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tc={98aa26b3-20c5-4fb1-89c7-9ac1ffdea78b}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8aa26b3-20c5-4fb1-89c7-9ac1ffdea78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<sst xmlns="http://schemas.openxmlformats.org/spreadsheetml/2006/main" count="13621" uniqueCount="6183">
  <si>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</si>
  <si>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</si>
  <si>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</si>
  <si>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</si>
  <si>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</si>
  <si>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</si>
  <si>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</si>
  <si>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</si>
  <si>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</si>
  <si>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</si>
  <si>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</si>
  <si>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</si>
  <si>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</si>
  <si>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</si>
  <si>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</si>
  <si>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</si>
  <si>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</si>
  <si>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</si>
  <si>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</si>
  <si>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</si>
  <si>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</si>
  <si>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</si>
  <si>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</si>
  <si>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</si>
  <si>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</si>
  <si>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</si>
  <si>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</si>
  <si>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</si>
  <si>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</si>
  <si>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</si>
  <si>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</si>
  <si>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</si>
  <si>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</si>
  <si>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</si>
  <si>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</si>
  <si>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</si>
  <si>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</si>
  <si>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</si>
  <si>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</si>
  <si>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</si>
  <si>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</si>
  <si>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</si>
  <si>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</si>
  <si>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</si>
  <si>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</si>
  <si>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</si>
  <si>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</si>
  <si>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</si>
  <si>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</si>
  <si>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</si>
  <si>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</si>
  <si>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</si>
  <si>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</si>
  <si>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</si>
  <si>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</si>
  <si>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</si>
  <si>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</si>
  <si>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</si>
  <si>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</si>
  <si>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</si>
  <si>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</si>
  <si>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</si>
  <si>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</si>
  <si>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</si>
  <si>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</si>
  <si>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</si>
  <si>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</si>
  <si>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</si>
  <si>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</si>
  <si>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</si>
  <si>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</si>
  <si>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</si>
  <si>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</si>
  <si>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</si>
  <si>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</si>
  <si>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</si>
  <si>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</si>
  <si>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</si>
  <si>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</si>
  <si>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</si>
  <si>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</si>
  <si>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</si>
  <si>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</si>
  <si>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</si>
  <si>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</si>
  <si>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</si>
  <si>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</si>
  <si>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</si>
  <si>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</si>
  <si>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</si>
  <si>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</si>
  <si>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</si>
  <si>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</si>
  <si>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</si>
  <si>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</si>
  <si>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</si>
  <si>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</si>
  <si>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</si>
  <si>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</si>
  <si>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</si>
  <si>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</si>
  <si>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</si>
  <si>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</si>
  <si>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</si>
  <si>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</si>
  <si>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</si>
  <si>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</si>
  <si>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</si>
  <si>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</si>
  <si>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</si>
  <si>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</si>
  <si>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</si>
  <si>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</si>
  <si>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</si>
  <si>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</si>
  <si>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</si>
  <si>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</si>
  <si>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</si>
  <si>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</si>
  <si>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</si>
  <si>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</si>
  <si>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</si>
  <si>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</si>
  <si>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</si>
  <si>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</si>
  <si>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</si>
  <si>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</si>
  <si>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</si>
  <si>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</si>
  <si>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</si>
  <si>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</si>
  <si>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</si>
  <si>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</si>
  <si>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</si>
  <si>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</si>
  <si>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</si>
  <si>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</si>
  <si>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</si>
  <si>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</si>
  <si>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</si>
  <si>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</si>
  <si>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</si>
  <si>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</si>
  <si>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</si>
  <si>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</si>
  <si>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</si>
  <si>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</si>
  <si>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</si>
  <si>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</si>
  <si>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</si>
  <si>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</si>
  <si>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</si>
  <si>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</si>
  <si>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</si>
  <si>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</si>
  <si>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</si>
  <si>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</si>
  <si>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</si>
  <si>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</si>
  <si>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</si>
  <si>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</si>
  <si>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</si>
  <si>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</si>
  <si>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</si>
  <si>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</si>
  <si>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</si>
  <si>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</si>
  <si>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</si>
  <si>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</si>
  <si>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</si>
  <si>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</si>
  <si>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</si>
  <si>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</si>
  <si>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</si>
  <si>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</si>
  <si>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</si>
  <si>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</si>
  <si>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</si>
  <si>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</si>
  <si>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</si>
  <si>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</si>
  <si>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</si>
  <si>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</si>
  <si>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</si>
  <si>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</si>
  <si>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</si>
  <si>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</si>
  <si>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</si>
  <si>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</si>
  <si>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</si>
  <si>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</si>
  <si>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</si>
  <si>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</si>
  <si>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</si>
  <si>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</si>
  <si>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</si>
  <si>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</si>
  <si>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</si>
  <si>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</si>
  <si>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</si>
  <si>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</si>
  <si>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</si>
  <si>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</si>
  <si>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</si>
  <si>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</si>
  <si>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</si>
  <si>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</si>
  <si>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</si>
  <si>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</si>
  <si>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</si>
  <si>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</si>
  <si>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</si>
  <si>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</si>
  <si>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</si>
  <si>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</si>
  <si>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</si>
  <si>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</si>
  <si>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</si>
  <si>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</si>
  <si>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</si>
  <si>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</si>
  <si>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</si>
  <si>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</si>
  <si>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</si>
  <si>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</si>
  <si>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</si>
  <si>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</si>
  <si>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</si>
  <si>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</si>
  <si>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</si>
  <si>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</si>
  <si>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</si>
  <si>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</si>
  <si>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</si>
  <si>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</si>
  <si>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</si>
  <si>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</si>
  <si>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</si>
  <si>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</si>
  <si>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</si>
  <si>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</si>
  <si>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</si>
  <si>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</si>
  <si>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</si>
  <si>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</si>
  <si>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</si>
  <si>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</si>
  <si>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</si>
  <si>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</si>
  <si>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</si>
  <si>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</si>
  <si>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</si>
  <si>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</si>
  <si>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</si>
  <si>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</si>
  <si>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</si>
  <si>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</si>
  <si>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</si>
  <si>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</si>
  <si>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</si>
  <si>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</si>
  <si>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</si>
  <si>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</si>
  <si>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</si>
  <si>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</si>
  <si>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</si>
  <si>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</si>
  <si>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</si>
  <si>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</si>
  <si>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</si>
  <si>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</si>
  <si>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</si>
  <si>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</si>
  <si>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</si>
  <si>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</si>
  <si>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</si>
  <si>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</si>
  <si>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</si>
  <si>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</si>
  <si>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</si>
  <si>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</si>
  <si>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</si>
  <si>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</si>
  <si>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</si>
  <si>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</si>
  <si>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</si>
  <si>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</si>
  <si>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</si>
  <si>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</si>
  <si>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</si>
  <si>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</si>
  <si>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</si>
  <si>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</si>
  <si>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</si>
  <si>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</si>
  <si>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</si>
  <si>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</si>
  <si>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</si>
  <si>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</si>
  <si>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</si>
  <si>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</si>
  <si>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</si>
  <si>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</si>
  <si>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</si>
  <si>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</si>
  <si>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</si>
  <si>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</si>
  <si>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</si>
  <si>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</si>
  <si>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</si>
  <si>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</si>
  <si>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</si>
  <si>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</si>
  <si>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</si>
  <si>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</si>
  <si>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</si>
  <si>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</si>
  <si>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</si>
  <si>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</si>
  <si>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</si>
  <si>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</si>
  <si>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</si>
  <si>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</si>
  <si>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</si>
  <si>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</si>
  <si>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</si>
  <si>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</si>
  <si>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</si>
  <si>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</si>
  <si>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</si>
  <si>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</si>
  <si>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</si>
  <si>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</si>
  <si>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</si>
  <si>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</si>
  <si>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</si>
  <si>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</si>
  <si>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</si>
  <si>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</si>
  <si>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</si>
  <si>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</si>
  <si>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</si>
  <si>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</si>
  <si>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</si>
  <si>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</si>
  <si>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</si>
  <si>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</si>
  <si>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</si>
  <si>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</si>
  <si>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</si>
  <si>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</si>
  <si>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</si>
  <si>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</si>
  <si>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</si>
  <si>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</si>
  <si>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</si>
  <si>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</si>
  <si>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</si>
  <si>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</si>
  <si>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</si>
  <si>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</si>
  <si>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</si>
  <si>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</si>
  <si>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</si>
  <si>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</si>
  <si>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</si>
  <si>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</si>
  <si>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</si>
  <si>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</si>
  <si>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</si>
  <si>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</si>
  <si>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</si>
  <si>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</si>
  <si>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</si>
  <si>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</si>
  <si>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</si>
  <si>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</si>
  <si>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</si>
  <si>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</si>
  <si>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</si>
  <si>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</si>
  <si>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</si>
  <si>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</si>
  <si>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</si>
  <si>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</si>
  <si>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</si>
  <si>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</si>
  <si>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</si>
  <si>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</si>
  <si>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</si>
  <si>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</si>
  <si>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</si>
  <si>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</si>
  <si>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</si>
  <si>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</si>
  <si>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</si>
  <si>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</si>
  <si>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</si>
  <si>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</si>
  <si>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</si>
  <si>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</si>
  <si>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</si>
  <si>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</si>
  <si>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</si>
  <si>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</si>
  <si>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</si>
  <si>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</si>
  <si>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</si>
  <si>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</si>
  <si>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</si>
  <si>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</si>
  <si>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</si>
  <si>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</si>
  <si>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</si>
  <si>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</si>
  <si>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</si>
  <si>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</si>
  <si>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</si>
  <si>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</si>
  <si>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</si>
  <si>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</si>
  <si>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</si>
  <si>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</si>
  <si>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</si>
  <si>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</si>
  <si>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</si>
  <si>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</si>
  <si>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</si>
  <si>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</si>
  <si>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</si>
  <si>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</si>
  <si>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</si>
  <si>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</si>
  <si>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</si>
  <si>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</si>
  <si>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</si>
  <si>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</si>
  <si>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</si>
  <si>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</si>
  <si>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</si>
  <si>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</si>
  <si>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</si>
  <si>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</si>
  <si>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</si>
  <si>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</si>
  <si>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</si>
  <si>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</si>
  <si>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</si>
  <si>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</si>
  <si>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</si>
  <si>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</si>
  <si>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</si>
  <si>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</si>
  <si>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</si>
  <si>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</si>
  <si>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</si>
  <si>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</si>
  <si>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</si>
  <si>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</si>
  <si>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</si>
  <si>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</si>
  <si>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</si>
  <si>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</si>
  <si>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</si>
  <si>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</si>
  <si>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</si>
  <si>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</si>
  <si>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</si>
  <si>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</si>
  <si>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</si>
  <si>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</si>
  <si>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</si>
  <si>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</si>
  <si>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</si>
  <si>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</si>
  <si>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</si>
  <si>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</si>
  <si>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</si>
  <si>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</si>
  <si>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</si>
  <si>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</si>
  <si>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</si>
  <si>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</si>
  <si>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</si>
  <si>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</si>
  <si>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</si>
  <si>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</si>
  <si>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</si>
  <si>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</si>
  <si>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</si>
  <si>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</si>
  <si>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</si>
  <si>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</si>
  <si>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</si>
  <si>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</si>
  <si>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</si>
  <si>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</si>
  <si>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</si>
  <si>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</si>
  <si>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</si>
  <si>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</si>
  <si>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</si>
  <si>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</si>
  <si>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</si>
  <si>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</si>
  <si>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</si>
  <si>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</si>
  <si>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</si>
  <si>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</si>
  <si>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</si>
  <si>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</si>
  <si>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</si>
  <si>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</si>
  <si>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</si>
  <si>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</si>
  <si>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</si>
  <si>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</si>
  <si>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</si>
  <si>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</si>
  <si>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</si>
  <si>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</si>
  <si>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</si>
  <si>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</si>
  <si>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</si>
  <si>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</si>
  <si>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</si>
  <si>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</si>
  <si>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</si>
  <si>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</si>
  <si>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</si>
  <si>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</si>
  <si>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</si>
  <si>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</si>
  <si>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</si>
  <si>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</si>
  <si>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</si>
  <si>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</si>
  <si>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</si>
  <si>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</si>
  <si>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</si>
  <si>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</si>
  <si>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</si>
  <si>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</si>
  <si>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</si>
  <si>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</si>
  <si>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</si>
  <si>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</si>
  <si>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</si>
  <si>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</si>
  <si>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</si>
  <si>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</si>
  <si>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</si>
  <si>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</si>
  <si>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</si>
  <si>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</si>
  <si>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</si>
  <si>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</si>
  <si>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</si>
  <si>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</si>
  <si>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</si>
  <si>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</si>
  <si>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</si>
  <si>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</si>
  <si>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</si>
  <si>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</si>
  <si>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</si>
  <si>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</si>
  <si>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</si>
  <si>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</si>
  <si>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</si>
  <si>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</si>
  <si>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</si>
  <si>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</si>
  <si>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</si>
  <si>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</si>
  <si>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</si>
  <si>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</si>
  <si>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</si>
  <si>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</si>
  <si>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</si>
  <si>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</si>
  <si>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</si>
  <si>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</si>
  <si>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</si>
  <si>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</si>
  <si>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</si>
  <si>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</si>
  <si>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</si>
  <si>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</si>
  <si>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</si>
  <si>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</si>
  <si>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</si>
  <si>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</si>
  <si>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</si>
  <si>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</si>
  <si>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</si>
  <si>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</si>
  <si>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</si>
  <si>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</si>
  <si>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</si>
  <si>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</si>
  <si>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</si>
  <si>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</si>
  <si>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</si>
  <si>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</si>
  <si>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</si>
  <si>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</si>
  <si>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</si>
  <si>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</si>
  <si>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</si>
  <si>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</si>
  <si>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</si>
  <si>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</si>
  <si>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</si>
  <si>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</si>
  <si>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</si>
  <si>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</si>
  <si>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</si>
  <si>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</si>
  <si>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</si>
  <si>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</si>
  <si>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</si>
  <si>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</si>
  <si>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</si>
  <si>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</si>
  <si>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</si>
  <si>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</si>
  <si>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</si>
  <si>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</si>
  <si>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</si>
  <si>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</si>
  <si>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</si>
  <si>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</si>
  <si>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</si>
  <si>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</si>
  <si>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</si>
  <si>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</si>
  <si>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</si>
  <si>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</si>
  <si>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</si>
  <si>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</si>
  <si>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</si>
  <si>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</si>
  <si>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</si>
  <si>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</si>
  <si>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</si>
  <si>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</si>
  <si>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</si>
  <si>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</si>
  <si>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</si>
  <si>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</si>
  <si>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</si>
  <si>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</si>
  <si>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</si>
  <si>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</si>
  <si>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</si>
  <si>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</si>
  <si>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</si>
  <si>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</si>
  <si>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</si>
  <si>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</si>
  <si>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</si>
  <si>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</si>
  <si>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</si>
  <si>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</si>
  <si>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</si>
  <si>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</si>
  <si>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</si>
  <si>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</si>
  <si>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</si>
  <si>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</si>
  <si>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</si>
  <si>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</si>
  <si>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</si>
  <si>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</si>
  <si>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</si>
  <si>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</si>
  <si>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</si>
  <si>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</si>
  <si>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</si>
  <si>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</si>
  <si>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</si>
  <si>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</si>
  <si>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</si>
  <si>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</si>
  <si>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</si>
  <si>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</si>
  <si>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</si>
  <si>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</si>
  <si>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</si>
  <si>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</si>
  <si>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</si>
  <si>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</si>
  <si>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</si>
  <si>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</si>
  <si>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</si>
  <si>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</si>
  <si>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</si>
  <si>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</si>
  <si>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</si>
  <si>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</si>
  <si>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</si>
  <si>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</si>
  <si>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</si>
  <si>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</si>
  <si>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</si>
  <si>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</si>
  <si>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</si>
  <si>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</si>
  <si>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</si>
  <si>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</si>
  <si>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</si>
  <si>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</si>
  <si>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</si>
  <si>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</si>
  <si>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</si>
  <si>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</si>
  <si>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</si>
  <si>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</si>
  <si>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</si>
  <si>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</si>
  <si>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</si>
  <si>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</si>
  <si>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</si>
  <si>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</si>
  <si>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</si>
  <si>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</si>
  <si>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</si>
  <si>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</si>
  <si>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</si>
  <si>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</si>
  <si>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</si>
  <si>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</si>
  <si>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</si>
  <si>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</si>
  <si>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</si>
  <si>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</si>
  <si>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</si>
  <si>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</si>
  <si>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</si>
  <si>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</si>
  <si>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</si>
  <si>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</si>
  <si>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</si>
  <si>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</si>
  <si>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</si>
  <si>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</si>
  <si>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</si>
  <si>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</si>
  <si>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</si>
  <si>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</si>
  <si>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</si>
  <si>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</si>
  <si>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</si>
  <si>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</si>
  <si>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</si>
  <si>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</si>
  <si>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</si>
  <si>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</si>
  <si>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</si>
  <si>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</si>
  <si>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</si>
  <si>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</si>
  <si>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</si>
  <si>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</si>
  <si>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</si>
  <si>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</si>
  <si>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</si>
  <si>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</si>
  <si>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</si>
  <si>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</si>
  <si>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</si>
  <si>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</si>
  <si>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</si>
  <si>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</si>
  <si>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</si>
  <si>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</si>
  <si>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</si>
  <si>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</si>
  <si>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</si>
  <si>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</si>
  <si>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</si>
  <si>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</si>
  <si>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</si>
  <si>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</si>
  <si>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</si>
  <si>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</si>
  <si>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</si>
  <si>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</si>
  <si>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</si>
  <si>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</si>
  <si>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</si>
  <si>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</si>
  <si>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</si>
  <si>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</si>
  <si>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</si>
  <si>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</si>
  <si>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</si>
  <si>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</si>
  <si>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</si>
  <si>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</si>
  <si>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</si>
  <si>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</si>
  <si>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</si>
  <si>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</si>
  <si>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</si>
  <si>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</si>
  <si>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</si>
  <si>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</si>
  <si>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</si>
  <si>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</si>
  <si>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</si>
  <si>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</si>
  <si>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</si>
  <si>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</si>
  <si>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</si>
  <si>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</si>
  <si>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</si>
  <si>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</si>
  <si>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</si>
  <si>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</si>
  <si>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</si>
  <si>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</si>
  <si>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</si>
  <si>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</si>
  <si>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</si>
  <si>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</si>
  <si>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</si>
  <si>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</si>
  <si>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</si>
  <si>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</si>
  <si>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</si>
  <si>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</si>
  <si>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</si>
  <si>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</si>
  <si>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</si>
  <si>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</si>
  <si>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</si>
  <si>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</si>
  <si>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</si>
  <si>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</si>
  <si>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</si>
  <si>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</si>
  <si>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</si>
  <si>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</si>
  <si>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</si>
  <si>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</si>
  <si>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</si>
  <si>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</si>
  <si>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</si>
  <si>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</si>
  <si>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</si>
  <si>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</si>
  <si>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</si>
  <si>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</si>
  <si>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</si>
  <si>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</si>
  <si>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</si>
  <si>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</si>
  <si>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</si>
  <si>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</si>
  <si>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</si>
  <si>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</si>
  <si>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</si>
  <si>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</si>
  <si>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</si>
  <si>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</si>
  <si>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</si>
  <si>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</si>
  <si>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</si>
  <si>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</si>
  <si>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</si>
  <si>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</si>
  <si>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</si>
  <si>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</si>
  <si>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</si>
  <si>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</si>
  <si>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</si>
  <si>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</si>
  <si>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</si>
  <si>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</si>
  <si>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</si>
  <si>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</si>
  <si>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</si>
  <si>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</si>
  <si>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</si>
  <si>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</si>
  <si>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</si>
  <si>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</si>
  <si>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</si>
  <si>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</si>
  <si>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</si>
  <si>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</si>
  <si>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</si>
  <si>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</si>
  <si>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</si>
  <si>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</si>
  <si>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</si>
  <si>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</si>
  <si>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</si>
  <si>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</si>
  <si>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</si>
  <si>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</si>
  <si>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</si>
  <si>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</si>
  <si>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</si>
  <si>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</si>
  <si>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</si>
  <si>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</si>
  <si>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</si>
  <si>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</si>
  <si>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</si>
  <si>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</si>
  <si>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</si>
  <si>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</si>
  <si>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</si>
  <si>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</si>
  <si>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</si>
  <si>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</si>
  <si>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</si>
  <si>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</si>
  <si>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</si>
  <si>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</si>
  <si>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</si>
  <si>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</si>
  <si>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</si>
  <si>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</si>
  <si>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</si>
  <si>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</si>
  <si>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</si>
  <si>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</si>
  <si>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</si>
  <si>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</si>
  <si>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</si>
  <si>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</si>
  <si>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</si>
  <si>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</si>
  <si>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</si>
  <si>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</si>
  <si>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</si>
  <si>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</si>
  <si>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</si>
  <si>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</si>
  <si>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</si>
  <si>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</si>
  <si>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</si>
  <si>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</si>
  <si>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</si>
  <si>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</si>
  <si>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</si>
  <si>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</si>
  <si>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</si>
  <si>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</si>
  <si>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</si>
  <si>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</si>
  <si>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</si>
  <si>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</si>
  <si>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</si>
  <si>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</si>
  <si>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</si>
  <si>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</si>
  <si>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</si>
  <si>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</si>
  <si>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</si>
  <si>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</si>
  <si>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</si>
  <si>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</si>
  <si>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</si>
  <si>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</si>
  <si>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</si>
  <si>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</si>
  <si>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</si>
  <si>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</si>
  <si>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</si>
  <si>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</si>
  <si>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</si>
  <si>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</si>
  <si>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</si>
  <si>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</si>
  <si>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</si>
  <si>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</si>
  <si>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</si>
  <si>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</si>
  <si>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</si>
  <si>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</si>
  <si>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</si>
  <si>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</si>
  <si>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</si>
  <si>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</si>
  <si>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</si>
  <si>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</si>
  <si>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</si>
  <si>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</si>
  <si>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</si>
  <si>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</si>
  <si>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</si>
  <si>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</si>
  <si>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</si>
  <si>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</si>
  <si>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</si>
  <si>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</si>
  <si>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</si>
  <si>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</si>
  <si>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</si>
  <si>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</si>
  <si>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</si>
  <si>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</si>
  <si>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</si>
  <si>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</si>
  <si>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</si>
  <si>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</si>
  <si>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</si>
  <si>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</si>
  <si>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</si>
  <si>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</si>
  <si>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</si>
  <si>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</si>
  <si>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</si>
  <si>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</si>
  <si>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</si>
  <si>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</si>
  <si>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</si>
  <si>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</si>
  <si>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</si>
  <si>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</si>
  <si>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</si>
  <si>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</si>
  <si>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</si>
  <si>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</si>
  <si>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</si>
  <si>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</si>
  <si>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</si>
  <si>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</si>
  <si>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</si>
  <si>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</si>
  <si>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</si>
  <si>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</si>
  <si>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</si>
  <si>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</si>
  <si>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</si>
  <si>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</si>
  <si>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</si>
  <si>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</si>
  <si>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</si>
  <si>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</si>
  <si>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</si>
  <si>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</si>
  <si>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</si>
  <si>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</si>
  <si>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</si>
  <si>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</si>
  <si>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</si>
  <si>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</si>
  <si>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</si>
  <si>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</si>
  <si>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</si>
  <si>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</si>
  <si>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</si>
  <si>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</si>
  <si>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</si>
  <si>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</si>
  <si>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</si>
  <si>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</si>
  <si>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</si>
  <si>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</si>
  <si>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</si>
  <si>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</si>
  <si>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</si>
  <si>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</si>
  <si>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</si>
  <si>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</si>
  <si>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</si>
  <si>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</si>
  <si>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</si>
  <si>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</si>
  <si>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</si>
  <si>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</si>
  <si>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</si>
  <si>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</si>
  <si>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</si>
  <si>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</si>
  <si>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</si>
  <si>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</si>
  <si>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</si>
  <si>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</si>
  <si>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</si>
  <si>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</si>
  <si>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</si>
  <si>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</si>
  <si>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</si>
  <si>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</si>
  <si>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</si>
  <si>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</si>
  <si>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</si>
  <si>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</si>
  <si>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</si>
  <si>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</si>
  <si>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</si>
  <si>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</si>
  <si>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</si>
  <si>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</si>
  <si>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</si>
  <si>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</si>
  <si>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</si>
  <si>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</si>
  <si>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</si>
  <si>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</si>
  <si>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</si>
  <si>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</si>
  <si>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</si>
  <si>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</si>
  <si>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</si>
  <si>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</si>
  <si>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</si>
  <si>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</si>
  <si>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</si>
  <si>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</si>
  <si>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</si>
  <si>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</si>
  <si>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</si>
  <si>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</si>
  <si>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</si>
  <si>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</si>
  <si>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</si>
  <si>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</si>
  <si>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</si>
  <si>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</si>
  <si>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</si>
  <si>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</si>
  <si>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</si>
  <si>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</si>
  <si>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</si>
  <si>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</si>
  <si>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</si>
  <si>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</si>
  <si>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</si>
  <si>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</si>
  <si>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</si>
  <si>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</si>
  <si>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</si>
  <si>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</si>
  <si>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</si>
  <si>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</si>
  <si>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</si>
  <si>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</si>
  <si>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</si>
  <si>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</si>
  <si>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</si>
  <si>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</si>
  <si>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</si>
  <si>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</si>
  <si>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</si>
  <si>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</si>
  <si>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</si>
  <si>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</si>
  <si>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</si>
  <si>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</si>
  <si>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</si>
  <si>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</si>
  <si>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</si>
  <si>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</si>
  <si>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</si>
  <si>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</si>
  <si>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</si>
  <si>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</si>
  <si>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</si>
  <si>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</si>
  <si>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</si>
  <si>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</si>
  <si>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</si>
  <si>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</si>
  <si>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</si>
  <si>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</si>
  <si>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</si>
  <si>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</si>
  <si>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</si>
  <si>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</si>
  <si>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</si>
  <si>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</si>
  <si>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</si>
  <si>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</si>
  <si>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</si>
  <si>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</si>
  <si>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</si>
  <si>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</si>
  <si>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</si>
  <si>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</si>
  <si>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</si>
  <si>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</si>
  <si>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</si>
  <si>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</si>
  <si>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</si>
  <si>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</si>
  <si>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</si>
  <si>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</si>
  <si>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</si>
  <si>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</si>
  <si>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</si>
  <si>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</si>
  <si>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</si>
  <si>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</si>
  <si>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</si>
  <si>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</si>
  <si>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</si>
  <si>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</si>
  <si>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</si>
  <si>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</si>
  <si>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</si>
  <si>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</si>
  <si>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</si>
  <si>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</si>
  <si>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</si>
  <si>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</si>
  <si>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</si>
  <si>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</si>
  <si>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</si>
  <si>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</si>
  <si>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</si>
  <si>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</si>
  <si>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</si>
  <si>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</si>
  <si>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</si>
  <si>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</si>
  <si>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</si>
  <si>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</si>
  <si>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</si>
  <si>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</si>
  <si>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</si>
  <si>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</si>
  <si>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</si>
  <si>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</si>
  <si>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</si>
  <si>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</si>
  <si>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</si>
  <si>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</si>
  <si>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</si>
  <si>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</si>
  <si>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</si>
  <si>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</si>
  <si>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</si>
  <si>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</si>
  <si>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</si>
  <si>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</si>
  <si>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</si>
  <si>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</si>
  <si>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</si>
  <si>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</si>
  <si>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</si>
  <si>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</si>
  <si>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</si>
  <si>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</si>
  <si>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</si>
  <si>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</si>
  <si>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</si>
  <si>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</si>
  <si>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</si>
  <si>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</si>
  <si>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</si>
  <si>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</si>
  <si>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</si>
  <si>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</si>
  <si>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</si>
  <si>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</si>
  <si>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</si>
  <si>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</si>
  <si>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</si>
  <si>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</si>
  <si>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</si>
  <si>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</si>
  <si>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</si>
  <si>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</si>
  <si>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</si>
  <si>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</si>
  <si>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</si>
  <si>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</si>
  <si>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</si>
  <si>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</si>
  <si>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</si>
  <si>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</si>
  <si>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</si>
  <si>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</si>
  <si>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</si>
  <si>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</si>
  <si>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</si>
  <si>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</si>
  <si>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</si>
  <si>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</si>
  <si>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</si>
  <si>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</si>
  <si>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</si>
  <si>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</si>
  <si>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</si>
  <si>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</si>
  <si>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</si>
  <si>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</si>
  <si>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</si>
  <si>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</si>
  <si>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</si>
  <si>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</si>
  <si>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</si>
  <si>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</si>
  <si>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</si>
  <si>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</si>
  <si>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</si>
  <si>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</si>
  <si>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</si>
  <si>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</si>
  <si>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</si>
  <si>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</si>
  <si>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</si>
  <si>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</si>
  <si>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</si>
  <si>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</si>
  <si>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</si>
  <si>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</si>
  <si>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</si>
  <si>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</si>
  <si>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</si>
  <si>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</si>
  <si>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</si>
  <si>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</si>
  <si>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</si>
  <si>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</si>
  <si>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</si>
  <si>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</si>
  <si>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</si>
  <si>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</si>
  <si>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</si>
  <si>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</si>
  <si>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</si>
  <si>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</si>
  <si>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</si>
  <si>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</si>
  <si>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</si>
  <si>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</si>
  <si>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</si>
  <si>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</si>
  <si>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</si>
  <si>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</si>
  <si>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</si>
  <si>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</si>
  <si>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</si>
  <si>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</si>
  <si>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</si>
  <si>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</si>
  <si>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</si>
  <si>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</si>
  <si>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</si>
  <si>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</si>
  <si>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</si>
  <si>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</si>
  <si>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</si>
  <si>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</si>
  <si>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</si>
  <si>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</si>
  <si>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</si>
  <si>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</si>
  <si>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</si>
  <si>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</si>
  <si>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</si>
  <si>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</si>
  <si>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</si>
  <si>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</si>
  <si>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</si>
  <si>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</si>
  <si>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</si>
  <si>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</si>
  <si>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</si>
  <si>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</si>
  <si>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</si>
  <si>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</si>
  <si>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</si>
  <si>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</si>
  <si>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</si>
  <si>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</si>
  <si>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</si>
  <si>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</si>
  <si>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</si>
  <si>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</si>
  <si>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</si>
  <si>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</si>
  <si>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</si>
  <si>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</si>
  <si>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</si>
  <si>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</si>
  <si>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</si>
  <si>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</si>
  <si>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</si>
  <si>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</si>
  <si>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</si>
  <si>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</si>
  <si>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</si>
  <si>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</si>
  <si>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</si>
  <si>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</si>
  <si>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</si>
  <si>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</si>
  <si>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</si>
  <si>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</si>
  <si>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</si>
  <si>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</si>
  <si>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</si>
  <si>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</si>
  <si>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</si>
  <si>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</si>
  <si>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</si>
  <si>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</si>
  <si>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</si>
  <si>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</si>
  <si>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</si>
  <si>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</si>
  <si>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</si>
  <si>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</si>
  <si>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</si>
  <si>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</si>
  <si>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</si>
  <si>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</si>
  <si>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</si>
  <si>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</si>
  <si>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</si>
  <si>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</si>
  <si>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</si>
  <si>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</si>
  <si>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</si>
  <si>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</si>
  <si>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</si>
  <si>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</si>
  <si>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</si>
  <si>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</si>
  <si>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</si>
  <si>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</si>
  <si>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</si>
  <si>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</si>
  <si>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</si>
  <si>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</si>
  <si>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</si>
  <si>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</si>
  <si>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</si>
  <si>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</si>
  <si>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</si>
  <si>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</si>
  <si>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</si>
  <si>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</si>
  <si>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</si>
  <si>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</si>
  <si>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</si>
  <si>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</si>
  <si>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</si>
  <si>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</si>
  <si>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</si>
  <si>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</si>
  <si>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</si>
  <si>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</si>
  <si>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</si>
  <si>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</si>
  <si>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</si>
  <si>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</si>
  <si>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</si>
  <si>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</si>
  <si>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</si>
  <si>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</si>
  <si>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</si>
  <si>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</si>
  <si>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</si>
  <si>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</si>
  <si>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</si>
  <si>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</si>
  <si>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</si>
  <si>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</si>
  <si>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</si>
  <si>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</si>
  <si>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</si>
  <si>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</si>
  <si>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</si>
  <si>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</si>
  <si>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</si>
  <si>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</si>
  <si>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</si>
  <si>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</si>
  <si>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</si>
  <si>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</si>
  <si>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</si>
  <si>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</si>
  <si>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</si>
  <si>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</si>
  <si>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</si>
  <si>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</si>
  <si>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</si>
  <si>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</si>
  <si>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</si>
  <si>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</si>
  <si>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</si>
  <si>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</si>
  <si>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</si>
  <si>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</si>
  <si>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</si>
  <si>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</si>
  <si>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</si>
  <si>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</si>
  <si>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</si>
  <si>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</si>
  <si>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</si>
  <si>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</si>
  <si>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</si>
  <si>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</si>
  <si>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</si>
  <si>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</si>
  <si>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</si>
  <si>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</si>
  <si>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</si>
  <si>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</si>
  <si>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</si>
  <si>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</si>
  <si>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</si>
  <si>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</si>
  <si>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</si>
  <si>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</si>
  <si>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</si>
  <si>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</si>
  <si>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</si>
  <si>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</si>
  <si>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</si>
  <si>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</si>
  <si>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</si>
  <si>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</si>
  <si>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</si>
  <si>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</si>
  <si>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</si>
  <si>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</si>
  <si>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</si>
  <si>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</si>
  <si>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</si>
  <si>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</si>
  <si>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</si>
  <si>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</si>
  <si>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</si>
  <si>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</si>
  <si>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</si>
  <si>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</si>
  <si>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</si>
  <si>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</si>
  <si>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</si>
  <si>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</si>
  <si>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</si>
  <si>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</si>
  <si>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</si>
  <si>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</si>
  <si>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</si>
  <si>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</si>
  <si>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</si>
  <si>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</si>
  <si>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</si>
  <si>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</si>
  <si>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</si>
  <si>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</si>
  <si>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</si>
  <si>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</si>
  <si>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</si>
  <si>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</si>
  <si>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</si>
  <si>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</si>
  <si>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</si>
  <si>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</si>
  <si>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</si>
  <si>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</si>
  <si>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</si>
  <si>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</si>
  <si>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</si>
  <si>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</si>
  <si>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</si>
  <si>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</si>
  <si>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</si>
  <si>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</si>
  <si>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</si>
  <si>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</si>
  <si>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</si>
  <si>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</si>
  <si>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</si>
  <si>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</si>
  <si>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</si>
  <si>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</si>
  <si>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</si>
  <si>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</si>
  <si>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</si>
  <si>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</si>
  <si>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</si>
  <si>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</si>
  <si>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</si>
  <si>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</si>
  <si>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</si>
  <si>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</si>
  <si>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</si>
  <si>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</si>
  <si>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</si>
  <si>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</si>
  <si>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</si>
  <si>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</si>
  <si>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</si>
  <si>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</si>
  <si>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</si>
  <si>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</si>
  <si>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</si>
  <si>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</si>
  <si>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</si>
  <si>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</si>
  <si>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</si>
  <si>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</si>
  <si>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</si>
  <si>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</si>
  <si>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</si>
  <si>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</si>
  <si>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</si>
  <si>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</si>
  <si>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</si>
  <si>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</si>
  <si>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</si>
  <si>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</si>
  <si>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</si>
  <si>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</si>
  <si>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</si>
  <si>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</si>
  <si>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</si>
  <si>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</si>
  <si>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</si>
  <si>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</si>
  <si>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</si>
  <si>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</si>
  <si>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</si>
  <si>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</si>
  <si>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</si>
  <si>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</si>
  <si>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</si>
  <si>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</si>
  <si>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</si>
  <si>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</si>
  <si>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</si>
  <si>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</si>
  <si>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</si>
  <si>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</si>
  <si>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</si>
  <si>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</si>
  <si>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</si>
  <si>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</si>
  <si>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</si>
  <si>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</si>
  <si>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</si>
  <si>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</si>
  <si>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</si>
  <si>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</si>
  <si>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</si>
  <si>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</si>
  <si>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</si>
  <si>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</si>
  <si>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</si>
  <si>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</si>
  <si>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</si>
  <si>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</si>
  <si>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</si>
  <si>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</si>
  <si>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</si>
  <si>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</si>
  <si>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</si>
  <si>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</si>
  <si>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</si>
  <si>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</si>
  <si>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</si>
  <si>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</si>
  <si>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</si>
  <si>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</si>
  <si>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</si>
  <si>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</si>
  <si>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</si>
  <si>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</si>
  <si>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</si>
  <si>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</si>
  <si>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</si>
  <si>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</si>
  <si>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</si>
  <si>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</si>
  <si>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</si>
  <si>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</si>
  <si>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</si>
  <si>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</si>
  <si>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</si>
  <si>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</si>
  <si>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</si>
  <si>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</si>
  <si>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</si>
  <si>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</si>
  <si>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</si>
  <si>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</si>
  <si>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</si>
  <si>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</si>
  <si>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</si>
  <si>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</si>
  <si>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</si>
  <si>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</si>
  <si>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</si>
  <si>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</si>
  <si>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</si>
  <si>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</si>
  <si>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</si>
  <si>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</si>
  <si>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</si>
  <si>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</si>
  <si>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</si>
  <si>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</si>
  <si>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</si>
  <si>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</si>
  <si>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</si>
  <si>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</si>
  <si>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</si>
  <si>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</si>
  <si>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</si>
  <si>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</si>
  <si>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</si>
  <si>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</si>
  <si>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</si>
  <si>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</si>
  <si>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</si>
  <si>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</si>
  <si>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</si>
  <si>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</si>
  <si>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</si>
  <si>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</si>
  <si>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</si>
  <si>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</si>
  <si>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</si>
  <si>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</si>
  <si>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</si>
  <si>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</si>
  <si>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</si>
  <si>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</si>
  <si>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</si>
  <si>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</si>
  <si>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</si>
  <si>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</si>
  <si>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</si>
  <si>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</si>
  <si>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</si>
  <si>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</si>
  <si>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</si>
  <si>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</si>
  <si>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</si>
  <si>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</si>
  <si>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</si>
  <si>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</si>
  <si>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</si>
  <si>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</si>
  <si>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</si>
  <si>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</si>
  <si>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</si>
  <si>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</si>
  <si>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</si>
  <si>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</si>
  <si>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</si>
  <si>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</si>
  <si>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</si>
  <si>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</si>
  <si>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</si>
  <si>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</si>
  <si>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</si>
  <si>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</si>
  <si>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</si>
  <si>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</si>
  <si>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</si>
  <si>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</si>
  <si>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</si>
  <si>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</si>
  <si>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</si>
  <si>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</si>
  <si>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</si>
  <si>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</si>
  <si>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</si>
  <si>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</si>
  <si>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</si>
  <si>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</si>
  <si>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</si>
  <si>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</si>
  <si>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</si>
  <si>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</si>
  <si>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</si>
  <si>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</si>
  <si>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</si>
  <si>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</si>
  <si>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</si>
  <si>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</si>
  <si>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</si>
  <si>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</si>
  <si>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</si>
  <si>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</si>
  <si>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</si>
  <si>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</si>
  <si>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</si>
  <si>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</si>
  <si>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</si>
  <si>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</si>
  <si>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</si>
  <si>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</si>
  <si>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</si>
  <si>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</si>
  <si>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</si>
  <si>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</si>
  <si>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</si>
  <si>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</si>
  <si>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</si>
  <si>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</si>
  <si>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</si>
  <si>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</si>
  <si>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</si>
  <si>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</si>
  <si>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</si>
  <si>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</si>
  <si>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</si>
  <si>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</si>
  <si>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</si>
  <si>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</si>
  <si>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</si>
  <si>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</si>
  <si>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</si>
  <si>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</si>
  <si>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</si>
  <si>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</si>
  <si>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</si>
  <si>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</si>
  <si>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</si>
  <si>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</si>
  <si>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</si>
  <si>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</si>
  <si>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</si>
  <si>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</si>
  <si>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</si>
  <si>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</si>
  <si>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</si>
  <si>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</si>
  <si>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</si>
  <si>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</si>
  <si>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</si>
  <si>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</si>
  <si>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</si>
  <si>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</si>
  <si>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</si>
  <si>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</si>
  <si>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</si>
  <si>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</si>
  <si>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</si>
  <si>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</si>
  <si>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</si>
  <si>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</si>
  <si>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</si>
  <si>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</si>
  <si>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</si>
  <si>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</si>
  <si>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</si>
  <si>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</si>
  <si>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</si>
  <si>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</si>
  <si>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</si>
  <si>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</si>
  <si>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</si>
  <si>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</si>
  <si>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</si>
  <si>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</si>
  <si>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</si>
  <si>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</si>
  <si>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</si>
  <si>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</si>
  <si>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</si>
  <si>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</si>
  <si>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</si>
  <si>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</si>
  <si>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</si>
  <si>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</si>
  <si>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</si>
  <si>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</si>
  <si>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</si>
  <si>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</si>
  <si>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</si>
  <si>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</si>
  <si>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</si>
  <si>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</si>
  <si>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</si>
  <si>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</si>
  <si>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</si>
  <si>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</si>
  <si>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</si>
  <si>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</si>
  <si>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</si>
  <si>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</si>
  <si>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</si>
  <si>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</si>
  <si>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</si>
  <si>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</si>
  <si>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</si>
  <si>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</si>
  <si>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</si>
  <si>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</si>
  <si>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</si>
  <si>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</si>
  <si>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</si>
  <si>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</si>
  <si>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</si>
  <si>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</si>
  <si>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</si>
  <si>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</si>
  <si>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</si>
  <si>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</si>
  <si>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</si>
  <si>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</si>
  <si>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</si>
  <si>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</si>
  <si>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</si>
  <si>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</si>
  <si>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</si>
  <si>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</si>
  <si>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</si>
  <si>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</si>
  <si>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</si>
  <si>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</si>
  <si>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</si>
  <si>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</si>
  <si>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</si>
  <si>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</si>
  <si>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</si>
  <si>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</si>
  <si>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</si>
  <si>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</si>
  <si>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</si>
  <si>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</si>
  <si>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</si>
  <si>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</si>
  <si>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</si>
  <si>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</si>
  <si>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</si>
  <si>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</si>
  <si>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</si>
  <si>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</si>
  <si>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</si>
  <si>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</si>
  <si>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</si>
  <si>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</si>
  <si>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</si>
  <si>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</si>
  <si>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</si>
  <si>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</si>
  <si>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</si>
  <si>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</si>
  <si>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</si>
  <si>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</si>
  <si>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</si>
  <si>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</si>
  <si>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</si>
  <si>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</si>
  <si>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</si>
  <si>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</si>
  <si>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</si>
  <si>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</si>
  <si>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</si>
  <si>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</si>
  <si>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</si>
  <si>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</si>
  <si>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</si>
  <si>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</si>
  <si>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</si>
  <si>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</si>
  <si>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</si>
  <si>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</si>
  <si>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</si>
  <si>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</si>
  <si>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</si>
  <si>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</si>
  <si>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</si>
  <si>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</si>
  <si>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</si>
  <si>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</si>
  <si>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</si>
  <si>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</si>
  <si>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</si>
  <si>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</si>
  <si>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</si>
  <si>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</si>
  <si>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</si>
  <si>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</si>
  <si>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</si>
  <si>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</si>
  <si>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</si>
  <si>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</si>
  <si>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</si>
  <si>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</si>
  <si>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</si>
  <si>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</si>
  <si>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</si>
  <si>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</si>
  <si>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</si>
  <si>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</si>
  <si>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</si>
  <si>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</si>
  <si>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</si>
  <si>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</si>
  <si>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</si>
  <si>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</si>
  <si>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</si>
  <si>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</si>
  <si>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</si>
  <si>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</si>
  <si>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</si>
  <si>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</si>
  <si>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</si>
  <si>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</si>
  <si>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</si>
  <si>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</si>
  <si>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</si>
  <si>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</si>
  <si>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</si>
  <si>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</si>
  <si>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</si>
  <si>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</si>
  <si>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</si>
  <si>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</si>
  <si>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</si>
  <si>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</si>
  <si>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</si>
  <si>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</si>
  <si>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</si>
  <si>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</si>
  <si>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</si>
  <si>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</si>
  <si>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</si>
  <si>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</si>
  <si>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</si>
  <si>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</si>
  <si>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</si>
  <si>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</si>
  <si>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</si>
  <si>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</si>
  <si>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</si>
  <si>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</si>
  <si>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</si>
  <si>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</si>
  <si>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</si>
  <si>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</si>
  <si>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</si>
  <si>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</si>
  <si>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</si>
  <si>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</si>
  <si>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</si>
  <si>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</si>
  <si>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</si>
  <si>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</si>
  <si>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</si>
  <si>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</si>
  <si>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</si>
  <si>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</si>
  <si>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</si>
  <si>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</si>
  <si>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</si>
  <si>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</si>
  <si>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</si>
  <si>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</si>
  <si>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</si>
  <si>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</si>
  <si>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</si>
  <si>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</si>
  <si>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</si>
  <si>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</si>
  <si>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</si>
  <si>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</si>
  <si>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</si>
  <si>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</si>
  <si>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</si>
  <si>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</si>
  <si>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</si>
  <si>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</si>
  <si>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</si>
  <si>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</si>
  <si>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</si>
  <si>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</si>
  <si>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</si>
  <si>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</si>
  <si>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</si>
  <si>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</si>
  <si>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</si>
  <si>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</si>
  <si>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</si>
  <si>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</si>
  <si>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</si>
  <si>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</si>
  <si>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</si>
  <si>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</si>
  <si>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</si>
  <si>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</si>
  <si>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</si>
  <si>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</si>
  <si>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</si>
  <si>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</si>
  <si>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</si>
  <si>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</si>
  <si>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</si>
  <si>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</si>
  <si>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</si>
  <si>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</si>
  <si>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</si>
  <si>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</si>
  <si>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</si>
  <si>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</si>
  <si>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</si>
  <si>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</si>
  <si>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</si>
  <si>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</si>
  <si>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</si>
  <si>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</si>
  <si>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</si>
  <si>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</si>
  <si>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</si>
  <si>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</si>
  <si>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</si>
  <si>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</si>
  <si>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</si>
  <si>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</si>
  <si>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</si>
  <si>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</si>
  <si>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</si>
  <si>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</si>
  <si>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</si>
  <si>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</si>
  <si>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</si>
  <si>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</si>
  <si>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</si>
  <si>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</si>
  <si>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</si>
  <si>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</si>
  <si>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</si>
  <si>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</si>
  <si>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</si>
  <si>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</si>
  <si>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</si>
  <si>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</si>
  <si>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</si>
  <si>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</si>
  <si>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</si>
  <si>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</si>
  <si>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</si>
  <si>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</si>
  <si>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</si>
  <si>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</si>
  <si>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</si>
  <si>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</si>
  <si>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</si>
  <si>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</si>
  <si>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</si>
  <si>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</si>
  <si>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</si>
  <si>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</si>
  <si>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</si>
  <si>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</si>
  <si>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</si>
  <si>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</si>
  <si>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</si>
  <si>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</si>
  <si>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</si>
  <si>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</si>
  <si>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</si>
  <si>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</si>
  <si>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</si>
  <si>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</si>
  <si>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</si>
  <si>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</si>
  <si>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</si>
  <si>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</si>
  <si>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</si>
  <si>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</si>
  <si>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</si>
  <si>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</si>
  <si>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</si>
  <si>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</si>
  <si>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</si>
  <si>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</si>
  <si>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</si>
  <si>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</si>
  <si>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</si>
  <si>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</si>
  <si>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</si>
  <si>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</si>
  <si>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</si>
  <si>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</si>
  <si>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</si>
  <si>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</si>
  <si>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</si>
  <si>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</si>
  <si>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</si>
  <si>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</si>
  <si>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</si>
  <si>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</si>
  <si>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</si>
  <si>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</si>
  <si>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</si>
  <si>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</si>
  <si>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</si>
  <si>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</si>
  <si>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</si>
  <si>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</si>
  <si>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</si>
  <si>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</si>
  <si>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</si>
  <si>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</si>
  <si>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</si>
  <si>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</si>
  <si>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</si>
  <si>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</si>
  <si>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</si>
  <si>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</si>
  <si>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</si>
  <si>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</si>
  <si>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</si>
  <si>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</si>
  <si>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</si>
  <si>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</si>
  <si>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</si>
  <si>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</si>
  <si>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</si>
  <si>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</si>
  <si>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</si>
  <si>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</si>
  <si>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</si>
  <si>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</si>
  <si>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</si>
  <si>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</si>
  <si>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</si>
  <si>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</si>
  <si>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</si>
  <si>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</si>
  <si>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</si>
  <si>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</si>
  <si>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</si>
  <si>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</si>
  <si>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</si>
  <si>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</si>
  <si>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</si>
  <si>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</si>
  <si>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</si>
  <si>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</si>
  <si>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</si>
  <si>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</si>
  <si>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</si>
  <si>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</si>
  <si>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</si>
  <si>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</si>
  <si>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</si>
  <si>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</si>
  <si>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</si>
  <si>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</si>
  <si>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</si>
  <si>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</si>
  <si>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</si>
  <si>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</si>
  <si>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</si>
  <si>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</si>
  <si>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</si>
  <si>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</si>
  <si>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</si>
  <si>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</si>
  <si>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</si>
  <si>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</si>
  <si>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</si>
  <si>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</si>
  <si>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</si>
  <si>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</si>
  <si>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</si>
  <si>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</si>
  <si>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</si>
  <si>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</si>
  <si>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</si>
  <si>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</si>
  <si>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</si>
  <si>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</si>
  <si>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</si>
  <si>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</si>
  <si>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</si>
  <si>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</si>
  <si>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</si>
  <si>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</si>
  <si>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</si>
  <si>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</si>
  <si>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</si>
  <si>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</si>
  <si>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</si>
  <si>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</si>
  <si>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</si>
  <si>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</si>
  <si>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</si>
  <si>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</si>
  <si>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</si>
  <si>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</si>
  <si>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</si>
  <si>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</si>
  <si>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</si>
  <si>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</si>
  <si>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</si>
  <si>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</si>
  <si>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</si>
  <si>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</si>
  <si>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</si>
  <si>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</si>
  <si>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</si>
  <si>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</si>
  <si>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</si>
  <si>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</si>
  <si>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</si>
  <si>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</si>
  <si>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</si>
  <si>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</si>
  <si>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</si>
  <si>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</si>
  <si>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</si>
  <si>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</si>
  <si>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</si>
  <si>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</si>
  <si>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</si>
  <si>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</si>
  <si>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</si>
  <si>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</si>
  <si>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</si>
  <si>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</si>
  <si>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</si>
  <si>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</si>
  <si>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</si>
  <si>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</si>
  <si>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</si>
  <si>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</si>
  <si>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</si>
  <si>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</si>
  <si>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</si>
  <si>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</si>
  <si>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</si>
  <si>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</si>
  <si>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</si>
  <si>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</si>
  <si>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</si>
  <si>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</si>
  <si>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</si>
  <si>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</si>
  <si>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</si>
  <si>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</si>
  <si>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</si>
  <si>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</si>
  <si>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</si>
  <si>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</si>
  <si>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</si>
  <si>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</si>
  <si>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</si>
  <si>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</si>
  <si>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</si>
  <si>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</si>
  <si>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</si>
  <si>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</si>
  <si>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</si>
  <si>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</si>
  <si>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</si>
  <si>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</si>
  <si>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</si>
  <si>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</si>
  <si>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</si>
  <si>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</si>
  <si>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</si>
  <si>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</si>
  <si>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</si>
  <si>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</si>
  <si>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</si>
  <si>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</si>
  <si>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</si>
  <si>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</si>
  <si>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</si>
  <si>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</si>
  <si>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</si>
  <si>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</si>
  <si>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</si>
  <si>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</si>
  <si>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</si>
  <si>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</si>
  <si>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</si>
  <si>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</si>
  <si>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</si>
  <si>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</si>
  <si>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</si>
  <si>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</si>
  <si>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</si>
  <si>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</si>
  <si>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</si>
  <si>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</si>
  <si>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</si>
  <si>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</si>
  <si>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</si>
  <si>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</si>
  <si>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</si>
  <si>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</si>
  <si>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</si>
  <si>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</si>
  <si>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</si>
  <si>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</si>
  <si>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</si>
  <si>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</si>
  <si>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</si>
  <si>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</si>
  <si>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</si>
  <si>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</si>
  <si>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</si>
  <si>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</si>
  <si>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</si>
  <si>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</si>
  <si>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</si>
  <si>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</si>
  <si>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</si>
  <si>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</si>
  <si>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</si>
  <si>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</si>
  <si>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</si>
  <si>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</si>
  <si>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</si>
  <si>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</si>
  <si>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</si>
  <si>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</si>
  <si>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</si>
  <si>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</si>
  <si>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</si>
  <si>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</si>
  <si>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</si>
  <si>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</si>
  <si>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</si>
  <si>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</si>
  <si>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</si>
  <si>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</si>
  <si>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</si>
  <si>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</si>
  <si>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</si>
  <si>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</si>
  <si>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</si>
  <si>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</si>
  <si>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</si>
  <si>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</si>
  <si>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</si>
  <si>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</si>
  <si>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</si>
  <si>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</si>
  <si>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</si>
  <si>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</si>
  <si>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</si>
  <si>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</si>
  <si>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</si>
  <si>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</si>
  <si>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</si>
  <si>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</si>
  <si>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</si>
  <si>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</si>
  <si>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</si>
  <si>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</si>
  <si>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</si>
  <si>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</si>
  <si>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</si>
  <si>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</si>
  <si>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</si>
  <si>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</si>
  <si>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</si>
  <si>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</si>
  <si>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</si>
  <si>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</si>
  <si>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</si>
  <si>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</si>
  <si>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</si>
  <si>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</si>
  <si>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</si>
  <si>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</si>
  <si>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</si>
  <si>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</si>
  <si>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</si>
  <si>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</si>
  <si>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</si>
  <si>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</si>
  <si>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</si>
  <si>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</si>
  <si>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</si>
  <si>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</si>
  <si>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</si>
  <si>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</si>
  <si>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</si>
  <si>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</si>
  <si>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</si>
  <si>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</si>
  <si>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</si>
  <si>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</si>
  <si>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</si>
  <si>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</si>
  <si>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</si>
  <si>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</si>
  <si>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</si>
  <si>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</si>
  <si>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</si>
  <si>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</si>
  <si>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</si>
  <si>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</si>
  <si>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</si>
  <si>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</si>
  <si>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</si>
  <si>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</si>
  <si>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</si>
  <si>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</si>
  <si>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</si>
  <si>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</si>
  <si>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</si>
  <si>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</si>
  <si>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</si>
  <si>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</si>
  <si>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</si>
  <si>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</si>
  <si>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</si>
  <si>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</si>
  <si>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</si>
  <si>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</si>
  <si>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</si>
  <si>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</si>
  <si>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</si>
  <si>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</si>
  <si>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</si>
  <si>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</si>
  <si>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</si>
  <si>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</si>
  <si>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</si>
  <si>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</si>
  <si>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</si>
  <si>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</si>
  <si>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</si>
  <si>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</si>
  <si>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</si>
  <si>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</si>
  <si>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</si>
  <si>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</si>
  <si>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</si>
  <si>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</si>
  <si>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</si>
  <si>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</si>
  <si>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</si>
  <si>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</si>
  <si>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</si>
  <si>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</si>
  <si>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</si>
  <si>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</si>
  <si>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</si>
  <si>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</si>
  <si>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</si>
  <si>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</si>
  <si>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</si>
  <si>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</si>
  <si>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</si>
  <si>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</si>
  <si>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</si>
  <si>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</si>
  <si>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</si>
  <si>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</si>
  <si>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</si>
  <si>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</si>
  <si>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</si>
  <si>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</si>
  <si>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</si>
  <si>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</si>
  <si>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</si>
  <si>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</si>
  <si>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</si>
  <si>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</si>
  <si>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</si>
  <si>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</si>
  <si>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</si>
  <si>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</si>
  <si>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</si>
  <si>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</si>
  <si>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</si>
  <si>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</si>
  <si>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</si>
  <si>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</si>
  <si>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</si>
  <si>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</si>
  <si>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</si>
  <si>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</si>
  <si>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</si>
  <si>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</si>
  <si>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</si>
  <si>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</si>
  <si>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</si>
  <si>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</si>
  <si>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</si>
  <si>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</si>
  <si>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</si>
  <si>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</si>
  <si>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</si>
  <si>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</si>
  <si>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</si>
  <si>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</si>
  <si>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</si>
  <si>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</si>
  <si>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</si>
  <si>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</si>
  <si>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</si>
  <si>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</si>
  <si>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</si>
  <si>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</si>
  <si>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</si>
  <si>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</si>
  <si>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</si>
  <si>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</si>
  <si>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</si>
  <si>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</si>
  <si>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</si>
  <si>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</si>
  <si>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</si>
  <si>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</si>
  <si>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</si>
  <si>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</si>
  <si>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</si>
  <si>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</si>
  <si>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</si>
  <si>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</si>
  <si>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</si>
  <si>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</si>
  <si>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</si>
  <si>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</si>
  <si>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</si>
  <si>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</si>
  <si>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</si>
  <si>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</si>
  <si>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</si>
  <si>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</si>
  <si>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</si>
  <si>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</si>
  <si>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</si>
  <si>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</si>
  <si>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</si>
  <si>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</si>
  <si>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</si>
  <si>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</si>
  <si>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</si>
  <si>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</si>
  <si>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</si>
  <si>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</si>
  <si>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</si>
  <si>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</si>
  <si>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</si>
  <si>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</si>
  <si>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</si>
  <si>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</si>
  <si>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</si>
  <si>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</si>
  <si>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</si>
  <si>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</si>
  <si>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</si>
  <si>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</si>
  <si>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</si>
  <si>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</si>
  <si>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</si>
  <si>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</si>
  <si>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</si>
  <si>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</si>
  <si>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</si>
  <si>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</si>
  <si>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</si>
  <si>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</si>
  <si>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</si>
  <si>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</si>
  <si>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</si>
  <si>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</si>
  <si>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</si>
  <si>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</si>
  <si>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</si>
  <si>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</si>
  <si>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</si>
  <si>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</si>
  <si>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</si>
  <si>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</si>
  <si>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</si>
  <si>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</si>
  <si>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</si>
  <si>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</si>
  <si>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</si>
  <si>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</si>
  <si>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</si>
  <si>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</si>
  <si>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</si>
  <si>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</si>
  <si>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</si>
  <si>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</si>
  <si>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</si>
  <si>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</si>
  <si>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</si>
  <si>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</si>
  <si>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</si>
  <si>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</si>
  <si>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</si>
  <si>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</si>
  <si>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</si>
  <si>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</si>
  <si>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</si>
  <si>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</si>
  <si>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</si>
  <si>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</si>
  <si>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</si>
  <si>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</si>
  <si>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</si>
  <si>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</si>
  <si>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</si>
  <si>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</si>
  <si>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</si>
  <si>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</si>
  <si>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</si>
  <si>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</si>
  <si>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</si>
  <si>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</si>
  <si>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</si>
  <si>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</si>
  <si>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</si>
  <si>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</si>
  <si>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</si>
  <si>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</si>
  <si>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</si>
  <si>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</si>
  <si>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</si>
  <si>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</si>
  <si>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</si>
  <si>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</si>
  <si>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</si>
  <si>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</si>
  <si>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</si>
  <si>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</si>
  <si>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</si>
  <si>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</si>
  <si>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</si>
  <si>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</si>
  <si>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</si>
  <si>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</si>
  <si>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</si>
  <si>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</si>
  <si>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</si>
  <si>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</si>
  <si>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</si>
  <si>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</si>
  <si>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</si>
  <si>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</si>
  <si>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</si>
  <si>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</si>
  <si>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</si>
  <si>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</si>
  <si>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</si>
  <si>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</si>
  <si>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</si>
  <si>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</si>
  <si>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</si>
  <si>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</si>
  <si>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</si>
  <si>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</si>
  <si>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</si>
  <si>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</si>
  <si>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</si>
  <si>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</si>
  <si>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</si>
  <si>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</si>
  <si>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</si>
  <si>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</si>
  <si>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</si>
  <si>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</si>
  <si>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</si>
  <si>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</si>
  <si>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</si>
  <si>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</si>
  <si>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</si>
  <si>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</si>
  <si>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</si>
  <si>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</si>
  <si>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</si>
  <si>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</si>
  <si>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</si>
  <si>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</si>
  <si>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</si>
  <si>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</si>
  <si>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</si>
  <si>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</si>
  <si>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</si>
  <si>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</si>
  <si>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</si>
  <si>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</si>
  <si>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</si>
  <si>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</si>
  <si>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</si>
  <si>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</si>
  <si>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</si>
  <si>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</si>
  <si>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</si>
  <si>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</si>
  <si>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</si>
  <si>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</si>
  <si>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</si>
  <si>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</si>
  <si>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</si>
  <si>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</si>
  <si>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</si>
  <si>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</si>
  <si>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</si>
  <si>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</si>
  <si>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</si>
  <si>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</si>
  <si>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</si>
  <si>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</si>
  <si>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</si>
  <si>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</si>
  <si>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</si>
  <si>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</si>
  <si>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</si>
  <si>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</si>
  <si>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</si>
  <si>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</si>
  <si>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</si>
  <si>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</si>
  <si>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</si>
  <si>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</si>
  <si>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</si>
  <si>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</si>
  <si>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</si>
  <si>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</si>
  <si>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</si>
  <si>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</si>
  <si>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</si>
  <si>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</si>
  <si>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</si>
  <si>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</si>
  <si>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</si>
  <si>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</si>
  <si>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</si>
  <si>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</si>
  <si>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</si>
  <si>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</si>
  <si>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</si>
  <si>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</si>
  <si>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</si>
  <si>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</si>
  <si>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</si>
  <si>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</si>
  <si>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</si>
  <si>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</si>
  <si>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</si>
  <si>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</si>
  <si>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</si>
  <si>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</si>
  <si>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</si>
  <si>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</si>
  <si>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</si>
  <si>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</si>
  <si>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</si>
  <si>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</si>
  <si>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</si>
  <si>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</si>
  <si>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</si>
  <si>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</si>
  <si>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</si>
  <si>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</si>
  <si>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</si>
  <si>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</si>
  <si>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</si>
  <si>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</si>
  <si>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</si>
  <si>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</si>
  <si>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</si>
  <si>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</si>
  <si>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</si>
  <si>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</si>
  <si>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</si>
  <si>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</si>
  <si>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</si>
  <si>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</si>
  <si>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</si>
  <si>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</si>
  <si>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</si>
  <si>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</si>
  <si>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</si>
  <si>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</si>
  <si>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</si>
  <si>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</si>
  <si>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</si>
  <si>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</si>
  <si>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</si>
  <si>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</si>
  <si>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</si>
  <si>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</si>
  <si>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</si>
  <si>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</si>
  <si>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</si>
  <si>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</si>
  <si>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</si>
  <si>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</si>
  <si>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</si>
  <si>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</si>
  <si>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</si>
  <si>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</si>
  <si>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</si>
  <si>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</si>
  <si>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</si>
  <si>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</si>
  <si>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</si>
  <si>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</si>
  <si>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</si>
  <si>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</si>
  <si>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</si>
  <si>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</si>
  <si>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</si>
  <si>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</si>
  <si>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</si>
  <si>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</si>
  <si>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</si>
  <si>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</si>
  <si>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</si>
  <si>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</si>
  <si>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</si>
  <si>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</si>
  <si>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</si>
  <si>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</si>
  <si>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</si>
  <si>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</si>
  <si>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</si>
  <si>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</si>
  <si>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</si>
  <si>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</si>
  <si>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</si>
  <si>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</si>
  <si>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</si>
  <si>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</si>
  <si>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</si>
  <si>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</si>
  <si>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</si>
  <si>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</si>
  <si>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</si>
  <si>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</si>
  <si>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</si>
  <si>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</si>
  <si>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</si>
  <si>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</si>
  <si>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</si>
  <si>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</si>
  <si>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</si>
  <si>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</si>
  <si>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</si>
  <si>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</si>
  <si>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</si>
  <si>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</si>
  <si>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</si>
  <si>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</si>
  <si>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</si>
  <si>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</si>
  <si>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</si>
  <si>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</si>
  <si>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</si>
  <si>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</si>
  <si>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</si>
  <si>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</si>
  <si>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</si>
  <si>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</si>
  <si>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</si>
  <si>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</si>
  <si>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</si>
  <si>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</si>
  <si>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</si>
  <si>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</si>
  <si>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</si>
  <si>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</si>
  <si>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</si>
  <si>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</si>
  <si>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</si>
  <si>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</si>
  <si>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</si>
  <si>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</si>
  <si>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</si>
  <si>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</si>
  <si>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</si>
  <si>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</si>
  <si>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</si>
  <si>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</si>
  <si>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</si>
  <si>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</si>
  <si>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</si>
  <si>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</si>
  <si>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</si>
  <si>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</si>
  <si>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</si>
  <si>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</si>
  <si>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</si>
  <si>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</si>
  <si>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</si>
  <si>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</si>
  <si>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</si>
  <si>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</si>
  <si>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</si>
  <si>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</si>
  <si>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</si>
  <si>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</si>
  <si>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</si>
  <si>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</si>
  <si>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</si>
  <si>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</si>
  <si>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</si>
  <si>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</si>
  <si>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</si>
  <si>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</si>
  <si>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</si>
  <si>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</si>
  <si>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</si>
  <si>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</si>
  <si>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</si>
  <si>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</si>
  <si>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</si>
  <si>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</si>
  <si>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</si>
  <si>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</si>
  <si>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</si>
  <si>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</si>
  <si>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</si>
  <si>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</si>
  <si>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</si>
  <si>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</si>
  <si>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</si>
  <si>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</si>
  <si>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</si>
  <si>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</si>
  <si>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</si>
  <si>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</si>
  <si>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</si>
  <si>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</si>
  <si>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</si>
  <si>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</si>
  <si>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</si>
  <si>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</si>
  <si>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</si>
  <si>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</si>
  <si>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</si>
  <si>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</si>
  <si>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</si>
  <si>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</si>
  <si>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</si>
  <si>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</si>
  <si>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</si>
  <si>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</si>
  <si>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</si>
  <si>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</si>
  <si>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</si>
  <si>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</si>
  <si>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</si>
  <si>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</si>
  <si>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</si>
  <si>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</si>
  <si>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</si>
  <si>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</si>
  <si>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</si>
  <si>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</si>
  <si>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</si>
  <si>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</si>
  <si>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</si>
  <si>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</si>
  <si>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</si>
  <si>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</si>
  <si>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</si>
  <si>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</si>
  <si>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</si>
  <si>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</si>
  <si>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</si>
  <si>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</si>
  <si>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</si>
  <si>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</si>
  <si>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</si>
  <si>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</si>
  <si>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</si>
  <si>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</si>
  <si>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</si>
  <si>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</si>
  <si>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</si>
  <si>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</si>
  <si>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</si>
  <si>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</si>
  <si>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</si>
  <si>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</si>
  <si>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</si>
  <si>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</si>
  <si>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</si>
  <si>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</si>
  <si>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</si>
  <si>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</si>
  <si>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</si>
  <si>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</si>
  <si>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</si>
  <si>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</si>
  <si>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</si>
  <si>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</si>
  <si>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</si>
  <si>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</si>
  <si>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</si>
  <si>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</si>
  <si>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</si>
  <si>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</si>
  <si>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</si>
  <si>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</si>
  <si>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</si>
  <si>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</si>
  <si>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</si>
  <si>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</si>
  <si>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</si>
  <si>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</si>
  <si>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</si>
  <si>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</si>
  <si>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</si>
  <si>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</si>
  <si>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</si>
  <si>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</si>
  <si>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</si>
  <si>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</si>
  <si>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</si>
  <si>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</si>
  <si>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</si>
  <si>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</si>
  <si>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</si>
  <si>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</si>
  <si>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</si>
  <si>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</si>
  <si>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</si>
  <si>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</si>
  <si>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</si>
  <si>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</si>
  <si>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</si>
  <si>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</si>
  <si>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</si>
  <si>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</si>
  <si>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</si>
  <si>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</si>
  <si>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</si>
  <si>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</si>
  <si>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</si>
  <si>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</si>
  <si>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</si>
  <si>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</si>
  <si>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</si>
  <si>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</si>
  <si>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</si>
  <si>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</si>
  <si>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</si>
  <si>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</si>
  <si>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</si>
  <si>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</si>
  <si>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</si>
  <si>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</si>
  <si>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</si>
  <si>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</si>
  <si>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</si>
  <si>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</si>
  <si>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</si>
  <si>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</si>
  <si>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</si>
  <si>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</si>
  <si>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</si>
  <si>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</si>
  <si>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</si>
  <si>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</si>
  <si>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</si>
  <si>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</si>
  <si>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</si>
  <si>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</si>
  <si>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</si>
  <si>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</si>
  <si>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</si>
  <si>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</si>
  <si>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</si>
  <si>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</si>
  <si>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</si>
  <si>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</si>
  <si>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</si>
  <si>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</si>
  <si>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</si>
  <si>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</si>
  <si>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</si>
  <si>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</si>
  <si>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</si>
  <si>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</si>
  <si>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</si>
  <si>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</si>
  <si>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</si>
  <si>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</si>
  <si>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</si>
  <si>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</si>
  <si>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</si>
  <si>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</si>
  <si>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</si>
  <si>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</si>
  <si>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</si>
  <si>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</si>
  <si>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</si>
  <si>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</si>
  <si>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</si>
  <si>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</si>
  <si>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</si>
  <si>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</si>
  <si>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</si>
  <si>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</si>
  <si>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</si>
  <si>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</si>
  <si>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</si>
  <si>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</si>
  <si>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</si>
  <si>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</si>
  <si>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</si>
  <si>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</si>
  <si>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</si>
  <si>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</si>
  <si>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</si>
  <si>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</si>
  <si>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</si>
  <si>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</si>
  <si>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</si>
  <si>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</si>
  <si>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</si>
  <si>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</si>
  <si>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</si>
  <si>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</si>
  <si>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</si>
  <si>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</si>
  <si>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</si>
  <si>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</si>
  <si>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</si>
  <si>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</si>
  <si>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</si>
  <si>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</si>
  <si>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</si>
  <si>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</si>
  <si>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</si>
  <si>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</si>
  <si>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</si>
  <si>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</si>
  <si>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</si>
  <si>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</si>
  <si>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</si>
  <si>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</si>
  <si>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</si>
  <si>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</si>
  <si>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</si>
  <si>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</si>
  <si>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</si>
  <si>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</si>
  <si>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</si>
  <si>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</si>
  <si>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</si>
  <si>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</si>
  <si>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</si>
  <si>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</si>
  <si>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</si>
  <si>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</si>
  <si>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</si>
  <si>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</si>
  <si>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</si>
  <si>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</si>
  <si>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</si>
  <si>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</si>
  <si>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</si>
  <si>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</si>
  <si>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</si>
  <si>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</si>
  <si>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</si>
  <si>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</si>
  <si>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</si>
  <si>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</si>
  <si>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</si>
  <si>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</si>
  <si>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</si>
  <si>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</si>
  <si>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</si>
  <si>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</si>
  <si>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</si>
  <si>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</si>
  <si>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</si>
  <si>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</si>
  <si>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</si>
  <si>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</si>
  <si>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</si>
  <si>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</si>
  <si>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</si>
  <si>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</si>
  <si>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</si>
  <si>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</si>
  <si>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</si>
  <si>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</si>
  <si>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</si>
  <si>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</si>
  <si>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</si>
  <si>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</si>
  <si>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</si>
  <si>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</si>
  <si>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</si>
  <si>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</si>
  <si>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</si>
  <si>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</si>
  <si>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</si>
  <si>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</si>
  <si>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</si>
  <si>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</si>
  <si>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</si>
  <si>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</si>
  <si>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</si>
  <si>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</si>
  <si>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</si>
  <si>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</si>
  <si>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</si>
  <si>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</si>
  <si>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</si>
  <si>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</si>
  <si>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</si>
  <si>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</si>
  <si>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</si>
  <si>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</si>
  <si>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</si>
  <si>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</si>
  <si>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</si>
  <si>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</si>
  <si>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</si>
  <si>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</si>
  <si>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</si>
  <si>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</si>
  <si>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</si>
  <si>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</si>
  <si>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</si>
  <si>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</si>
  <si>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</si>
  <si>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</si>
  <si>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</si>
  <si>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</si>
  <si>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</si>
  <si>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</si>
  <si>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</si>
  <si>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</si>
  <si>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</si>
  <si>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</si>
  <si>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</si>
  <si>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</si>
  <si>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</si>
  <si>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</si>
  <si>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</si>
  <si>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</si>
  <si>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</si>
  <si>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</si>
  <si>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</si>
  <si>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</si>
  <si>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</si>
  <si>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</si>
  <si>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</si>
  <si>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</si>
  <si>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</si>
  <si>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</si>
  <si>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</si>
  <si>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</si>
  <si>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</si>
  <si>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</si>
  <si>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</si>
  <si>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</si>
  <si>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</si>
  <si>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</si>
  <si>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</si>
  <si>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</si>
  <si>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</si>
  <si>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</si>
  <si>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</si>
  <si>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</si>
  <si>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</si>
  <si>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</si>
  <si>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</si>
  <si>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</si>
  <si>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</si>
  <si>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</si>
  <si>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</si>
  <si>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</si>
  <si>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</si>
  <si>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</si>
  <si>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</si>
  <si>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</si>
  <si>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</si>
  <si>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</si>
  <si>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</si>
  <si>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</si>
  <si>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</si>
  <si>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</si>
  <si>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</si>
  <si>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</si>
  <si>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</si>
  <si>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</si>
  <si>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</si>
  <si>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</si>
  <si>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</si>
  <si>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</si>
  <si>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</si>
  <si>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</si>
  <si>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</si>
  <si>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</si>
  <si>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</si>
  <si>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</si>
  <si>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</si>
  <si>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</si>
  <si>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</si>
  <si>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</si>
  <si>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</si>
  <si>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</si>
  <si>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</si>
  <si>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</si>
  <si>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</si>
  <si>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</si>
  <si>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</si>
  <si>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</si>
  <si>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</si>
  <si>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</si>
  <si>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</si>
  <si>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</si>
  <si>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</si>
  <si>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</si>
  <si>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</si>
  <si>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</si>
  <si>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</si>
  <si>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</si>
  <si>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</si>
  <si>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</si>
  <si>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</si>
  <si>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</si>
  <si>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</si>
  <si>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</si>
  <si>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</si>
  <si>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</si>
  <si>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</si>
  <si>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</si>
  <si>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</si>
  <si>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</si>
  <si>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</si>
  <si>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</si>
  <si>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</si>
  <si>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</si>
  <si>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</si>
  <si>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</si>
  <si>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</si>
  <si>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</si>
  <si>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</si>
  <si>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</si>
  <si>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</si>
  <si>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</si>
  <si>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</si>
  <si>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</si>
  <si>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</si>
  <si>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</si>
  <si>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</si>
  <si>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</si>
  <si>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</si>
  <si>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</si>
  <si>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</si>
  <si>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</si>
  <si>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</si>
  <si>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</si>
  <si>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</si>
  <si>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</si>
  <si>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</si>
  <si>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</si>
  <si>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</si>
  <si>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</si>
  <si>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</si>
  <si>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</si>
  <si>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</si>
  <si>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</si>
  <si>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</si>
  <si>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</si>
  <si>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</si>
  <si>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</si>
  <si>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</si>
  <si>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</si>
  <si>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</si>
  <si>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</si>
  <si>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</si>
  <si>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</si>
  <si>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</si>
  <si>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</si>
  <si>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</si>
  <si>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</si>
  <si>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</si>
  <si>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</si>
  <si>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</si>
  <si>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</si>
  <si>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</si>
  <si>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</si>
  <si>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</si>
  <si>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</si>
  <si>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</si>
  <si>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</si>
  <si>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</si>
  <si>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</si>
  <si>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</si>
  <si>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</si>
  <si>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</si>
  <si>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</si>
  <si>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</si>
  <si>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</si>
  <si>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</si>
  <si>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</si>
  <si>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</si>
  <si>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</si>
  <si>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</si>
  <si>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</si>
  <si>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</si>
  <si>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</si>
  <si>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</si>
  <si>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</si>
  <si>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</si>
  <si>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</si>
  <si>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</si>
  <si>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</si>
  <si>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</si>
  <si>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</si>
  <si>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</si>
  <si>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</si>
  <si>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</si>
  <si>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</si>
  <si>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</si>
  <si>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</si>
  <si>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</si>
  <si>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</si>
  <si>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</si>
  <si>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</si>
  <si>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</si>
  <si>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</si>
  <si>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</si>
  <si>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</si>
  <si>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</si>
  <si>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</si>
  <si>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</si>
  <si>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</si>
  <si>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</si>
  <si>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</si>
  <si>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</si>
  <si>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</si>
  <si>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</si>
  <si>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</si>
  <si>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</si>
  <si>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</si>
  <si>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</si>
  <si>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</si>
  <si>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</si>
  <si>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</si>
  <si>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</si>
  <si>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</si>
  <si>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</si>
  <si>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</si>
  <si>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</si>
  <si>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</si>
  <si>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</si>
  <si>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</si>
  <si>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</si>
  <si>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</si>
  <si>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</si>
  <si>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</si>
  <si>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</si>
  <si>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</si>
  <si>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</si>
  <si>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</si>
  <si>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</si>
  <si>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</si>
  <si>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</si>
  <si>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</si>
  <si>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</si>
  <si>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</si>
  <si>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</si>
  <si>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</si>
  <si>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</si>
  <si>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</si>
  <si>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</si>
  <si>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</si>
  <si>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</si>
  <si>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</si>
  <si>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</si>
  <si>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</si>
  <si>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</si>
  <si>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</si>
  <si>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</si>
  <si>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</si>
  <si>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</si>
  <si>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</si>
  <si>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</si>
  <si>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</si>
  <si>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</si>
  <si>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</si>
  <si>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</si>
  <si>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</si>
  <si>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</si>
  <si>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</si>
  <si>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</si>
  <si>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</si>
  <si>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</si>
  <si>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</si>
  <si>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</si>
  <si>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</si>
  <si>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</si>
  <si>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</si>
  <si>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</si>
  <si>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</si>
  <si>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</si>
  <si>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</si>
  <si>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</si>
  <si>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</si>
  <si>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</si>
  <si>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</si>
  <si>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</si>
  <si>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</si>
  <si>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</si>
  <si>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</si>
  <si>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</si>
  <si>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</si>
  <si>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</si>
  <si>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</si>
  <si>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</si>
  <si>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</si>
  <si>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</si>
  <si>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</si>
  <si>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</si>
  <si>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</si>
  <si>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</si>
  <si>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</si>
  <si>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</si>
  <si>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</si>
  <si>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</si>
  <si>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</si>
  <si>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</si>
  <si>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</si>
  <si>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</si>
  <si>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</si>
  <si>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</si>
  <si>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</si>
  <si>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</si>
  <si>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</si>
  <si>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</si>
  <si>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</si>
  <si>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</si>
  <si>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</si>
  <si>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</si>
  <si>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</si>
  <si>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</si>
  <si>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</si>
  <si>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</si>
  <si>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</si>
  <si>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</si>
  <si>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</si>
  <si>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</si>
  <si>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</si>
  <si>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</si>
  <si>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</si>
  <si>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</si>
  <si>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</si>
  <si>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</si>
  <si>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</si>
  <si>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</si>
  <si>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</si>
  <si>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</si>
  <si>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</si>
  <si>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</si>
  <si>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</si>
  <si>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</si>
  <si>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</si>
  <si>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</si>
  <si>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</si>
  <si>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</si>
  <si>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</si>
  <si>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</si>
  <si>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</si>
  <si>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</si>
  <si>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</si>
  <si>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</si>
  <si>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</si>
  <si>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</si>
  <si>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</si>
  <si>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</si>
  <si>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</si>
  <si>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</si>
  <si>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</si>
  <si>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</si>
  <si>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</si>
  <si>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</si>
  <si>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</si>
  <si>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</si>
  <si>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</si>
  <si>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</si>
  <si>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</si>
  <si>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</si>
  <si>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</si>
  <si>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</si>
  <si>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</si>
  <si>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</si>
  <si>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</si>
  <si>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</si>
  <si>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</si>
  <si>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</si>
  <si>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</si>
  <si>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</si>
  <si>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</si>
  <si>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</si>
  <si>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</si>
  <si>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</si>
  <si>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</si>
  <si>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</si>
  <si>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</si>
  <si>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</si>
  <si>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</si>
  <si>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</si>
  <si>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</si>
  <si>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</si>
  <si>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</si>
  <si>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</si>
  <si>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</si>
  <si>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</si>
  <si>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</si>
  <si>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</si>
  <si>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</si>
  <si>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</si>
  <si>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</si>
  <si>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</si>
  <si>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</si>
  <si>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</si>
  <si>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</si>
  <si>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</si>
  <si>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</si>
  <si>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</si>
  <si>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</si>
  <si>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</si>
  <si>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</si>
  <si>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</si>
  <si>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</si>
  <si>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</si>
  <si>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</si>
  <si>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</si>
  <si>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</si>
  <si>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</si>
  <si>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</si>
  <si>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</si>
  <si>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</si>
  <si>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</si>
  <si>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</si>
  <si>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</si>
  <si>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</si>
  <si>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</si>
  <si>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</si>
  <si>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</si>
  <si>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</si>
  <si>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</si>
  <si>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</si>
  <si>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</si>
  <si>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</si>
  <si>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</si>
  <si>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</si>
  <si>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</si>
  <si>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</si>
  <si>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</si>
  <si>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</si>
  <si>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</si>
  <si>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</si>
  <si>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</si>
  <si>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</si>
  <si>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</si>
  <si>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</si>
  <si>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</si>
  <si>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</si>
  <si>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</si>
  <si>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</si>
  <si>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</si>
  <si>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</si>
  <si>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</si>
  <si>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</si>
  <si>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</si>
  <si>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</si>
  <si>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</si>
  <si>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</si>
  <si>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</si>
  <si>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</si>
  <si>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</si>
  <si>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</si>
  <si>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</si>
  <si>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</si>
  <si>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</si>
  <si>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</si>
  <si>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</si>
  <si>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</si>
  <si>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</si>
  <si>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</si>
  <si>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</si>
  <si>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</si>
  <si>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</si>
  <si>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</si>
  <si>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</si>
  <si>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</si>
  <si>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</si>
  <si>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</si>
  <si>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</si>
  <si>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</si>
  <si>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</si>
  <si>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</si>
  <si>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</si>
  <si>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</si>
  <si>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</si>
  <si>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</si>
  <si>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</si>
  <si>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</si>
  <si>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</si>
  <si>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</si>
  <si>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</si>
  <si>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</si>
  <si>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</si>
  <si>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</si>
  <si>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</si>
  <si>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</si>
  <si>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</si>
  <si>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</si>
  <si>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</si>
  <si>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</si>
  <si>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</si>
  <si>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</si>
  <si>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</si>
  <si>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</si>
  <si>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</si>
  <si>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</si>
  <si>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</si>
  <si>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</si>
  <si>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</si>
  <si>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</si>
  <si>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</si>
  <si>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</si>
  <si>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</si>
  <si>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</si>
  <si>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</si>
  <si>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</si>
  <si>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</si>
  <si>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</si>
  <si>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</si>
  <si>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</si>
  <si>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</si>
  <si>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</si>
  <si>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</si>
  <si>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</si>
  <si>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</si>
  <si>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</si>
  <si>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</si>
  <si>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</si>
  <si>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</si>
  <si>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</si>
  <si>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</si>
  <si>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</si>
  <si>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</si>
  <si>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</si>
  <si>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</si>
  <si>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</si>
  <si>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</si>
  <si>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</si>
  <si>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</si>
  <si>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</si>
  <si>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</si>
  <si>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</si>
  <si>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</si>
  <si>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</si>
  <si>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</si>
  <si>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</si>
  <si>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</si>
  <si>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</si>
  <si>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</si>
  <si>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</si>
  <si>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</si>
  <si>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</si>
  <si>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</si>
  <si>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</si>
  <si>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</si>
  <si>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</si>
  <si>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</si>
  <si>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</si>
  <si>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</si>
  <si>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</si>
  <si>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</si>
  <si>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</si>
  <si>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</si>
  <si>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</si>
  <si>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</si>
  <si>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</si>
  <si>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</si>
  <si>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</si>
  <si>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</si>
  <si>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</si>
  <si>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</si>
  <si>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</si>
  <si>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</si>
  <si>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</si>
  <si>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</si>
  <si>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</si>
  <si>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</si>
  <si>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</si>
  <si>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</si>
  <si>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</si>
  <si>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</si>
  <si>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</si>
  <si>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</si>
  <si>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</si>
  <si>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</si>
  <si>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</si>
  <si>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</si>
  <si>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</si>
  <si>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</si>
  <si>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</si>
  <si>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</si>
  <si>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</si>
  <si>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</si>
  <si>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</si>
  <si>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</si>
  <si>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</si>
  <si>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</si>
  <si>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</si>
  <si>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</si>
  <si>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</si>
  <si>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</si>
  <si>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</si>
  <si>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</si>
  <si>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</si>
  <si>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</si>
  <si>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</si>
  <si>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</si>
  <si>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</si>
  <si>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</si>
  <si>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</si>
  <si>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</si>
  <si>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</si>
  <si>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</si>
  <si>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</si>
  <si>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</si>
  <si>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</si>
  <si>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</si>
  <si>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</si>
  <si>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</si>
  <si>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</si>
  <si>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</si>
  <si>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</si>
  <si>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</si>
  <si>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</si>
  <si>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</si>
  <si>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</si>
  <si>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</si>
  <si>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</si>
  <si>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</si>
  <si>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</si>
  <si>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</si>
  <si>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</si>
  <si>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</si>
  <si>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</si>
  <si>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</si>
  <si>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</si>
  <si>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</si>
  <si>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</si>
  <si>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</si>
  <si>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</si>
  <si>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</si>
  <si>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</si>
  <si>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</si>
  <si>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</si>
  <si>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</si>
  <si>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</si>
  <si>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</si>
  <si>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</si>
  <si>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</si>
  <si>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</si>
  <si>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</si>
  <si>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</si>
  <si>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</si>
  <si>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</si>
  <si>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</si>
  <si>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</si>
  <si>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</si>
  <si>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</si>
  <si>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</si>
  <si>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</si>
  <si>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</si>
  <si>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</si>
  <si>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</si>
  <si>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</si>
  <si>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</si>
  <si>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</si>
  <si>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</si>
  <si>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</si>
  <si>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</si>
  <si>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</si>
  <si>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</si>
  <si>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</si>
  <si>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</si>
  <si>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</si>
  <si>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</si>
  <si>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</si>
  <si>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</si>
  <si>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</si>
  <si>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</si>
  <si>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</si>
  <si>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</si>
  <si>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</si>
  <si>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</si>
  <si>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</si>
  <si>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</si>
  <si>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</si>
  <si>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</si>
  <si>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</si>
  <si>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</si>
  <si>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</si>
  <si>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</si>
  <si>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</si>
  <si>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</si>
  <si>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</si>
  <si>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</si>
  <si>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</si>
  <si>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</si>
  <si>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</si>
  <si>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</si>
  <si>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</si>
  <si>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</si>
  <si>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</si>
  <si>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</si>
  <si>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</si>
  <si>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</si>
  <si>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</si>
  <si>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</si>
  <si>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</si>
  <si>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</si>
  <si>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</si>
  <si>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</si>
  <si>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</si>
  <si>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</si>
  <si>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</si>
  <si>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</si>
  <si>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</si>
  <si>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</si>
  <si>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</si>
  <si>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</si>
  <si>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</si>
  <si>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</si>
  <si>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</si>
  <si>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</si>
  <si>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</si>
  <si>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</si>
  <si>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</si>
  <si>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</si>
  <si>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</si>
  <si>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</si>
  <si>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</si>
  <si>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</si>
  <si>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</si>
  <si>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</si>
  <si>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</si>
  <si>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</si>
  <si>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</si>
  <si>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</si>
  <si>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</si>
  <si>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</si>
  <si>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</si>
  <si>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</si>
  <si>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</si>
  <si>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</si>
  <si>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</si>
  <si>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</si>
  <si>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</si>
  <si>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</si>
  <si>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</si>
  <si>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</si>
  <si>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</si>
  <si>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</si>
  <si>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</si>
  <si>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</si>
  <si>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</si>
  <si>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</si>
  <si>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</si>
  <si>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</si>
  <si>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</si>
  <si>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</si>
  <si>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</si>
  <si>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</si>
  <si>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</si>
  <si>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</si>
  <si>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</si>
  <si>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</si>
  <si>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</si>
  <si>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</si>
  <si>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</si>
  <si>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</si>
  <si>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</si>
  <si>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</si>
  <si>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</si>
  <si>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</si>
  <si>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</si>
  <si>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</si>
  <si>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</si>
  <si>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</si>
  <si>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</si>
  <si>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</si>
  <si>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</si>
  <si>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</si>
  <si>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</si>
  <si>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</si>
  <si>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</si>
  <si>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</si>
  <si>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</si>
  <si>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</si>
  <si>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</si>
  <si>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</si>
  <si>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</si>
  <si>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</si>
  <si>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</si>
  <si>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</si>
  <si>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</si>
  <si>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</si>
  <si>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</si>
  <si>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</si>
  <si>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</si>
  <si>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</si>
  <si>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</si>
  <si>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</si>
  <si>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</si>
  <si>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</si>
  <si>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</si>
  <si>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</si>
  <si>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</si>
  <si>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</si>
  <si>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</si>
  <si>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</si>
  <si>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</si>
  <si>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</si>
  <si>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</si>
  <si>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</si>
  <si>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</si>
  <si>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</si>
  <si>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</si>
  <si>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</si>
  <si>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</si>
  <si>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</si>
  <si>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</si>
  <si>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</si>
  <si>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</si>
  <si>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</si>
  <si>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</si>
  <si>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</si>
  <si>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</si>
  <si>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</si>
  <si>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</si>
  <si>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</si>
  <si>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</si>
  <si>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</si>
  <si>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</si>
  <si>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</si>
  <si>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</si>
  <si>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</si>
  <si>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</si>
  <si>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</si>
  <si>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</si>
  <si>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</si>
  <si>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</si>
  <si>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</si>
  <si>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</si>
  <si>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</si>
  <si>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</si>
  <si>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</si>
  <si>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</si>
  <si>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</si>
  <si>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</si>
  <si>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</si>
  <si>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</si>
  <si>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</si>
  <si>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</si>
  <si>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</si>
  <si>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</si>
  <si>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</si>
  <si>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</si>
  <si>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</si>
  <si>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</si>
  <si>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</si>
  <si>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</si>
  <si>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</si>
  <si>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</si>
  <si>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</si>
  <si>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</si>
  <si>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</si>
  <si>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</si>
  <si>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</si>
  <si>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</si>
  <si>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</si>
  <si>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</si>
  <si>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</si>
  <si>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</si>
  <si>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</si>
  <si>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</si>
  <si>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</si>
  <si>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</si>
  <si>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</si>
  <si>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</si>
  <si>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</si>
  <si>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</si>
  <si>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</si>
  <si>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</si>
  <si>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</si>
  <si>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</si>
  <si>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</si>
  <si>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</si>
  <si>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</si>
  <si>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</si>
  <si>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</si>
  <si>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</si>
  <si>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</si>
  <si>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</si>
  <si>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</si>
  <si>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</si>
  <si>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</si>
  <si>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</si>
  <si>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</si>
  <si>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</si>
  <si>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</si>
  <si>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</si>
  <si>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</si>
  <si>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</si>
  <si>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</si>
  <si>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</si>
  <si>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</si>
  <si>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</si>
  <si>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</si>
  <si>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</si>
  <si>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</si>
  <si>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</si>
  <si>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</si>
  <si>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</si>
  <si>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</si>
  <si>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</si>
  <si>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</si>
  <si>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</si>
  <si>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</si>
  <si>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</si>
  <si>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</si>
  <si>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</si>
  <si>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</si>
  <si>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</si>
  <si>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</si>
  <si>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</si>
  <si>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</si>
  <si>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</si>
  <si>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</si>
  <si>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</si>
  <si>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</si>
  <si>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</si>
  <si>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</si>
  <si>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</si>
  <si>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</si>
  <si>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</si>
  <si>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</si>
  <si>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</si>
  <si>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</si>
  <si>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</si>
  <si>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</si>
  <si>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</si>
  <si>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</si>
  <si>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</si>
  <si>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</si>
  <si>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</si>
  <si>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</si>
  <si>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</si>
  <si>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</si>
  <si>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</si>
  <si>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</si>
  <si>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</si>
  <si>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</si>
  <si>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</si>
  <si>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</si>
  <si>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</si>
  <si>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</si>
  <si>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</si>
  <si>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</si>
  <si>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</si>
  <si>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</si>
  <si>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</si>
  <si>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</si>
  <si>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</si>
  <si>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</si>
  <si>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</si>
  <si>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</si>
  <si>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</si>
  <si>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</si>
  <si>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</si>
  <si>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</si>
  <si>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</si>
  <si>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</si>
  <si>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</si>
  <si>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</si>
  <si>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</si>
  <si>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</si>
  <si>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</si>
  <si>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</si>
  <si>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</si>
  <si>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</si>
  <si>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</si>
  <si>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</si>
  <si>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</si>
  <si>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</si>
  <si>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</si>
  <si>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</si>
  <si>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</si>
  <si>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</si>
  <si>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</si>
  <si>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</si>
  <si>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</si>
  <si>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</si>
  <si>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</si>
  <si>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</si>
  <si>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</si>
  <si>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</si>
  <si>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</si>
  <si>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</si>
  <si>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</si>
  <si>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</si>
  <si>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</si>
  <si>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</si>
  <si>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</si>
  <si>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</si>
  <si>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</si>
  <si>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</si>
  <si>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</si>
  <si>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</si>
  <si>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</si>
  <si>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</si>
  <si>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</si>
  <si>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</si>
  <si>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</si>
  <si>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</si>
  <si>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</si>
  <si>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</si>
  <si>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</si>
  <si>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</si>
  <si>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</si>
  <si>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</si>
  <si>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</si>
  <si>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</si>
  <si>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</si>
  <si>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</si>
  <si>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</si>
  <si>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</si>
  <si>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</si>
  <si>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</si>
  <si>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</si>
  <si>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</si>
  <si>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</si>
  <si>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</si>
  <si>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</si>
  <si>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</si>
  <si>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</si>
  <si>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</si>
  <si>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</si>
  <si>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</si>
  <si>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</si>
  <si>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</si>
  <si>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</si>
  <si>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</si>
  <si>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</si>
  <si>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</si>
  <si>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</si>
  <si>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</si>
  <si>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</si>
  <si>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</si>
  <si>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</si>
  <si>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</si>
  <si>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</si>
  <si>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</si>
  <si>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</si>
  <si>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</si>
  <si>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</si>
  <si>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</si>
  <si>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</si>
  <si>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</si>
  <si>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</si>
  <si>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</si>
  <si>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</si>
  <si>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</si>
  <si>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</si>
  <si>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</si>
  <si>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</si>
  <si>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</si>
  <si>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</si>
  <si>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</si>
  <si>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</si>
  <si>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</si>
  <si>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</si>
  <si>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</si>
  <si>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</si>
  <si>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</si>
  <si>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</si>
  <si>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</si>
  <si>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</si>
  <si>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</si>
  <si>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</si>
  <si>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</si>
  <si>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</si>
  <si>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</si>
  <si>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</si>
  <si>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</si>
  <si>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</si>
  <si>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</si>
  <si>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</si>
  <si>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</si>
  <si>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</si>
  <si>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</si>
  <si>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</si>
  <si>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</si>
  <si>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</si>
  <si>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</si>
  <si>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</si>
  <si>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</si>
  <si>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</si>
  <si>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</si>
  <si>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</si>
  <si>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</si>
  <si>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</si>
  <si>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</si>
  <si>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</si>
  <si>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</si>
  <si>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</si>
  <si>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</si>
  <si>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</si>
  <si>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</si>
  <si>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</si>
  <si>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</si>
  <si>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</si>
  <si>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</si>
  <si>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</si>
  <si>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</si>
  <si>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</si>
  <si>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</si>
  <si>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</si>
  <si>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</si>
  <si>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</si>
  <si>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</si>
  <si>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</si>
  <si>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</si>
  <si>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</si>
  <si>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</si>
  <si>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</si>
  <si>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</si>
  <si>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</si>
  <si>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</si>
  <si>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</si>
  <si>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</si>
  <si>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</si>
  <si>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</si>
  <si>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</si>
  <si>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</si>
  <si>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</si>
  <si>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</si>
  <si>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</si>
  <si>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</si>
  <si>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</si>
  <si>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</si>
  <si>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</si>
  <si>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</si>
  <si>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</si>
  <si>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</si>
  <si>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</si>
  <si>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</si>
  <si>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</si>
  <si>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</si>
  <si>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</si>
  <si>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</si>
  <si>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</si>
  <si>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</si>
  <si>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</si>
  <si>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</si>
  <si>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</si>
  <si>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</si>
  <si>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</si>
  <si>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</si>
  <si>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</si>
  <si>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</si>
  <si>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</si>
  <si>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</si>
  <si>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</si>
  <si>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</si>
  <si>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</si>
  <si>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</si>
  <si>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</si>
  <si>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</si>
  <si>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</si>
  <si>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</si>
  <si>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</si>
  <si>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</si>
  <si>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</si>
  <si>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</si>
  <si>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</si>
  <si>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</si>
  <si>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</si>
  <si>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</si>
  <si>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</si>
  <si>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</si>
  <si>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</si>
  <si>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</si>
  <si>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</si>
  <si>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</si>
  <si>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</si>
  <si>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</si>
  <si>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</si>
  <si>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</si>
  <si>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</si>
  <si>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</si>
  <si>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</si>
  <si>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</si>
  <si>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</si>
  <si>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</si>
  <si>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</si>
  <si>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</si>
  <si>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</si>
  <si>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</si>
  <si>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</si>
  <si>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</si>
  <si>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</si>
  <si>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</si>
  <si>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</si>
  <si>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</si>
  <si>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</si>
  <si>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</si>
  <si>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</si>
  <si>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</si>
  <si>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</si>
  <si>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</si>
  <si>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</si>
  <si>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</si>
  <si>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</si>
  <si>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</si>
  <si>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</si>
  <si>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</si>
  <si>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</si>
  <si>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</si>
  <si>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</si>
  <si>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</si>
  <si>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</si>
  <si>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</si>
  <si>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</si>
  <si>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</si>
  <si>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</si>
  <si>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</si>
  <si>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</si>
  <si>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</si>
  <si>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</si>
  <si>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</si>
  <si>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</si>
  <si>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</si>
  <si>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</si>
  <si>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</si>
  <si>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</si>
  <si>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</si>
  <si>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</si>
  <si>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</si>
  <si>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</si>
  <si>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</si>
  <si>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</si>
  <si>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</si>
  <si>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</si>
  <si>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</si>
  <si>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</si>
  <si>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</si>
  <si>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</si>
  <si>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</si>
  <si>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</si>
  <si>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</si>
  <si>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</si>
  <si>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</si>
  <si>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</si>
  <si>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</si>
  <si>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</si>
  <si>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</si>
  <si>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</si>
  <si>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</si>
  <si>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</si>
  <si>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</si>
  <si>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</si>
  <si>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</si>
  <si>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</si>
  <si>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</si>
  <si>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</si>
  <si>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</si>
  <si>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</si>
  <si>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</si>
  <si>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</si>
  <si>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</si>
  <si>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</si>
  <si>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</si>
  <si>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</si>
  <si>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</si>
  <si>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</si>
  <si>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</si>
  <si>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</si>
  <si>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</si>
  <si>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</si>
  <si>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</si>
  <si>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</si>
  <si>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</si>
  <si>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</si>
  <si>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</si>
  <si>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</si>
  <si>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</si>
  <si>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</si>
  <si>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</si>
  <si>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</si>
  <si>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</si>
  <si>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</si>
  <si>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</si>
  <si>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</si>
  <si>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</si>
  <si>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</si>
  <si>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</si>
  <si>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</si>
  <si>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</si>
  <si>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</si>
  <si>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</si>
  <si>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</si>
  <si>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</si>
  <si>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</si>
  <si>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</si>
  <si>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</si>
  <si>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</si>
  <si>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</si>
  <si>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</si>
  <si>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</si>
  <si>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</si>
  <si>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</si>
  <si>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</si>
  <si>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</si>
  <si>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</si>
  <si>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</si>
  <si>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</si>
  <si>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</si>
  <si>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</si>
  <si>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</si>
  <si>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</si>
  <si>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</si>
  <si>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</si>
  <si>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</si>
  <si>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</si>
  <si>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</si>
  <si>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</si>
  <si>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</si>
  <si>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</si>
  <si>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</si>
  <si>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</si>
  <si>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</si>
  <si>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</si>
  <si>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</si>
  <si>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</si>
  <si>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</si>
  <si>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</si>
  <si>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</si>
  <si>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</si>
  <si>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</si>
  <si>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</si>
  <si>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</si>
  <si>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</si>
  <si>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</si>
  <si>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</si>
  <si>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</si>
  <si>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</si>
  <si>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</si>
  <si>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</si>
  <si>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</si>
  <si>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</si>
  <si>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</si>
  <si>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</si>
  <si>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</si>
  <si>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</si>
  <si>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</si>
  <si>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</si>
  <si>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</si>
  <si>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</si>
  <si>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</si>
  <si>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</si>
  <si>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</si>
  <si>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</si>
  <si>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</si>
  <si>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</si>
  <si>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</si>
  <si>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</si>
  <si>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</si>
  <si>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</si>
  <si>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</si>
  <si>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</si>
  <si>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</si>
  <si>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</si>
  <si>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</si>
  <si>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</si>
  <si>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</si>
  <si>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</si>
  <si>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</si>
  <si>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</si>
  <si>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</si>
  <si>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</si>
  <si>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</si>
  <si>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</si>
  <si>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</si>
  <si>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</si>
  <si>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</si>
  <si>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</si>
  <si>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</si>
  <si>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</si>
  <si>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</si>
  <si>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</si>
  <si>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</si>
  <si>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</si>
  <si>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</si>
  <si>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</si>
  <si>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</si>
  <si>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</si>
  <si>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</si>
  <si>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</si>
  <si>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</si>
  <si>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</si>
  <si>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</si>
  <si>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</si>
  <si>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</si>
  <si>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</si>
  <si>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</si>
  <si>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</si>
  <si>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</si>
  <si>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</si>
  <si>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</si>
  <si>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</si>
  <si>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</si>
  <si>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</si>
  <si>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</si>
  <si>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</si>
  <si>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</si>
  <si>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</si>
  <si>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</si>
  <si>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</si>
  <si>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</si>
  <si>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</si>
  <si>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</si>
  <si>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</si>
  <si>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</si>
  <si>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</si>
  <si>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</si>
  <si>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</si>
  <si>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</si>
  <si>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</si>
  <si>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</si>
  <si>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</si>
  <si>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</si>
  <si>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</si>
  <si>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</si>
  <si>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</si>
  <si>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</si>
  <si>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</si>
  <si>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</si>
  <si>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</si>
  <si>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</si>
  <si>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</si>
  <si>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</si>
  <si>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</si>
  <si>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</si>
  <si>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</si>
  <si>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</si>
  <si>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</si>
  <si>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</si>
  <si>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</si>
  <si>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</si>
  <si>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</si>
  <si>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</si>
  <si>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</si>
  <si>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</si>
  <si>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</si>
  <si>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</si>
  <si>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</si>
  <si>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</si>
  <si>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</si>
  <si>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</si>
  <si>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</si>
  <si>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</si>
  <si>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</si>
  <si>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</si>
  <si>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</si>
  <si>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</si>
  <si>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</si>
  <si>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</si>
  <si>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</si>
  <si>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</si>
  <si>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</si>
  <si>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</si>
  <si>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</si>
  <si>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</si>
  <si>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</si>
  <si>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</si>
  <si>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</si>
  <si>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</si>
  <si>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</si>
  <si>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</si>
  <si>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</si>
  <si>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</si>
  <si>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</si>
  <si>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</si>
  <si>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</si>
  <si>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</si>
  <si>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</si>
  <si>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</si>
  <si>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</si>
  <si>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</si>
  <si>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</si>
  <si>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</si>
  <si>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</si>
  <si>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</si>
  <si>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</si>
  <si>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</si>
  <si>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</si>
  <si>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</si>
  <si>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</si>
  <si>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</si>
  <si>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</si>
  <si>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</si>
  <si>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</si>
  <si>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</si>
  <si>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</si>
  <si>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</si>
  <si>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</si>
  <si>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</si>
  <si>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</si>
  <si>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</si>
  <si>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</si>
  <si>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</si>
  <si>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</si>
  <si>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</si>
  <si>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</si>
  <si>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</si>
  <si>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</si>
  <si>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</si>
  <si>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</si>
  <si>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</si>
  <si>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</si>
  <si>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</si>
  <si>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</si>
  <si>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</si>
  <si>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</si>
  <si>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</si>
  <si>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</si>
  <si>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</si>
  <si>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</si>
  <si>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</si>
  <si>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</si>
  <si>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</si>
  <si>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</si>
  <si>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</si>
  <si>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</si>
  <si>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</si>
  <si>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</si>
  <si>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</si>
  <si>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</si>
  <si>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</si>
  <si>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</si>
  <si>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</si>
  <si>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</si>
  <si>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</si>
  <si>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</si>
  <si>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</si>
  <si>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</si>
  <si>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</si>
  <si>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</si>
  <si>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</si>
  <si>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</si>
  <si>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</si>
  <si>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</si>
  <si>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</si>
  <si>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</si>
  <si>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</si>
  <si>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</si>
  <si>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</si>
  <si>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</si>
  <si>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</si>
  <si>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</si>
  <si>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</si>
  <si>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</si>
  <si>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</si>
  <si>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</si>
  <si>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</si>
  <si>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</si>
  <si>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</si>
  <si>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</si>
  <si>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</si>
  <si>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</si>
  <si>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</si>
  <si>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</si>
  <si>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</si>
  <si>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</si>
  <si>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</si>
  <si>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</si>
  <si>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</si>
  <si>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</si>
  <si>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</si>
  <si>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</si>
  <si>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</si>
  <si>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</si>
  <si>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</si>
  <si>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</si>
  <si>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</si>
  <si>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</si>
  <si>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</si>
  <si>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</si>
  <si>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</si>
  <si>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</si>
  <si>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</si>
  <si>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</si>
  <si>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</si>
  <si>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</si>
  <si>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</si>
  <si>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</si>
  <si>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</si>
  <si>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</si>
  <si>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</si>
  <si>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</si>
  <si>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</si>
  <si>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</si>
  <si>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</si>
  <si>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</si>
  <si>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</si>
  <si>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</si>
  <si>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</si>
  <si>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</si>
  <si>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</si>
  <si>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</si>
  <si>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</si>
  <si>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</si>
  <si>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</si>
  <si>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</si>
  <si>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</si>
  <si>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</si>
  <si>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</si>
  <si>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</si>
  <si>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</si>
  <si>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</si>
  <si>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</si>
  <si>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</si>
  <si>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</si>
  <si>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</si>
  <si>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</si>
  <si>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</si>
  <si>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</si>
  <si>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</si>
  <si>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</si>
  <si>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</si>
  <si>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</si>
  <si>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</si>
  <si>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</si>
  <si>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</si>
  <si>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</si>
  <si>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</si>
  <si>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</si>
  <si>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</si>
  <si>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</si>
  <si>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</si>
  <si>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</si>
  <si>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</si>
  <si>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</si>
  <si>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</si>
  <si>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</si>
  <si>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</si>
  <si>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</si>
  <si>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</si>
  <si>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</si>
  <si>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</si>
  <si>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</si>
  <si>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</si>
  <si>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</si>
  <si>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</si>
  <si>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</si>
  <si>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</si>
  <si>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</si>
  <si>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</si>
  <si>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</si>
  <si>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</si>
  <si>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</si>
  <si>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</si>
  <si>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</si>
  <si>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</si>
  <si>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</si>
  <si>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</si>
  <si>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</si>
  <si>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</si>
  <si>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</si>
  <si>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</si>
  <si>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</si>
  <si>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</si>
  <si>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</si>
  <si>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</si>
  <si>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</si>
  <si>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</si>
  <si>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</si>
  <si>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</si>
  <si>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</si>
  <si>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</si>
  <si>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</si>
  <si>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</si>
  <si>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</si>
  <si>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</si>
  <si>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</si>
  <si>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</si>
  <si>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</si>
  <si>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</si>
  <si>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</si>
  <si>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</si>
  <si>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</si>
  <si>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</si>
  <si>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</si>
  <si>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</si>
  <si>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</si>
  <si>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</si>
  <si>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</si>
  <si>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</si>
  <si>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</si>
  <si>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</si>
  <si>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</si>
  <si>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</si>
  <si>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</si>
  <si>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</si>
  <si>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</si>
  <si>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</si>
  <si>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</si>
  <si>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</si>
  <si>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</si>
  <si>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</si>
  <si>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</si>
  <si>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</si>
  <si>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</si>
  <si>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</si>
  <si>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</si>
  <si>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</si>
  <si>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</si>
  <si>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</si>
  <si>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</si>
  <si>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</si>
  <si>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</si>
  <si>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</si>
  <si>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</si>
  <si>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</si>
  <si>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</si>
  <si>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</si>
  <si>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</si>
  <si>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</si>
  <si>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</si>
  <si>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</si>
  <si>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</si>
  <si>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</si>
  <si>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</si>
  <si>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</si>
  <si>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</si>
  <si>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</si>
  <si>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</si>
  <si>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</si>
  <si>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</si>
  <si>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</si>
  <si>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</si>
  <si>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</si>
  <si>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</si>
  <si>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</si>
  <si>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</si>
  <si>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</si>
  <si>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</si>
  <si>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</si>
  <si>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</si>
  <si>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</si>
  <si>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</si>
  <si>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</si>
  <si>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</si>
  <si>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</si>
  <si>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</si>
  <si>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</si>
  <si>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</si>
  <si>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</si>
  <si>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</si>
  <si>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</si>
  <si>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</si>
  <si>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</si>
  <si>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</si>
  <si>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</si>
  <si>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</si>
  <si>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</si>
  <si>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</si>
  <si>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</si>
  <si>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</si>
  <si>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</si>
  <si>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</si>
  <si>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</si>
  <si>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</si>
  <si>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</si>
  <si>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</si>
  <si>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</si>
  <si>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</si>
  <si>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</si>
  <si>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</si>
  <si>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</si>
  <si>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</si>
  <si>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</si>
  <si>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</si>
  <si>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</si>
  <si>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</si>
  <si>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</si>
  <si>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</si>
  <si>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</si>
  <si>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</si>
  <si>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</si>
  <si>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</si>
  <si>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</si>
  <si>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</si>
  <si>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</si>
  <si>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</si>
  <si>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</si>
  <si>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</si>
  <si>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</si>
  <si>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</si>
  <si>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</si>
  <si>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</si>
  <si>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</si>
  <si>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</si>
  <si>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</si>
  <si>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</si>
  <si>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</si>
  <si>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</si>
  <si>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</si>
  <si>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</si>
  <si>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</si>
  <si>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</si>
  <si>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</si>
  <si>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</si>
  <si>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</si>
  <si>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</si>
  <si>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</si>
  <si>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</si>
  <si>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</si>
  <si>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</si>
  <si>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</si>
  <si>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</si>
  <si>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</si>
  <si>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</si>
  <si>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</si>
  <si>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</si>
  <si>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</si>
  <si>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</si>
  <si>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</si>
  <si>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</si>
  <si>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</si>
  <si>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</si>
  <si>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</si>
  <si>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</si>
  <si>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</si>
  <si>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</si>
  <si>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</si>
  <si>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</si>
  <si>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</si>
  <si>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</si>
  <si>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</si>
  <si>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</si>
  <si>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</si>
  <si>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</si>
  <si>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</si>
  <si>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</si>
  <si>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</si>
  <si>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</si>
  <si>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</si>
  <si>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</si>
  <si>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</si>
  <si>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</si>
  <si>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</si>
  <si>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</si>
  <si>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</si>
  <si>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</si>
  <si>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</si>
  <si>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</si>
  <si>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</si>
  <si>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</si>
  <si>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</si>
  <si>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</si>
  <si>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</si>
  <si>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</si>
  <si>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</si>
  <si>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</si>
  <si>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</si>
  <si>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</si>
  <si>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</si>
  <si>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</si>
  <si>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</si>
  <si>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</si>
  <si>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</si>
  <si>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</si>
  <si>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</si>
  <si>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</si>
  <si>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</si>
  <si>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</si>
  <si>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</si>
  <si>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</si>
  <si>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</si>
  <si>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</si>
  <si>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</si>
  <si>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</si>
  <si>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</si>
  <si>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</si>
  <si>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</si>
  <si>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</si>
  <si>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</si>
  <si>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</si>
  <si>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</si>
  <si>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</si>
  <si>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</si>
  <si>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</si>
  <si>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</si>
  <si>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</si>
  <si>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</si>
  <si>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</si>
  <si>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</si>
  <si>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</si>
  <si>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</si>
  <si>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</si>
  <si>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</si>
  <si>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</si>
  <si>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</si>
  <si>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</si>
  <si>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</si>
  <si>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</si>
  <si>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</si>
  <si>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</si>
  <si>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</si>
  <si>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</si>
  <si>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</si>
  <si>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</si>
  <si>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</si>
  <si>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</si>
  <si>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</si>
  <si>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</si>
  <si>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</si>
  <si>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</si>
  <si>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</si>
  <si>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</si>
  <si>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</si>
  <si>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</si>
  <si>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</si>
  <si>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</si>
  <si>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</si>
  <si>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</si>
  <si>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</si>
  <si>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</si>
  <si>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</si>
  <si>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</si>
  <si>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</si>
  <si>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</si>
  <si>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</si>
  <si>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</si>
  <si>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</si>
  <si>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</si>
  <si>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</si>
  <si>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</si>
  <si>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</si>
  <si>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</si>
  <si>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</si>
  <si>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</si>
  <si>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</si>
  <si>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</si>
  <si>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</si>
  <si>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</si>
  <si>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</si>
  <si>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</si>
  <si>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</si>
  <si>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</si>
  <si>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</si>
  <si>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</si>
  <si>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</si>
  <si>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</si>
  <si>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</si>
  <si>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</si>
  <si>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</si>
  <si>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</si>
  <si>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</si>
  <si>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</si>
  <si>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</si>
  <si>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</si>
  <si>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</si>
  <si>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</si>
  <si>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</si>
  <si>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</si>
  <si>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</si>
  <si>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</si>
  <si>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</si>
  <si>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</si>
  <si>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</si>
  <si>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</si>
  <si>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</si>
  <si>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</si>
  <si>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</si>
  <si>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</si>
  <si>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</si>
  <si>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</si>
  <si>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</si>
  <si>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</si>
  <si>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</si>
  <si>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</si>
  <si>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</si>
  <si>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</si>
  <si>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</si>
  <si>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</si>
  <si>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</si>
  <si>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</si>
  <si>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</si>
  <si>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</si>
  <si>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</si>
  <si>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</si>
  <si>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</si>
  <si>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</si>
  <si>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</si>
  <si>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</si>
  <si>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</si>
  <si>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</si>
  <si>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</si>
  <si>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</si>
  <si>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</si>
  <si>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</si>
  <si>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</si>
  <si>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</si>
  <si>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</si>
  <si>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</si>
  <si>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</si>
  <si>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</si>
  <si>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</si>
  <si>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</si>
  <si>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</si>
  <si>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</si>
  <si>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</si>
  <si>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</si>
  <si>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</si>
  <si>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</si>
  <si>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</si>
  <si>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</si>
  <si>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</si>
  <si>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</si>
  <si>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</si>
  <si>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</si>
  <si>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</si>
  <si>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</si>
  <si>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</si>
  <si>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</si>
  <si>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</si>
  <si>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</si>
  <si>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</si>
  <si>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</si>
  <si>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</si>
  <si>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</si>
  <si>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</si>
  <si>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</si>
  <si>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</si>
  <si>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</si>
  <si>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</si>
  <si>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</si>
  <si>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</si>
  <si>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</si>
  <si>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</si>
  <si>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</si>
  <si>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</si>
  <si>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</si>
  <si>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</si>
  <si>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</si>
  <si>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</si>
  <si>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</si>
  <si>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</si>
  <si>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</si>
  <si>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</si>
  <si>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</si>
  <si>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</si>
  <si>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</si>
  <si>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</si>
  <si>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</si>
  <si>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</si>
  <si>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</si>
  <si>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</si>
  <si>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</si>
  <si>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</si>
  <si>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</si>
  <si>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</si>
  <si>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</si>
  <si>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</si>
  <si>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</si>
  <si>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</si>
  <si>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</si>
  <si>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</si>
  <si>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</si>
  <si>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</si>
  <si>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</si>
  <si>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</si>
  <si>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</si>
  <si>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</si>
  <si>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</si>
  <si>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</si>
  <si>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</si>
  <si>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</si>
  <si>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</si>
  <si>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</si>
  <si>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</si>
  <si>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</si>
  <si>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</si>
  <si>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</si>
  <si>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</si>
  <si>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</si>
  <si>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</si>
  <si>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</si>
  <si>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</si>
  <si>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</si>
  <si>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</si>
  <si>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</si>
  <si>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</si>
  <si>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</si>
  <si>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</si>
  <si>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</si>
  <si>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</si>
  <si>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</si>
  <si>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</si>
  <si>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</si>
  <si>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</si>
  <si>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</si>
  <si>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</si>
  <si>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</si>
  <si>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</si>
  <si>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</si>
  <si>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</si>
  <si>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</si>
  <si>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</si>
  <si>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</si>
  <si>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</si>
  <si>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</si>
  <si>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</si>
  <si>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</si>
  <si>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</si>
  <si>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</si>
  <si>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</si>
  <si>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</si>
  <si>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</si>
  <si>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</si>
  <si>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</si>
  <si>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</si>
  <si>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</si>
  <si>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</si>
  <si>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</si>
  <si>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</si>
  <si>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</si>
  <si>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</si>
  <si>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</si>
  <si>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</si>
  <si>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</si>
  <si>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</si>
  <si>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</si>
  <si>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</si>
  <si>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</si>
  <si>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</si>
  <si>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</si>
  <si>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</si>
  <si>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</si>
  <si>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</si>
  <si>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</si>
  <si>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</si>
  <si>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</si>
  <si>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</si>
  <si>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</si>
  <si>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</si>
  <si>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</si>
  <si>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</si>
  <si>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</si>
  <si>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</si>
  <si>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</si>
  <si>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</si>
  <si>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</si>
  <si>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</si>
  <si>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</si>
  <si>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</si>
  <si>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</si>
  <si>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</si>
  <si>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</si>
  <si>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</si>
  <si>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</si>
  <si>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</si>
  <si>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</si>
  <si>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</si>
  <si>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</si>
  <si>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</si>
  <si>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</si>
  <si>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</si>
  <si>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</si>
  <si>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</si>
  <si>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</si>
  <si>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</si>
  <si>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</si>
  <si>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</si>
  <si>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</si>
  <si>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</si>
  <si>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</si>
  <si>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</si>
  <si>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</si>
  <si>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</si>
  <si>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</si>
  <si>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</si>
  <si>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</si>
  <si>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</si>
  <si>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</si>
  <si>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</si>
  <si>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</si>
  <si>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</si>
  <si>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</si>
  <si>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</si>
  <si>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</si>
  <si>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</si>
  <si>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</si>
  <si>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</si>
  <si>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</si>
  <si>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</si>
  <si>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</si>
  <si>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</si>
  <si>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</si>
  <si>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</si>
  <si>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</si>
  <si>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</si>
  <si>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</si>
  <si>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</si>
  <si>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</si>
  <si>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</si>
  <si>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</si>
  <si>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</si>
  <si>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</si>
  <si>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</si>
  <si>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</si>
  <si>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</si>
  <si>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</si>
  <si>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</si>
  <si>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</si>
  <si>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</si>
  <si>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</si>
  <si>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</si>
  <si>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</si>
  <si>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</si>
  <si>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</si>
  <si>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</si>
  <si>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</si>
  <si>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</si>
  <si>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</si>
  <si>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</si>
  <si>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</si>
  <si>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</si>
  <si>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</si>
  <si>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</si>
  <si>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</si>
  <si>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</si>
  <si>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</si>
  <si>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</si>
  <si>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</si>
  <si>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</si>
  <si>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</si>
  <si>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</si>
  <si>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</si>
  <si>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</si>
  <si>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</si>
  <si>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</si>
  <si>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</si>
  <si>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</si>
  <si>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</si>
  <si>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</si>
  <si>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</si>
  <si>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</si>
  <si>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</si>
  <si>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</si>
  <si>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</si>
  <si>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</si>
  <si>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</si>
  <si>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</si>
  <si>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</si>
  <si>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</si>
  <si>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</si>
  <si>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</si>
  <si>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</si>
  <si>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</si>
  <si>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</si>
  <si>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</si>
  <si>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</si>
  <si>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</si>
  <si>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</si>
  <si>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</si>
  <si>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</si>
  <si>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</si>
  <si>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</si>
  <si>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</si>
  <si>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</si>
  <si>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</si>
  <si>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</si>
  <si>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</si>
  <si>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</si>
  <si>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</si>
  <si>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</si>
  <si>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</si>
  <si>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</si>
  <si>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</si>
  <si>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</si>
  <si>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</si>
  <si>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</si>
  <si>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</si>
  <si>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</si>
  <si>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</si>
  <si>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</si>
  <si>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</si>
  <si>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</si>
  <si>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</si>
  <si>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</si>
  <si>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</si>
  <si>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</si>
  <si>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</si>
  <si>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</si>
  <si>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</si>
  <si>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</si>
  <si>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</si>
  <si>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</si>
  <si>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</si>
  <si>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</si>
  <si>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</si>
  <si>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</si>
  <si>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</si>
  <si>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</si>
  <si>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</si>
  <si>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</si>
  <si>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</si>
  <si>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</si>
  <si>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</si>
  <si>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</si>
  <si>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</si>
  <si>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</si>
  <si>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</si>
  <si>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</si>
  <si>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</si>
  <si>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</si>
  <si>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</si>
  <si>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</si>
  <si>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</si>
  <si>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</si>
  <si>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</si>
  <si>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</si>
  <si>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</si>
  <si>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</si>
  <si>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</si>
  <si>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</si>
  <si>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</si>
  <si>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</si>
  <si>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</si>
  <si>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</si>
  <si>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</si>
  <si>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</si>
  <si>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</si>
  <si>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</si>
  <si>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</si>
  <si>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</si>
  <si>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</si>
  <si>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</si>
  <si>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</si>
  <si>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</si>
  <si>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</si>
  <si>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</si>
  <si>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</si>
  <si>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</si>
  <si>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</si>
  <si>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</si>
  <si>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</si>
  <si>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</si>
  <si>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</si>
  <si>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</si>
  <si>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</si>
  <si>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</si>
  <si>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</si>
  <si>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</si>
  <si>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</si>
  <si>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</si>
  <si>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</si>
  <si>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</si>
  <si>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</si>
  <si>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</si>
  <si>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</si>
  <si>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</si>
  <si>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</si>
  <si>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</si>
  <si>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</si>
  <si>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</si>
  <si>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</si>
  <si>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</si>
  <si>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</si>
  <si>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</si>
  <si>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</si>
  <si>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</si>
  <si>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</si>
  <si>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</si>
  <si>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</si>
  <si>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</si>
  <si>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</si>
  <si>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</si>
  <si>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</si>
  <si>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</si>
  <si>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</si>
  <si>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</si>
  <si>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</si>
  <si>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</si>
  <si>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</si>
  <si>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</si>
  <si>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</si>
  <si>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</si>
  <si>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</si>
  <si>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</si>
  <si>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</si>
  <si>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</si>
  <si>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</si>
  <si>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</si>
  <si>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</si>
  <si>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</si>
  <si>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</si>
  <si>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</si>
  <si>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</si>
  <si>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</si>
  <si>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</si>
  <si>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</si>
  <si>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</si>
  <si>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</si>
  <si>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</si>
  <si>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</si>
  <si>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</si>
  <si>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</si>
  <si>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</si>
  <si>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</si>
  <si>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</si>
  <si>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</si>
  <si>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</si>
  <si>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</si>
  <si>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</si>
  <si>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</si>
  <si>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</si>
  <si>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</si>
  <si>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</si>
  <si>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</si>
  <si>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</si>
  <si>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</si>
  <si>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</si>
  <si>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</si>
  <si>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</si>
  <si>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</si>
  <si>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</si>
  <si>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</si>
  <si>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</si>
  <si>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</si>
  <si>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</si>
  <si>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</si>
  <si>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</si>
  <si>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</si>
  <si>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</si>
  <si>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</si>
  <si>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</si>
  <si>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</si>
  <si>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</si>
  <si>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</si>
  <si>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</si>
  <si>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</si>
  <si>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</si>
  <si>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</si>
  <si>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</si>
  <si>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</si>
  <si>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</si>
  <si>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</si>
  <si>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</si>
  <si>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</si>
  <si>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</si>
  <si>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</si>
  <si>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</si>
  <si>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</si>
  <si>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</si>
  <si>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</si>
  <si>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</si>
  <si>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</si>
  <si>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</si>
  <si>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</si>
  <si>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</si>
  <si>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</si>
  <si>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</si>
  <si>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</si>
  <si>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</si>
  <si>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</si>
  <si>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</si>
  <si>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</si>
  <si>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</si>
  <si>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</si>
  <si>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</si>
  <si>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</si>
  <si>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</si>
  <si>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</si>
  <si>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</si>
  <si>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</si>
  <si>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</si>
  <si>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</si>
  <si>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</si>
  <si>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</si>
  <si>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</si>
  <si>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</si>
  <si>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</si>
  <si>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</si>
  <si>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</si>
  <si>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</si>
  <si>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</si>
  <si>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</si>
  <si>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</si>
  <si>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</si>
  <si>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</si>
  <si>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</si>
  <si>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</si>
  <si>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</si>
  <si>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</si>
  <si>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</si>
  <si>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</si>
  <si>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</si>
  <si>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</si>
  <si>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</si>
  <si>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</si>
  <si>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</si>
  <si>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</si>
  <si>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</si>
  <si>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</si>
  <si>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</si>
  <si>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</si>
  <si>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</si>
  <si>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</si>
  <si>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</si>
  <si>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</si>
  <si>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</si>
  <si>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</si>
  <si>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</si>
  <si>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</si>
  <si>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</si>
  <si>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</si>
  <si>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</si>
  <si>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</si>
  <si>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</si>
  <si>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</si>
  <si>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</si>
  <si>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</si>
  <si>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</si>
  <si>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</si>
  <si>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</si>
  <si>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</si>
  <si>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</si>
  <si>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</si>
  <si>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</si>
  <si>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</si>
  <si>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</si>
  <si>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</si>
  <si>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</si>
  <si>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</si>
  <si>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</si>
  <si>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</si>
  <si>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</si>
  <si>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</si>
  <si>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</si>
  <si>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</si>
  <si>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</si>
  <si>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</si>
  <si>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</si>
  <si>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</si>
  <si>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</si>
  <si>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</si>
  <si>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</si>
  <si>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</si>
  <si>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</si>
  <si>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</si>
  <si>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</si>
  <si>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</si>
  <si>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</si>
  <si>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</si>
  <si>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</si>
  <si>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</si>
  <si>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</si>
  <si>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</si>
  <si>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</si>
  <si>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</si>
  <si>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</si>
  <si>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</si>
  <si>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</si>
  <si>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</si>
  <si>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</si>
  <si>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</si>
  <si>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</si>
  <si>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</si>
  <si>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</si>
  <si>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</si>
  <si>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</si>
  <si>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</si>
  <si>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</si>
  <si>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</si>
  <si>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</si>
  <si>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</si>
  <si>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</si>
  <si>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</si>
  <si>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</si>
  <si>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</si>
  <si>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</si>
  <si>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</si>
  <si>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</si>
  <si>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</si>
  <si>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</si>
  <si>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</si>
  <si>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</si>
  <si>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</si>
  <si>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</si>
  <si>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</si>
  <si>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</si>
  <si>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</si>
  <si>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</si>
  <si>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</si>
  <si>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</si>
  <si>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</si>
  <si>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</si>
  <si>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</si>
  <si>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</si>
  <si>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</si>
  <si>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</si>
  <si>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</si>
  <si>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</si>
  <si>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</si>
  <si>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</si>
  <si>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</si>
  <si>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</si>
  <si>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</si>
  <si>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</si>
  <si>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</si>
  <si>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</si>
  <si>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</si>
  <si>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</si>
  <si>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</si>
  <si>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</si>
  <si>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</si>
  <si>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</si>
  <si>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</si>
  <si>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</si>
  <si>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</si>
  <si>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</si>
  <si>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</si>
  <si>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</si>
  <si>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</si>
  <si>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</si>
  <si>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</si>
  <si>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</si>
  <si>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</si>
  <si>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</si>
  <si>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</si>
  <si>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</si>
  <si>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</si>
  <si>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</si>
  <si>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</si>
  <si>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</si>
  <si>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</si>
  <si>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</si>
  <si>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</si>
  <si>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</si>
  <si>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</si>
  <si>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</si>
  <si>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</si>
  <si>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</si>
  <si>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</si>
  <si>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</si>
  <si>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</si>
  <si>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</si>
  <si>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</si>
  <si>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</si>
  <si>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</si>
  <si>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</si>
  <si>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</si>
  <si>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</si>
  <si>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</si>
  <si>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</si>
  <si>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</si>
  <si>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</si>
  <si>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</si>
  <si>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</si>
  <si>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</si>
  <si>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</si>
  <si>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</si>
  <si>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</si>
  <si>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</si>
  <si>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</si>
  <si>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</si>
  <si>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</si>
  <si>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</si>
  <si>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</si>
  <si>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</si>
  <si>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</si>
  <si>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</si>
  <si>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</si>
  <si>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</si>
  <si>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</si>
  <si>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</si>
  <si>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</si>
  <si>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</si>
  <si>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</si>
  <si>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</si>
  <si>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</si>
  <si>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</si>
  <si>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</si>
  <si>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</si>
  <si>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</si>
  <si>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</si>
  <si>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</si>
  <si>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</si>
  <si>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</si>
  <si>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</si>
  <si>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</si>
  <si>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</si>
  <si>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</si>
  <si>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</si>
  <si>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</si>
  <si>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</si>
  <si>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</si>
  <si>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</si>
  <si>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</si>
  <si>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</si>
  <si>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</si>
  <si>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</si>
  <si>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</si>
  <si>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</si>
  <si>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</si>
  <si>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</si>
  <si>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</si>
  <si>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</si>
  <si>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</si>
  <si>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</si>
  <si>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</si>
  <si>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</si>
  <si>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</si>
  <si>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</si>
  <si>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</si>
  <si>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</si>
  <si>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</si>
  <si>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</si>
  <si>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</si>
  <si>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</si>
  <si>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</si>
  <si>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</si>
  <si>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</si>
  <si>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</si>
  <si>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</si>
  <si>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</si>
  <si>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</si>
  <si>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</si>
  <si>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</si>
  <si>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</si>
  <si>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</si>
  <si>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</si>
  <si>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</si>
  <si>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</si>
  <si>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</si>
  <si>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</si>
  <si>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</si>
  <si>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</si>
  <si>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</si>
  <si>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</si>
  <si>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</si>
  <si>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</si>
  <si>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</si>
  <si>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</si>
  <si>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</si>
  <si>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</si>
  <si>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</si>
  <si>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</si>
  <si>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</si>
  <si>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</si>
  <si>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</si>
  <si>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</si>
  <si>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</si>
  <si>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</si>
  <si>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</si>
  <si>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</si>
  <si>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</si>
  <si>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</si>
  <si>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</si>
  <si>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</si>
  <si>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</si>
  <si>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</si>
  <si>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</si>
  <si>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</si>
  <si>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</si>
  <si>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</si>
  <si>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</si>
  <si>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</si>
  <si>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</si>
  <si>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</si>
  <si>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</si>
  <si>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</si>
  <si>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</si>
  <si>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</si>
  <si>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</si>
  <si>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</si>
  <si>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</si>
  <si>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</si>
  <si>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</si>
  <si>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</si>
  <si>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</si>
  <si>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</si>
  <si>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</si>
  <si>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</si>
  <si>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</si>
  <si>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</si>
  <si>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</si>
  <si>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</si>
  <si>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</si>
  <si>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</si>
  <si>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</si>
  <si>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</si>
  <si>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</si>
  <si>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</si>
  <si>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</si>
  <si>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</si>
  <si>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</si>
  <si>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</si>
  <si>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</si>
  <si>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</si>
  <si>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</si>
  <si>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</si>
  <si>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</si>
  <si>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</si>
  <si>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</si>
  <si>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</si>
  <si>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</si>
  <si>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</si>
  <si>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</si>
  <si>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</si>
  <si>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</si>
  <si>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</si>
  <si>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</si>
  <si>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</si>
  <si>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</si>
  <si>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</si>
  <si>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</si>
  <si>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</si>
  <si>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</si>
  <si>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</si>
  <si>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</si>
  <si>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</si>
  <si>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</si>
  <si>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</si>
  <si>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</si>
  <si>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</si>
  <si>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</si>
  <si>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</si>
  <si>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</si>
  <si>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</si>
  <si>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</si>
  <si>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</si>
  <si>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</si>
  <si>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</si>
  <si>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</si>
  <si>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</si>
  <si>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</si>
  <si>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</si>
  <si>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</si>
  <si>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</si>
  <si>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</si>
  <si>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</si>
  <si>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</si>
  <si>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</si>
  <si>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</si>
  <si>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</si>
  <si>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</si>
  <si>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</si>
  <si>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</si>
  <si>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</si>
  <si>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</si>
  <si>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</si>
  <si>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</si>
  <si>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</si>
  <si>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</si>
  <si>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</si>
  <si>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</si>
  <si>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4657150#1</t>
  </si>
  <si>
    <t>Jac-Ark Estudios y Proyectos</t>
  </si>
  <si>
    <t xml:space="preserve">4657148#1
</t>
  </si>
  <si>
    <t>IIMSA Proyectos de Ingenieria</t>
  </si>
  <si>
    <t>4657192#1</t>
  </si>
  <si>
    <t>SINTEMAR Mexico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</si>
</sst>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c9522cf-9c73-491c-b1c0-40e0d725258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10;"/>
        <s v="4657192#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d v="2026-07-13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haredItems>
    </cacheField>
    <cacheField name="QA Notes" numFmtId="0">
      <sharedItems containsBlank="1">
        <m/>
        <s v="No notes, send back for revision.&#10;Notes added, approved."/>
        <s v="Disqualified"/>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c9522cf-9c73-491c-b1c0-40e0d7252584}" id="{98aa26b3-20c5-4fb1-89c7-9ac1ffdea78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47</v>
      </c>
      <c r="F19" s="246">
        <f t="shared" ref="F19:F21" si="1">C19-E19</f>
        <v>3</v>
      </c>
      <c r="G19" s="10"/>
      <c r="H19" s="23" t="s">
        <v>11</v>
      </c>
      <c r="I19" s="36">
        <v>25.0</v>
      </c>
      <c r="J19" s="10"/>
      <c r="K19" s="33">
        <f>SUM(SUMIF($K$4:$K$17, "Argentina",$L$4:$L$17))</f>
        <v>23</v>
      </c>
      <c r="L19" s="33">
        <f t="shared" ref="L19:L23" si="2">I19-K19</f>
        <v>2</v>
      </c>
    </row>
    <row r="20" outlineLevel="1">
      <c r="B20" s="19" t="s">
        <v>952</v>
      </c>
      <c r="C20" s="32">
        <v>40.0</v>
      </c>
      <c r="D20" s="10"/>
      <c r="E20" s="33">
        <f>SUM(SUMIF($E$4:$E$17,"Dominican Republic",$F$4:$F$17), SUMIF($E$4:$E$17,"Panama",$F$4:$F$17), SUMIF($E$4:$E$17,"Costa Rica",$F$4:$F$17))</f>
        <v>25</v>
      </c>
      <c r="F20" s="246">
        <f t="shared" si="1"/>
        <v>15</v>
      </c>
      <c r="G20" s="10"/>
      <c r="H20" s="22" t="s">
        <v>18</v>
      </c>
      <c r="I20" s="36">
        <v>25.0</v>
      </c>
      <c r="J20" s="10"/>
      <c r="K20" s="33">
        <f>SUMIF($K$4:$K$17, H20,$L$4:$L$17)</f>
        <v>14</v>
      </c>
      <c r="L20" s="33">
        <f t="shared" si="2"/>
        <v>11</v>
      </c>
    </row>
    <row r="21" outlineLevel="1">
      <c r="B21" s="19" t="s">
        <v>953</v>
      </c>
      <c r="C21" s="32">
        <v>30.0</v>
      </c>
      <c r="D21" s="10"/>
      <c r="E21" s="33">
        <f>SUM(SUMIF($E$4:$E$17,"Nicaragua",$F$4:$F$17), SUMIF($E$4:$E$17,"Guatemala",$F$4:$F$17), SUMIF($E$4:$E$17,"El Salvador",$F$4:$F$17), SUMIF($E$4:$E$17,"Belize",$F$4:$F$17), SUMIF($E$4:$E$17,"Honduras",$F$4:$F$17))</f>
        <v>17</v>
      </c>
      <c r="F21" s="246">
        <f t="shared" si="1"/>
        <v>13</v>
      </c>
      <c r="G21" s="10"/>
      <c r="H21" s="23" t="s">
        <v>954</v>
      </c>
      <c r="I21" s="36">
        <v>35.0</v>
      </c>
      <c r="J21" s="10"/>
      <c r="K21" s="33">
        <f>SUM(SUMIF($K$4:$K$17, "Colombia",$L$4:$L$17), SUMIF($K$4:$K$17, "Ecuador",$L$4:$L$17))</f>
        <v>22</v>
      </c>
      <c r="L21" s="33">
        <f t="shared" si="2"/>
        <v>13</v>
      </c>
    </row>
    <row r="22" outlineLevel="1">
      <c r="D22" s="10"/>
      <c r="E22" s="37" t="s">
        <v>40</v>
      </c>
      <c r="F22" s="38">
        <f>sum(C19:C21)</f>
        <v>120</v>
      </c>
      <c r="G22" s="10"/>
      <c r="H22" s="22" t="s">
        <v>23</v>
      </c>
      <c r="I22" s="36">
        <v>15.0</v>
      </c>
      <c r="J22" s="10"/>
      <c r="K22" s="33">
        <f>SUMIF($K$4:$K$17, "Peru", $L$4:$L$17)</f>
        <v>7</v>
      </c>
      <c r="L22" s="33">
        <f t="shared" si="2"/>
        <v>8</v>
      </c>
    </row>
    <row r="23" outlineLevel="1">
      <c r="D23" s="10"/>
      <c r="E23" s="37" t="s">
        <v>41</v>
      </c>
      <c r="F23" s="38">
        <f>SUM(F19:F21)</f>
        <v>31</v>
      </c>
      <c r="G23" s="10"/>
      <c r="H23" s="23" t="s">
        <v>2340</v>
      </c>
      <c r="I23" s="36">
        <v>20.0</v>
      </c>
      <c r="J23" s="10"/>
      <c r="K23" s="33">
        <f>SUM(SUMIF($K$4:$K$17, "Bolivia",$L$4:$L$17), SUMIF($K$4:$K$17, "Paraguay",$L$4:$L$17), SUMIF($K$4:$K$17, "Uruguay",$L$4:$L$17))</f>
        <v>18</v>
      </c>
      <c r="L23" s="33">
        <f t="shared" si="2"/>
        <v>2</v>
      </c>
    </row>
    <row r="24" outlineLevel="1">
      <c r="D24" s="10"/>
      <c r="G24" s="10"/>
      <c r="H24" s="10"/>
      <c r="I24" s="10"/>
      <c r="J24" s="10"/>
      <c r="K24" s="37" t="s">
        <v>40</v>
      </c>
      <c r="L24" s="247">
        <f>sum(I19:I23)</f>
        <v>120</v>
      </c>
    </row>
    <row r="25" outlineLevel="1">
      <c r="G25" s="10"/>
      <c r="H25" s="10"/>
      <c r="I25" s="10"/>
      <c r="J25" s="10"/>
      <c r="K25" s="37" t="s">
        <v>41</v>
      </c>
      <c r="L25" s="38">
        <f>SUM(L19:L23)</f>
        <v>36</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6026</v>
      </c>
      <c r="D50" s="373" t="s">
        <v>6027</v>
      </c>
      <c r="E50" s="58" t="s">
        <v>22</v>
      </c>
      <c r="F50" s="58" t="s">
        <v>9</v>
      </c>
      <c r="G50" s="61"/>
      <c r="H50" s="269" t="b">
        <v>1</v>
      </c>
      <c r="J50" s="401">
        <v>46214.0</v>
      </c>
      <c r="K50" s="273" t="s">
        <v>6028</v>
      </c>
      <c r="L50" s="273" t="s">
        <v>6029</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6030</v>
      </c>
      <c r="D51" s="373" t="s">
        <v>6031</v>
      </c>
      <c r="E51" s="58" t="s">
        <v>24</v>
      </c>
      <c r="F51" s="58" t="s">
        <v>9</v>
      </c>
      <c r="G51" s="61"/>
      <c r="H51" s="269" t="b">
        <v>1</v>
      </c>
      <c r="J51" s="403">
        <v>46214.0</v>
      </c>
      <c r="K51" s="294" t="s">
        <v>6032</v>
      </c>
      <c r="L51" s="294" t="s">
        <v>6033</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6034</v>
      </c>
      <c r="D52" s="373" t="s">
        <v>6035</v>
      </c>
      <c r="E52" s="58" t="s">
        <v>19</v>
      </c>
      <c r="F52" s="58" t="s">
        <v>9</v>
      </c>
      <c r="G52" s="109"/>
      <c r="H52" s="269" t="b">
        <v>1</v>
      </c>
      <c r="J52" s="401">
        <v>46214.0</v>
      </c>
      <c r="K52" s="273" t="s">
        <v>6036</v>
      </c>
      <c r="L52" s="273" t="s">
        <v>6037</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6038</v>
      </c>
      <c r="D53" s="528" t="s">
        <v>6039</v>
      </c>
      <c r="E53" s="58" t="s">
        <v>19</v>
      </c>
      <c r="F53" s="58" t="s">
        <v>9</v>
      </c>
      <c r="G53" s="427"/>
      <c r="H53" s="269" t="b">
        <v>1</v>
      </c>
      <c r="J53" s="403">
        <v>46214.0</v>
      </c>
      <c r="K53" s="294" t="s">
        <v>6040</v>
      </c>
      <c r="L53" s="294" t="s">
        <v>6041</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6042</v>
      </c>
      <c r="D54" s="392" t="s">
        <v>6043</v>
      </c>
      <c r="E54" s="58" t="s">
        <v>24</v>
      </c>
      <c r="F54" s="58" t="s">
        <v>9</v>
      </c>
      <c r="G54" s="427"/>
      <c r="H54" s="269" t="b">
        <v>1</v>
      </c>
      <c r="J54" s="401">
        <v>46214.0</v>
      </c>
      <c r="K54" s="273" t="s">
        <v>6044</v>
      </c>
      <c r="L54" s="273" t="s">
        <v>6045</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6046</v>
      </c>
      <c r="D55" s="533" t="s">
        <v>6047</v>
      </c>
      <c r="E55" s="547" t="s">
        <v>22</v>
      </c>
      <c r="F55" s="58" t="s">
        <v>9</v>
      </c>
      <c r="G55" s="109"/>
      <c r="H55" s="269" t="b">
        <v>1</v>
      </c>
      <c r="J55" s="403">
        <v>46214.0</v>
      </c>
      <c r="K55" s="294" t="s">
        <v>6048</v>
      </c>
      <c r="L55" s="294" t="s">
        <v>6049</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6050</v>
      </c>
      <c r="D56" s="373" t="s">
        <v>6051</v>
      </c>
      <c r="E56" s="58" t="s">
        <v>22</v>
      </c>
      <c r="F56" s="58" t="s">
        <v>9</v>
      </c>
      <c r="G56" s="61"/>
      <c r="H56" s="269" t="b">
        <v>1</v>
      </c>
      <c r="J56" s="401">
        <v>46214.0</v>
      </c>
      <c r="K56" s="273" t="s">
        <v>6052</v>
      </c>
      <c r="L56" s="273" t="s">
        <v>6053</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6054</v>
      </c>
      <c r="D57" s="373" t="s">
        <v>6055</v>
      </c>
      <c r="E57" s="58" t="s">
        <v>22</v>
      </c>
      <c r="F57" s="58" t="s">
        <v>9</v>
      </c>
      <c r="G57" s="109" t="s">
        <v>2253</v>
      </c>
      <c r="H57" s="269"/>
      <c r="J57" s="513">
        <v>46214.0</v>
      </c>
      <c r="K57" s="465" t="s">
        <v>6056</v>
      </c>
      <c r="L57" s="465" t="s">
        <v>6057</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6058</v>
      </c>
      <c r="D58" s="294" t="s">
        <v>6059</v>
      </c>
      <c r="E58" s="409" t="s">
        <v>22</v>
      </c>
      <c r="F58" s="504" t="s">
        <v>2338</v>
      </c>
      <c r="G58" s="61"/>
      <c r="H58" s="269" t="b">
        <v>1</v>
      </c>
      <c r="J58" s="514">
        <v>46214.0</v>
      </c>
      <c r="K58" s="312" t="s">
        <v>6060</v>
      </c>
      <c r="L58" s="417" t="s">
        <v>6061</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6062</v>
      </c>
      <c r="D59" s="273" t="s">
        <v>6063</v>
      </c>
      <c r="E59" s="395" t="s">
        <v>22</v>
      </c>
      <c r="F59" s="402" t="s">
        <v>2338</v>
      </c>
      <c r="G59" s="61"/>
      <c r="H59" s="269" t="b">
        <v>1</v>
      </c>
      <c r="J59" s="403">
        <v>46214.0</v>
      </c>
      <c r="K59" s="294" t="s">
        <v>6064</v>
      </c>
      <c r="L59" s="294" t="s">
        <v>6065</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6066</v>
      </c>
      <c r="D60" s="294" t="s">
        <v>6067</v>
      </c>
      <c r="E60" s="409" t="s">
        <v>22</v>
      </c>
      <c r="F60" s="504" t="s">
        <v>2338</v>
      </c>
      <c r="G60" s="61"/>
      <c r="H60" s="269" t="b">
        <v>1</v>
      </c>
      <c r="J60" s="401">
        <v>46214.0</v>
      </c>
      <c r="K60" s="273" t="s">
        <v>6068</v>
      </c>
      <c r="L60" s="273" t="s">
        <v>6069</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6070</v>
      </c>
      <c r="D61" s="430" t="s">
        <v>6071</v>
      </c>
      <c r="E61" s="431" t="s">
        <v>24</v>
      </c>
      <c r="F61" s="431" t="s">
        <v>2338</v>
      </c>
      <c r="G61" s="109"/>
      <c r="H61" s="269" t="b">
        <v>1</v>
      </c>
      <c r="J61" s="403">
        <v>46214.0</v>
      </c>
      <c r="K61" s="294" t="s">
        <v>6072</v>
      </c>
      <c r="L61" s="294" t="s">
        <v>6073</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6074</v>
      </c>
      <c r="D62" s="405" t="s">
        <v>6075</v>
      </c>
      <c r="E62" s="504" t="s">
        <v>44</v>
      </c>
      <c r="F62" s="504" t="s">
        <v>2338</v>
      </c>
      <c r="G62" s="109"/>
      <c r="H62" s="269" t="b">
        <v>1</v>
      </c>
      <c r="J62" s="401">
        <v>46214.0</v>
      </c>
      <c r="K62" s="273" t="s">
        <v>6076</v>
      </c>
      <c r="L62" s="273" t="s">
        <v>6077</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6078</v>
      </c>
      <c r="D63" s="430" t="s">
        <v>6079</v>
      </c>
      <c r="E63" s="431" t="s">
        <v>22</v>
      </c>
      <c r="F63" s="431" t="s">
        <v>2338</v>
      </c>
      <c r="G63" s="109" t="s">
        <v>6080</v>
      </c>
      <c r="H63" s="269"/>
      <c r="J63" s="401">
        <v>46214.0</v>
      </c>
      <c r="K63" s="312" t="s">
        <v>6081</v>
      </c>
      <c r="L63" s="109" t="s">
        <v>6082</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6083</v>
      </c>
      <c r="D64" s="405" t="s">
        <v>6084</v>
      </c>
      <c r="E64" s="504" t="s">
        <v>32</v>
      </c>
      <c r="F64" s="504" t="s">
        <v>2338</v>
      </c>
      <c r="G64" s="109"/>
      <c r="H64" s="269" t="b">
        <v>1</v>
      </c>
      <c r="J64" s="401">
        <v>46214.0</v>
      </c>
      <c r="K64" s="109" t="s">
        <v>6085</v>
      </c>
      <c r="L64" s="109" t="s">
        <v>6086</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6087</v>
      </c>
      <c r="D65" s="373" t="s">
        <v>6088</v>
      </c>
      <c r="E65" s="58" t="s">
        <v>22</v>
      </c>
      <c r="F65" s="58" t="s">
        <v>20</v>
      </c>
      <c r="G65" s="61"/>
      <c r="H65" s="269" t="b">
        <v>1</v>
      </c>
      <c r="J65" s="401">
        <v>46214.0</v>
      </c>
      <c r="K65" s="109" t="s">
        <v>6089</v>
      </c>
      <c r="L65" s="109" t="s">
        <v>6090</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6091</v>
      </c>
      <c r="D66" s="373" t="s">
        <v>6092</v>
      </c>
      <c r="E66" s="58" t="s">
        <v>22</v>
      </c>
      <c r="F66" s="58" t="s">
        <v>20</v>
      </c>
      <c r="G66" s="61"/>
      <c r="H66" s="269" t="b">
        <v>1</v>
      </c>
      <c r="J66" s="401">
        <v>46214.0</v>
      </c>
      <c r="K66" s="109" t="s">
        <v>6093</v>
      </c>
      <c r="L66" s="109" t="s">
        <v>6094</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6095</v>
      </c>
      <c r="D67" s="373" t="s">
        <v>6096</v>
      </c>
      <c r="E67" s="58" t="s">
        <v>22</v>
      </c>
      <c r="F67" s="58" t="s">
        <v>20</v>
      </c>
      <c r="G67" s="109"/>
      <c r="H67" s="269" t="b">
        <v>1</v>
      </c>
      <c r="J67" s="401">
        <v>46214.0</v>
      </c>
      <c r="K67" s="109" t="s">
        <v>6097</v>
      </c>
      <c r="L67" s="109" t="s">
        <v>6098</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6099</v>
      </c>
      <c r="D68" s="373" t="s">
        <v>6100</v>
      </c>
      <c r="E68" s="58" t="s">
        <v>22</v>
      </c>
      <c r="F68" s="58" t="s">
        <v>20</v>
      </c>
      <c r="G68" s="109"/>
      <c r="H68" s="269" t="b">
        <v>1</v>
      </c>
      <c r="J68" s="401">
        <v>46214.0</v>
      </c>
      <c r="K68" s="109" t="s">
        <v>6101</v>
      </c>
      <c r="L68" s="109" t="s">
        <v>6102</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6103</v>
      </c>
      <c r="D69" s="373" t="s">
        <v>6104</v>
      </c>
      <c r="E69" s="58" t="s">
        <v>22</v>
      </c>
      <c r="F69" s="58" t="s">
        <v>20</v>
      </c>
      <c r="G69" s="61"/>
      <c r="H69" s="269" t="b">
        <v>1</v>
      </c>
      <c r="J69" s="401">
        <v>46214.0</v>
      </c>
      <c r="K69" s="465" t="s">
        <v>6105</v>
      </c>
      <c r="L69" s="465" t="s">
        <v>6106</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6107</v>
      </c>
      <c r="D70" s="373" t="s">
        <v>6108</v>
      </c>
      <c r="E70" s="58" t="s">
        <v>22</v>
      </c>
      <c r="F70" s="58" t="s">
        <v>20</v>
      </c>
      <c r="G70" s="61"/>
      <c r="H70" s="269" t="b">
        <v>1</v>
      </c>
      <c r="J70" s="401">
        <v>46214.0</v>
      </c>
      <c r="K70" s="417" t="s">
        <v>6109</v>
      </c>
      <c r="L70" s="417" t="s">
        <v>6110</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6111</v>
      </c>
      <c r="D71" s="417" t="s">
        <v>6112</v>
      </c>
      <c r="E71" s="418" t="s">
        <v>22</v>
      </c>
      <c r="F71" s="58" t="s">
        <v>20</v>
      </c>
      <c r="G71" s="61"/>
      <c r="H71" s="269" t="b">
        <v>1</v>
      </c>
      <c r="J71" s="401">
        <v>46214.0</v>
      </c>
      <c r="K71" s="465" t="s">
        <v>6113</v>
      </c>
      <c r="L71" s="465" t="s">
        <v>6114</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6115</v>
      </c>
      <c r="D72" s="465" t="s">
        <v>6116</v>
      </c>
      <c r="E72" s="492" t="s">
        <v>22</v>
      </c>
      <c r="F72" s="58" t="s">
        <v>20</v>
      </c>
      <c r="G72" s="61"/>
      <c r="H72" s="269" t="b">
        <v>1</v>
      </c>
      <c r="J72" s="401">
        <v>46214.0</v>
      </c>
      <c r="K72" s="417" t="s">
        <v>6117</v>
      </c>
      <c r="L72" s="417" t="s">
        <v>6118</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6119</v>
      </c>
      <c r="D73" s="417" t="s">
        <v>6120</v>
      </c>
      <c r="E73" s="418" t="s">
        <v>16</v>
      </c>
      <c r="F73" s="58" t="s">
        <v>20</v>
      </c>
      <c r="G73" s="61"/>
      <c r="H73" s="269" t="b">
        <v>1</v>
      </c>
      <c r="J73" s="401">
        <v>46214.0</v>
      </c>
      <c r="K73" s="465" t="s">
        <v>6121</v>
      </c>
      <c r="L73" s="465" t="s">
        <v>6122</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6123</v>
      </c>
      <c r="D74" s="465" t="s">
        <v>6124</v>
      </c>
      <c r="E74" s="492" t="s">
        <v>10</v>
      </c>
      <c r="F74" s="58" t="s">
        <v>20</v>
      </c>
      <c r="G74" s="61"/>
      <c r="H74" s="269" t="b">
        <v>1</v>
      </c>
      <c r="J74" s="540">
        <v>46215.0</v>
      </c>
      <c r="K74" s="273" t="s">
        <v>6125</v>
      </c>
      <c r="L74" s="273" t="s">
        <v>6126</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6127</v>
      </c>
      <c r="D75" s="417" t="s">
        <v>6128</v>
      </c>
      <c r="E75" s="418" t="s">
        <v>44</v>
      </c>
      <c r="F75" s="58" t="s">
        <v>20</v>
      </c>
      <c r="G75" s="61"/>
      <c r="H75" s="269" t="b">
        <v>1</v>
      </c>
      <c r="J75" s="403">
        <v>46216.0</v>
      </c>
      <c r="K75" s="294" t="s">
        <v>6129</v>
      </c>
      <c r="L75" s="294" t="s">
        <v>6130</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6131</v>
      </c>
      <c r="D76" s="373" t="s">
        <v>6132</v>
      </c>
      <c r="E76" s="58" t="s">
        <v>22</v>
      </c>
      <c r="F76" s="58" t="s">
        <v>20</v>
      </c>
      <c r="G76" s="61"/>
      <c r="H76" s="269" t="b">
        <v>1</v>
      </c>
      <c r="J76" s="401">
        <v>46216.0</v>
      </c>
      <c r="K76" s="273" t="s">
        <v>6133</v>
      </c>
      <c r="L76" s="273" t="s">
        <v>6134</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6135</v>
      </c>
      <c r="D77" s="373" t="s">
        <v>6136</v>
      </c>
      <c r="E77" s="58" t="s">
        <v>22</v>
      </c>
      <c r="F77" s="58" t="s">
        <v>20</v>
      </c>
      <c r="G77" s="61"/>
      <c r="H77" s="269" t="b">
        <v>1</v>
      </c>
      <c r="J77" s="403">
        <v>46216.0</v>
      </c>
      <c r="K77" s="294" t="s">
        <v>6137</v>
      </c>
      <c r="L77" s="294" t="s">
        <v>6138</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6139</v>
      </c>
      <c r="D78" s="373" t="s">
        <v>6140</v>
      </c>
      <c r="E78" s="58" t="s">
        <v>22</v>
      </c>
      <c r="F78" s="58" t="s">
        <v>20</v>
      </c>
      <c r="G78" s="61"/>
      <c r="H78" s="269"/>
      <c r="J78" s="401">
        <v>46216.0</v>
      </c>
      <c r="K78" s="273" t="s">
        <v>6141</v>
      </c>
      <c r="L78" s="273" t="s">
        <v>6142</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6143</v>
      </c>
      <c r="D79" s="417" t="s">
        <v>6144</v>
      </c>
      <c r="E79" s="418" t="s">
        <v>22</v>
      </c>
      <c r="F79" s="370" t="s">
        <v>20</v>
      </c>
      <c r="G79" s="195"/>
      <c r="H79" s="371"/>
      <c r="J79" s="270">
        <v>46216.0</v>
      </c>
      <c r="K79" s="317" t="s">
        <v>6145</v>
      </c>
      <c r="L79" s="561" t="s">
        <v>6146</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6147</v>
      </c>
      <c r="D80" s="294" t="s">
        <v>6148</v>
      </c>
      <c r="E80" s="391" t="s">
        <v>16</v>
      </c>
      <c r="F80" s="391" t="s">
        <v>2338</v>
      </c>
      <c r="G80" s="195"/>
      <c r="H80" s="371"/>
      <c r="J80" s="270">
        <v>46216.0</v>
      </c>
      <c r="K80" s="109" t="s">
        <v>6149</v>
      </c>
      <c r="L80" s="109" t="s">
        <v>6150</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6151</v>
      </c>
      <c r="D81" s="109" t="s">
        <v>6152</v>
      </c>
      <c r="E81" s="58" t="s">
        <v>22</v>
      </c>
      <c r="F81" s="58" t="s">
        <v>9</v>
      </c>
      <c r="G81" s="326"/>
      <c r="H81" s="371"/>
      <c r="J81" s="270">
        <v>46216.0</v>
      </c>
      <c r="K81" s="109" t="s">
        <v>6153</v>
      </c>
      <c r="L81" s="109" t="s">
        <v>6154</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6155</v>
      </c>
      <c r="D82" s="417" t="s">
        <v>6156</v>
      </c>
      <c r="E82" s="58" t="s">
        <v>22</v>
      </c>
      <c r="F82" s="58" t="s">
        <v>9</v>
      </c>
      <c r="G82" s="195"/>
      <c r="H82" s="371"/>
      <c r="J82" s="432">
        <v>46216.0</v>
      </c>
      <c r="K82" s="533" t="s">
        <v>6157</v>
      </c>
      <c r="L82" s="533" t="s">
        <v>6158</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6159</v>
      </c>
      <c r="D83" s="326" t="s">
        <v>6160</v>
      </c>
      <c r="E83" s="58" t="s">
        <v>22</v>
      </c>
      <c r="F83" s="58" t="s">
        <v>9</v>
      </c>
      <c r="G83" s="195"/>
      <c r="H83" s="371"/>
      <c r="J83" s="506">
        <v>46216.0</v>
      </c>
      <c r="K83" s="508" t="s">
        <v>6161</v>
      </c>
      <c r="L83" s="508" t="s">
        <v>6162</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6163</v>
      </c>
      <c r="D84" s="326" t="s">
        <v>6164</v>
      </c>
      <c r="E84" s="58" t="s">
        <v>22</v>
      </c>
      <c r="F84" s="58" t="s">
        <v>9</v>
      </c>
      <c r="G84" s="195"/>
      <c r="H84" s="371"/>
      <c r="J84" s="432">
        <v>46216.0</v>
      </c>
      <c r="K84" s="465" t="s">
        <v>6165</v>
      </c>
      <c r="L84" s="465" t="s">
        <v>6166</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6167</v>
      </c>
      <c r="D85" s="326" t="s">
        <v>6168</v>
      </c>
      <c r="E85" s="58" t="s">
        <v>22</v>
      </c>
      <c r="F85" s="58" t="s">
        <v>9</v>
      </c>
      <c r="G85" s="195"/>
      <c r="H85" s="371"/>
      <c r="J85" s="506">
        <v>46216.0</v>
      </c>
      <c r="K85" s="417" t="s">
        <v>6169</v>
      </c>
      <c r="L85" s="417" t="s">
        <v>6170</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6171</v>
      </c>
      <c r="D86" s="326" t="s">
        <v>6172</v>
      </c>
      <c r="E86" s="370" t="s">
        <v>10</v>
      </c>
      <c r="F86" s="370" t="s">
        <v>9</v>
      </c>
      <c r="G86" s="326"/>
      <c r="H86" s="371"/>
      <c r="J86" s="432">
        <v>46216.0</v>
      </c>
      <c r="K86" s="417" t="s">
        <v>6173</v>
      </c>
      <c r="L86" s="417" t="s">
        <v>6174</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6175</v>
      </c>
      <c r="D87" s="326" t="s">
        <v>6176</v>
      </c>
      <c r="E87" s="370" t="s">
        <v>16</v>
      </c>
      <c r="F87" s="370" t="s">
        <v>9</v>
      </c>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6177</v>
      </c>
      <c r="D88" s="326" t="s">
        <v>6178</v>
      </c>
      <c r="E88" s="370" t="s">
        <v>22</v>
      </c>
      <c r="F88" s="370" t="s">
        <v>9</v>
      </c>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6179</v>
      </c>
      <c r="D89" s="326" t="s">
        <v>6180</v>
      </c>
      <c r="E89" s="370" t="s">
        <v>22</v>
      </c>
      <c r="F89" s="370" t="s">
        <v>9</v>
      </c>
      <c r="G89" s="326"/>
      <c r="H89" s="371"/>
      <c r="J89" s="543"/>
      <c r="K89" s="536"/>
      <c r="L89" s="536"/>
      <c r="M89" s="544"/>
      <c r="N89" s="562"/>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6181</v>
      </c>
      <c r="D90" s="326" t="s">
        <v>6182</v>
      </c>
      <c r="E90" s="370" t="s">
        <v>22</v>
      </c>
      <c r="F90" s="370" t="s">
        <v>9</v>
      </c>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4">
    <cfRule type="expression" dxfId="12" priority="1">
      <formula>COUNTIF(C:C, K74)&gt;1</formula>
    </cfRule>
  </conditionalFormatting>
  <conditionalFormatting sqref="L74">
    <cfRule type="expression" dxfId="12" priority="2">
      <formula>COUNTIF(D:D, L74)&gt;1</formula>
    </cfRule>
  </conditionalFormatting>
  <conditionalFormatting sqref="K7:K22">
    <cfRule type="expression" dxfId="12" priority="3">
      <formula>COUNTIF(#REF!, K7)&gt;1</formula>
    </cfRule>
  </conditionalFormatting>
  <conditionalFormatting sqref="L7:L22">
    <cfRule type="expression" dxfId="12" priority="4">
      <formula>COUNTIF(#REF!, L7)&gt;1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3 D12:D22">
    <cfRule type="expression" dxfId="12" priority="11">
      <formula>COUNTIF(#REF!, D2)&gt;1</formula>
    </cfRule>
  </conditionalFormatting>
  <conditionalFormatting sqref="D2:D3 D1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73 K75:K102 K105:K1008">
    <cfRule type="expression" dxfId="12" priority="16">
      <formula>COUNTIF(K:K, K1)&gt;1</formula>
    </cfRule>
  </conditionalFormatting>
  <conditionalFormatting sqref="L1 L23:L53 L55:L73 L7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T8:T1008 AS11 AZ105:AZ1008">
    <cfRule type="expression" dxfId="12" priority="19">
      <formula>COUNTIF(T:T, T1)&gt;1</formula>
    </cfRule>
  </conditionalFormatting>
  <conditionalFormatting sqref="AA1:AA1008 AQ1:AQ1008 BG1:BG1008 BH2 AY10 AR11">
    <cfRule type="expression" dxfId="12" priority="20">
      <formula>COUNTIF(AA:AA, AA1)&gt;1</formula>
    </cfRule>
  </conditionalFormatting>
  <conditionalFormatting sqref="AB1:AB1008 AR1:AR1008 BH1:BH1008 AZ10 AS11 AA32">
    <cfRule type="expression" dxfId="12" priority="21">
      <formula>COUNTIF(AB:AB, AB1)&gt;1</formula>
    </cfRule>
  </conditionalFormatting>
  <conditionalFormatting sqref="C1 S2:S7 AI2:AI4 AY4 C79:C80 C82:C84 C86:C119 C121:C1008">
    <cfRule type="expression" dxfId="12" priority="22">
      <formula>COUNTIF(C:C, C1)&gt;1</formula>
    </cfRule>
  </conditionalFormatting>
  <conditionalFormatting sqref="D1 T2:T7 AJ2:AJ357 AZ2:AZ103 AS11 D79:D80 D82:D84 D86:D119 AZ105:AZ363 D121:D1008">
    <cfRule type="expression" dxfId="12" priority="23">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