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tc={06b05259-e8a8-495f-b067-2064350b3813}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6b05259-e8a8-495f-b067-2064350b381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<sst xmlns="http://schemas.openxmlformats.org/spreadsheetml/2006/main" count="13718" uniqueCount="6231">
  <si>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</si>
  <si>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</si>
  <si>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</si>
  <si>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</si>
  <si>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</si>
  <si>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</si>
  <si>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</si>
  <si>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</si>
  <si>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</si>
  <si>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</si>
  <si>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</si>
  <si>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</si>
  <si>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</si>
  <si>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</si>
  <si>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</si>
  <si>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</si>
  <si>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</si>
  <si>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</si>
  <si>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</si>
  <si>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</si>
  <si>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</si>
  <si>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</si>
  <si>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</si>
  <si>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</si>
  <si>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</si>
  <si>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</si>
  <si>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</si>
  <si>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</si>
  <si>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</si>
  <si>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</si>
  <si>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</si>
  <si>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</si>
  <si>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</si>
  <si>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</si>
  <si>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</si>
  <si>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</si>
  <si>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</si>
  <si>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</si>
  <si>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</si>
  <si>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</si>
  <si>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</si>
  <si>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</si>
  <si>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</si>
  <si>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</si>
  <si>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</si>
  <si>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</si>
  <si>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</si>
  <si>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</si>
  <si>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</si>
  <si>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</si>
  <si>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</si>
  <si>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</si>
  <si>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</si>
  <si>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</si>
  <si>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</si>
  <si>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</si>
  <si>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</si>
  <si>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</si>
  <si>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</si>
  <si>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</si>
  <si>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</si>
  <si>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</si>
  <si>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</si>
  <si>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</si>
  <si>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</si>
  <si>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</si>
  <si>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</si>
  <si>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</si>
  <si>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</si>
  <si>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</si>
  <si>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</si>
  <si>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</si>
  <si>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</si>
  <si>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</si>
  <si>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</si>
  <si>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</si>
  <si>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</si>
  <si>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</si>
  <si>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</si>
  <si>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</si>
  <si>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</si>
  <si>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</si>
  <si>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</si>
  <si>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</si>
  <si>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</si>
  <si>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</si>
  <si>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</si>
  <si>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</si>
  <si>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</si>
  <si>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</si>
  <si>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</si>
  <si>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</si>
  <si>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</si>
  <si>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</si>
  <si>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</si>
  <si>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</si>
  <si>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</si>
  <si>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</si>
  <si>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</si>
  <si>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</si>
  <si>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</si>
  <si>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</si>
  <si>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</si>
  <si>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</si>
  <si>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</si>
  <si>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</si>
  <si>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</si>
  <si>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</si>
  <si>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</si>
  <si>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</si>
  <si>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</si>
  <si>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</si>
  <si>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</si>
  <si>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</si>
  <si>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</si>
  <si>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</si>
  <si>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</si>
  <si>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</si>
  <si>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</si>
  <si>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</si>
  <si>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</si>
  <si>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</si>
  <si>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</si>
  <si>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</si>
  <si>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</si>
  <si>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</si>
  <si>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</si>
  <si>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</si>
  <si>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</si>
  <si>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</si>
  <si>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</si>
  <si>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</si>
  <si>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</si>
  <si>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</si>
  <si>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</si>
  <si>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</si>
  <si>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</si>
  <si>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</si>
  <si>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</si>
  <si>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</si>
  <si>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</si>
  <si>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</si>
  <si>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</si>
  <si>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</si>
  <si>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</si>
  <si>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</si>
  <si>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</si>
  <si>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</si>
  <si>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</si>
  <si>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</si>
  <si>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</si>
  <si>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</si>
  <si>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</si>
  <si>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</si>
  <si>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</si>
  <si>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</si>
  <si>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</si>
  <si>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</si>
  <si>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</si>
  <si>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</si>
  <si>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</si>
  <si>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</si>
  <si>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</si>
  <si>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</si>
  <si>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</si>
  <si>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</si>
  <si>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</si>
  <si>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</si>
  <si>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</si>
  <si>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</si>
  <si>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</si>
  <si>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</si>
  <si>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</si>
  <si>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</si>
  <si>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</si>
  <si>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</si>
  <si>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</si>
  <si>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</si>
  <si>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</si>
  <si>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</si>
  <si>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</si>
  <si>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</si>
  <si>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</si>
  <si>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</si>
  <si>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</si>
  <si>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</si>
  <si>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</si>
  <si>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</si>
  <si>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</si>
  <si>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</si>
  <si>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</si>
  <si>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</si>
  <si>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</si>
  <si>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</si>
  <si>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</si>
  <si>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</si>
  <si>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</si>
  <si>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</si>
  <si>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</si>
  <si>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</si>
  <si>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</si>
  <si>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</si>
  <si>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</si>
  <si>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</si>
  <si>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</si>
  <si>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</si>
  <si>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</si>
  <si>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</si>
  <si>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</si>
  <si>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</si>
  <si>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</si>
  <si>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</si>
  <si>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</si>
  <si>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</si>
  <si>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</si>
  <si>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</si>
  <si>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</si>
  <si>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</si>
  <si>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</si>
  <si>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</si>
  <si>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</si>
  <si>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</si>
  <si>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</si>
  <si>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</si>
  <si>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</si>
  <si>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</si>
  <si>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</si>
  <si>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</si>
  <si>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</si>
  <si>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</si>
  <si>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</si>
  <si>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</si>
  <si>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</si>
  <si>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</si>
  <si>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</si>
  <si>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</si>
  <si>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</si>
  <si>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</si>
  <si>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</si>
  <si>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</si>
  <si>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</si>
  <si>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</si>
  <si>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</si>
  <si>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</si>
  <si>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</si>
  <si>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</si>
  <si>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</si>
  <si>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</si>
  <si>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</si>
  <si>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</si>
  <si>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</si>
  <si>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</si>
  <si>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</si>
  <si>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</si>
  <si>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</si>
  <si>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</si>
  <si>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</si>
  <si>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</si>
  <si>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</si>
  <si>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</si>
  <si>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</si>
  <si>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</si>
  <si>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</si>
  <si>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</si>
  <si>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</si>
  <si>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</si>
  <si>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</si>
  <si>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</si>
  <si>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</si>
  <si>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</si>
  <si>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</si>
  <si>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</si>
  <si>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</si>
  <si>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</si>
  <si>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</si>
  <si>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</si>
  <si>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</si>
  <si>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</si>
  <si>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</si>
  <si>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</si>
  <si>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</si>
  <si>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</si>
  <si>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</si>
  <si>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</si>
  <si>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</si>
  <si>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</si>
  <si>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</si>
  <si>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</si>
  <si>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</si>
  <si>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</si>
  <si>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</si>
  <si>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</si>
  <si>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</si>
  <si>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</si>
  <si>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</si>
  <si>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</si>
  <si>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</si>
  <si>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</si>
  <si>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</si>
  <si>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</si>
  <si>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</si>
  <si>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</si>
  <si>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</si>
  <si>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</si>
  <si>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</si>
  <si>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</si>
  <si>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</si>
  <si>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</si>
  <si>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</si>
  <si>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</si>
  <si>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</si>
  <si>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</si>
  <si>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</si>
  <si>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</si>
  <si>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</si>
  <si>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</si>
  <si>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</si>
  <si>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</si>
  <si>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</si>
  <si>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</si>
  <si>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</si>
  <si>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</si>
  <si>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</si>
  <si>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</si>
  <si>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</si>
  <si>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</si>
  <si>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</si>
  <si>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</si>
  <si>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</si>
  <si>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</si>
  <si>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</si>
  <si>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</si>
  <si>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</si>
  <si>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</si>
  <si>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</si>
  <si>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</si>
  <si>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</si>
  <si>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</si>
  <si>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</si>
  <si>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</si>
  <si>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</si>
  <si>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</si>
  <si>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</si>
  <si>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</si>
  <si>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</si>
  <si>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</si>
  <si>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</si>
  <si>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</si>
  <si>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</si>
  <si>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</si>
  <si>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</si>
  <si>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</si>
  <si>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</si>
  <si>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</si>
  <si>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</si>
  <si>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</si>
  <si>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</si>
  <si>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</si>
  <si>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</si>
  <si>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</si>
  <si>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</si>
  <si>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</si>
  <si>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</si>
  <si>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</si>
  <si>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</si>
  <si>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</si>
  <si>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</si>
  <si>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</si>
  <si>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</si>
  <si>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</si>
  <si>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</si>
  <si>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</si>
  <si>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</si>
  <si>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</si>
  <si>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</si>
  <si>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</si>
  <si>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</si>
  <si>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</si>
  <si>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</si>
  <si>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</si>
  <si>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</si>
  <si>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</si>
  <si>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</si>
  <si>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</si>
  <si>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</si>
  <si>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</si>
  <si>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</si>
  <si>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</si>
  <si>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</si>
  <si>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</si>
  <si>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</si>
  <si>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</si>
  <si>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</si>
  <si>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</si>
  <si>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</si>
  <si>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</si>
  <si>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</si>
  <si>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</si>
  <si>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</si>
  <si>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</si>
  <si>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</si>
  <si>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</si>
  <si>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</si>
  <si>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</si>
  <si>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</si>
  <si>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</si>
  <si>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</si>
  <si>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</si>
  <si>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</si>
  <si>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</si>
  <si>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</si>
  <si>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</si>
  <si>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</si>
  <si>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</si>
  <si>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</si>
  <si>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</si>
  <si>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</si>
  <si>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</si>
  <si>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</si>
  <si>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</si>
  <si>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</si>
  <si>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</si>
  <si>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</si>
  <si>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</si>
  <si>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</si>
  <si>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</si>
  <si>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</si>
  <si>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</si>
  <si>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</si>
  <si>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</si>
  <si>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</si>
  <si>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</si>
  <si>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</si>
  <si>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</si>
  <si>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</si>
  <si>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</si>
  <si>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</si>
  <si>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</si>
  <si>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</si>
  <si>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</si>
  <si>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</si>
  <si>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</si>
  <si>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</si>
  <si>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</si>
  <si>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</si>
  <si>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</si>
  <si>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</si>
  <si>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</si>
  <si>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</si>
  <si>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</si>
  <si>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</si>
  <si>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</si>
  <si>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</si>
  <si>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</si>
  <si>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</si>
  <si>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</si>
  <si>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</si>
  <si>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</si>
  <si>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</si>
  <si>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</si>
  <si>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</si>
  <si>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</si>
  <si>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</si>
  <si>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</si>
  <si>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</si>
  <si>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</si>
  <si>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</si>
  <si>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</si>
  <si>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</si>
  <si>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</si>
  <si>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</si>
  <si>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</si>
  <si>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</si>
  <si>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</si>
  <si>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</si>
  <si>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</si>
  <si>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</si>
  <si>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</si>
  <si>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</si>
  <si>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</si>
  <si>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</si>
  <si>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</si>
  <si>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</si>
  <si>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</si>
  <si>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</si>
  <si>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</si>
  <si>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</si>
  <si>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</si>
  <si>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</si>
  <si>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</si>
  <si>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</si>
  <si>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</si>
  <si>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</si>
  <si>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</si>
  <si>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</si>
  <si>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</si>
  <si>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</si>
  <si>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</si>
  <si>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</si>
  <si>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</si>
  <si>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</si>
  <si>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</si>
  <si>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</si>
  <si>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</si>
  <si>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</si>
  <si>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</si>
  <si>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</si>
  <si>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</si>
  <si>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</si>
  <si>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</si>
  <si>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</si>
  <si>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</si>
  <si>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</si>
  <si>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</si>
  <si>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</si>
  <si>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</si>
  <si>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</si>
  <si>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</si>
  <si>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</si>
  <si>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</si>
  <si>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</si>
  <si>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</si>
  <si>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</si>
  <si>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</si>
  <si>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</si>
  <si>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</si>
  <si>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</si>
  <si>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</si>
  <si>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</si>
  <si>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</si>
  <si>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</si>
  <si>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</si>
  <si>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</si>
  <si>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</si>
  <si>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</si>
  <si>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</si>
  <si>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</si>
  <si>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</si>
  <si>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</si>
  <si>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</si>
  <si>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</si>
  <si>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</si>
  <si>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</si>
  <si>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</si>
  <si>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</si>
  <si>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</si>
  <si>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</si>
  <si>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</si>
  <si>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</si>
  <si>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</si>
  <si>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</si>
  <si>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</si>
  <si>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</si>
  <si>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</si>
  <si>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</si>
  <si>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</si>
  <si>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</si>
  <si>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</si>
  <si>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</si>
  <si>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</si>
  <si>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</si>
  <si>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</si>
  <si>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</si>
  <si>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</si>
  <si>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</si>
  <si>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</si>
  <si>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</si>
  <si>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</si>
  <si>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</si>
  <si>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</si>
  <si>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</si>
  <si>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</si>
  <si>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</si>
  <si>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</si>
  <si>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</si>
  <si>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</si>
  <si>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</si>
  <si>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</si>
  <si>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</si>
  <si>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</si>
  <si>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</si>
  <si>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</si>
  <si>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</si>
  <si>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</si>
  <si>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</si>
  <si>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</si>
  <si>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</si>
  <si>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</si>
  <si>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</si>
  <si>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</si>
  <si>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</si>
  <si>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</si>
  <si>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</si>
  <si>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</si>
  <si>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</si>
  <si>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</si>
  <si>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</si>
  <si>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</si>
  <si>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</si>
  <si>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</si>
  <si>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</si>
  <si>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</si>
  <si>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</si>
  <si>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</si>
  <si>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</si>
  <si>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</si>
  <si>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</si>
  <si>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</si>
  <si>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</si>
  <si>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</si>
  <si>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</si>
  <si>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</si>
  <si>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</si>
  <si>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</si>
  <si>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</si>
  <si>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</si>
  <si>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</si>
  <si>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</si>
  <si>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</si>
  <si>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</si>
  <si>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</si>
  <si>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</si>
  <si>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</si>
  <si>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</si>
  <si>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</si>
  <si>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</si>
  <si>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</si>
  <si>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</si>
  <si>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</si>
  <si>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</si>
  <si>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</si>
  <si>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</si>
  <si>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</si>
  <si>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</si>
  <si>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</si>
  <si>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</si>
  <si>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</si>
  <si>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</si>
  <si>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</si>
  <si>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</si>
  <si>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</si>
  <si>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</si>
  <si>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</si>
  <si>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</si>
  <si>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</si>
  <si>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</si>
  <si>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</si>
  <si>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</si>
  <si>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</si>
  <si>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</si>
  <si>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</si>
  <si>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</si>
  <si>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</si>
  <si>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</si>
  <si>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</si>
  <si>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</si>
  <si>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</si>
  <si>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</si>
  <si>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</si>
  <si>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</si>
  <si>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</si>
  <si>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</si>
  <si>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</si>
  <si>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</si>
  <si>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</si>
  <si>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</si>
  <si>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</si>
  <si>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</si>
  <si>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</si>
  <si>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</si>
  <si>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</si>
  <si>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</si>
  <si>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</si>
  <si>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</si>
  <si>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</si>
  <si>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</si>
  <si>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</si>
  <si>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</si>
  <si>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</si>
  <si>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</si>
  <si>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</si>
  <si>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</si>
  <si>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</si>
  <si>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</si>
  <si>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</si>
  <si>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</si>
  <si>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</si>
  <si>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</si>
  <si>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</si>
  <si>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</si>
  <si>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</si>
  <si>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</si>
  <si>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</si>
  <si>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</si>
  <si>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</si>
  <si>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</si>
  <si>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</si>
  <si>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</si>
  <si>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</si>
  <si>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</si>
  <si>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</si>
  <si>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</si>
  <si>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</si>
  <si>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</si>
  <si>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</si>
  <si>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</si>
  <si>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</si>
  <si>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</si>
  <si>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</si>
  <si>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</si>
  <si>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</si>
  <si>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</si>
  <si>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</si>
  <si>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</si>
  <si>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</si>
  <si>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</si>
  <si>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</si>
  <si>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</si>
  <si>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</si>
  <si>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</si>
  <si>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</si>
  <si>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</si>
  <si>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</si>
  <si>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</si>
  <si>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</si>
  <si>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</si>
  <si>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</si>
  <si>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</si>
  <si>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</si>
  <si>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</si>
  <si>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</si>
  <si>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</si>
  <si>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</si>
  <si>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</si>
  <si>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</si>
  <si>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</si>
  <si>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</si>
  <si>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</si>
  <si>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</si>
  <si>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</si>
  <si>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</si>
  <si>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</si>
  <si>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</si>
  <si>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</si>
  <si>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</si>
  <si>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</si>
  <si>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</si>
  <si>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</si>
  <si>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</si>
  <si>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</si>
  <si>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</si>
  <si>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</si>
  <si>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</si>
  <si>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</si>
  <si>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</si>
  <si>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</si>
  <si>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</si>
  <si>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</si>
  <si>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</si>
  <si>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</si>
  <si>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</si>
  <si>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</si>
  <si>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</si>
  <si>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</si>
  <si>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</si>
  <si>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</si>
  <si>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</si>
  <si>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</si>
  <si>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</si>
  <si>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</si>
  <si>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</si>
  <si>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</si>
  <si>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</si>
  <si>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</si>
  <si>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</si>
  <si>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</si>
  <si>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</si>
  <si>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</si>
  <si>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</si>
  <si>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</si>
  <si>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</si>
  <si>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</si>
  <si>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</si>
  <si>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</si>
  <si>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</si>
  <si>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</si>
  <si>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</si>
  <si>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</si>
  <si>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</si>
  <si>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</si>
  <si>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</si>
  <si>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</si>
  <si>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</si>
  <si>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</si>
  <si>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</si>
  <si>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</si>
  <si>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</si>
  <si>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</si>
  <si>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</si>
  <si>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</si>
  <si>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</si>
  <si>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</si>
  <si>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</si>
  <si>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</si>
  <si>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</si>
  <si>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</si>
  <si>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</si>
  <si>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</si>
  <si>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</si>
  <si>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</si>
  <si>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</si>
  <si>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</si>
  <si>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</si>
  <si>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</si>
  <si>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</si>
  <si>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</si>
  <si>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</si>
  <si>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</si>
  <si>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</si>
  <si>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</si>
  <si>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</si>
  <si>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</si>
  <si>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</si>
  <si>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</si>
  <si>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</si>
  <si>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</si>
  <si>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</si>
  <si>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</si>
  <si>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</si>
  <si>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</si>
  <si>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</si>
  <si>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</si>
  <si>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</si>
  <si>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</si>
  <si>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</si>
  <si>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</si>
  <si>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</si>
  <si>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</si>
  <si>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</si>
  <si>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</si>
  <si>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</si>
  <si>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</si>
  <si>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</si>
  <si>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</si>
  <si>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</si>
  <si>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</si>
  <si>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</si>
  <si>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</si>
  <si>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</si>
  <si>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</si>
  <si>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</si>
  <si>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</si>
  <si>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</si>
  <si>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</si>
  <si>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</si>
  <si>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</si>
  <si>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</si>
  <si>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</si>
  <si>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</si>
  <si>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</si>
  <si>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</si>
  <si>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</si>
  <si>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</si>
  <si>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</si>
  <si>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</si>
  <si>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</si>
  <si>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</si>
  <si>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</si>
  <si>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</si>
  <si>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</si>
  <si>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</si>
  <si>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</si>
  <si>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</si>
  <si>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</si>
  <si>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</si>
  <si>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</si>
  <si>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</si>
  <si>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</si>
  <si>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</si>
  <si>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</si>
  <si>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</si>
  <si>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</si>
  <si>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</si>
  <si>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</si>
  <si>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</si>
  <si>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</si>
  <si>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</si>
  <si>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</si>
  <si>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</si>
  <si>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</si>
  <si>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</si>
  <si>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</si>
  <si>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</si>
  <si>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</si>
  <si>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</si>
  <si>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</si>
  <si>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</si>
  <si>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</si>
  <si>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</si>
  <si>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</si>
  <si>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</si>
  <si>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</si>
  <si>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</si>
  <si>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</si>
  <si>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</si>
  <si>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</si>
  <si>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</si>
  <si>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</si>
  <si>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</si>
  <si>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</si>
  <si>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</si>
  <si>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</si>
  <si>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</si>
  <si>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</si>
  <si>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</si>
  <si>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</si>
  <si>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</si>
  <si>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</si>
  <si>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</si>
  <si>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</si>
  <si>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</si>
  <si>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</si>
  <si>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</si>
  <si>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</si>
  <si>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</si>
  <si>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</si>
  <si>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</si>
  <si>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</si>
  <si>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</si>
  <si>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</si>
  <si>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</si>
  <si>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</si>
  <si>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</si>
  <si>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</si>
  <si>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</si>
  <si>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</si>
  <si>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</si>
  <si>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</si>
  <si>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</si>
  <si>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</si>
  <si>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</si>
  <si>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</si>
  <si>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</si>
  <si>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</si>
  <si>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</si>
  <si>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</si>
  <si>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</si>
  <si>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</si>
  <si>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</si>
  <si>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</si>
  <si>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</si>
  <si>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</si>
  <si>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</si>
  <si>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</si>
  <si>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</si>
  <si>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</si>
  <si>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</si>
  <si>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</si>
  <si>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</si>
  <si>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</si>
  <si>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</si>
  <si>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</si>
  <si>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</si>
  <si>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</si>
  <si>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</si>
  <si>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</si>
  <si>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</si>
  <si>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</si>
  <si>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</si>
  <si>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</si>
  <si>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</si>
  <si>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</si>
  <si>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</si>
  <si>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</si>
  <si>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</si>
  <si>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</si>
  <si>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</si>
  <si>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</si>
  <si>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</si>
  <si>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</si>
  <si>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</si>
  <si>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</si>
  <si>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</si>
  <si>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</si>
  <si>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</si>
  <si>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</si>
  <si>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</si>
  <si>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</si>
  <si>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</si>
  <si>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</si>
  <si>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</si>
  <si>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</si>
  <si>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</si>
  <si>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</si>
  <si>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</si>
  <si>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</si>
  <si>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</si>
  <si>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</si>
  <si>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</si>
  <si>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</si>
  <si>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</si>
  <si>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</si>
  <si>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</si>
  <si>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</si>
  <si>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</si>
  <si>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</si>
  <si>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</si>
  <si>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</si>
  <si>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</si>
  <si>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</si>
  <si>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</si>
  <si>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</si>
  <si>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</si>
  <si>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</si>
  <si>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</si>
  <si>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</si>
  <si>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</si>
  <si>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</si>
  <si>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</si>
  <si>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</si>
  <si>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</si>
  <si>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</si>
  <si>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</si>
  <si>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</si>
  <si>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</si>
  <si>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</si>
  <si>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</si>
  <si>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</si>
  <si>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</si>
  <si>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</si>
  <si>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</si>
  <si>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</si>
  <si>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</si>
  <si>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</si>
  <si>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</si>
  <si>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</si>
  <si>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</si>
  <si>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</si>
  <si>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</si>
  <si>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</si>
  <si>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</si>
  <si>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</si>
  <si>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</si>
  <si>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</si>
  <si>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</si>
  <si>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</si>
  <si>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</si>
  <si>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</si>
  <si>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</si>
  <si>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</si>
  <si>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</si>
  <si>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</si>
  <si>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</si>
  <si>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</si>
  <si>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</si>
  <si>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</si>
  <si>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</si>
  <si>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</si>
  <si>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</si>
  <si>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</si>
  <si>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</si>
  <si>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</si>
  <si>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</si>
  <si>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</si>
  <si>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</si>
  <si>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</si>
  <si>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</si>
  <si>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</si>
  <si>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</si>
  <si>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</si>
  <si>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</si>
  <si>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</si>
  <si>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</si>
  <si>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</si>
  <si>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</si>
  <si>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</si>
  <si>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</si>
  <si>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</si>
  <si>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</si>
  <si>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</si>
  <si>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</si>
  <si>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</si>
  <si>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</si>
  <si>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</si>
  <si>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</si>
  <si>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</si>
  <si>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</si>
  <si>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</si>
  <si>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</si>
  <si>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</si>
  <si>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</si>
  <si>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</si>
  <si>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</si>
  <si>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</si>
  <si>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</si>
  <si>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</si>
  <si>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</si>
  <si>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</si>
  <si>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</si>
  <si>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</si>
  <si>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</si>
  <si>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</si>
  <si>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</si>
  <si>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</si>
  <si>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</si>
  <si>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</si>
  <si>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</si>
  <si>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</si>
  <si>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</si>
  <si>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</si>
  <si>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</si>
  <si>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</si>
  <si>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</si>
  <si>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</si>
  <si>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</si>
  <si>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</si>
  <si>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</si>
  <si>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</si>
  <si>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</si>
  <si>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</si>
  <si>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</si>
  <si>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</si>
  <si>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</si>
  <si>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</si>
  <si>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</si>
  <si>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</si>
  <si>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</si>
  <si>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</si>
  <si>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</si>
  <si>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</si>
  <si>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</si>
  <si>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</si>
  <si>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</si>
  <si>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</si>
  <si>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</si>
  <si>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</si>
  <si>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</si>
  <si>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</si>
  <si>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</si>
  <si>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</si>
  <si>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</si>
  <si>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</si>
  <si>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</si>
  <si>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</si>
  <si>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</si>
  <si>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</si>
  <si>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</si>
  <si>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</si>
  <si>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</si>
  <si>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</si>
  <si>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</si>
  <si>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</si>
  <si>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</si>
  <si>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</si>
  <si>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</si>
  <si>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</si>
  <si>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</si>
  <si>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</si>
  <si>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</si>
  <si>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</si>
  <si>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</si>
  <si>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</si>
  <si>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</si>
  <si>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</si>
  <si>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</si>
  <si>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</si>
  <si>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</si>
  <si>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</si>
  <si>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</si>
  <si>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</si>
  <si>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</si>
  <si>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</si>
  <si>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</si>
  <si>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</si>
  <si>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</si>
  <si>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</si>
  <si>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</si>
  <si>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</si>
  <si>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</si>
  <si>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</si>
  <si>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</si>
  <si>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</si>
  <si>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</si>
  <si>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</si>
  <si>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</si>
  <si>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</si>
  <si>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</si>
  <si>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</si>
  <si>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</si>
  <si>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</si>
  <si>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</si>
  <si>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</si>
  <si>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</si>
  <si>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</si>
  <si>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</si>
  <si>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</si>
  <si>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</si>
  <si>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</si>
  <si>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</si>
  <si>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</si>
  <si>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</si>
  <si>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</si>
  <si>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</si>
  <si>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</si>
  <si>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</si>
  <si>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</si>
  <si>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</si>
  <si>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</si>
  <si>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</si>
  <si>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</si>
  <si>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</si>
  <si>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</si>
  <si>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</si>
  <si>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</si>
  <si>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</si>
  <si>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</si>
  <si>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</si>
  <si>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</si>
  <si>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</si>
  <si>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</si>
  <si>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</si>
  <si>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</si>
  <si>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</si>
  <si>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</si>
  <si>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</si>
  <si>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</si>
  <si>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</si>
  <si>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</si>
  <si>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</si>
  <si>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</si>
  <si>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</si>
  <si>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</si>
  <si>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</si>
  <si>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</si>
  <si>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</si>
  <si>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</si>
  <si>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</si>
  <si>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</si>
  <si>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</si>
  <si>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</si>
  <si>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</si>
  <si>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</si>
  <si>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</si>
  <si>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</si>
  <si>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</si>
  <si>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</si>
  <si>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</si>
  <si>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</si>
  <si>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</si>
  <si>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</si>
  <si>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</si>
  <si>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</si>
  <si>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</si>
  <si>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</si>
  <si>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</si>
  <si>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</si>
  <si>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</si>
  <si>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</si>
  <si>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</si>
  <si>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</si>
  <si>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</si>
  <si>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</si>
  <si>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</si>
  <si>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</si>
  <si>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</si>
  <si>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</si>
  <si>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</si>
  <si>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</si>
  <si>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</si>
  <si>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</si>
  <si>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</si>
  <si>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</si>
  <si>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</si>
  <si>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</si>
  <si>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</si>
  <si>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</si>
  <si>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</si>
  <si>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</si>
  <si>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</si>
  <si>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</si>
  <si>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</si>
  <si>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</si>
  <si>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</si>
  <si>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</si>
  <si>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</si>
  <si>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</si>
  <si>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</si>
  <si>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</si>
  <si>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</si>
  <si>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</si>
  <si>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</si>
  <si>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</si>
  <si>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</si>
  <si>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</si>
  <si>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</si>
  <si>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</si>
  <si>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</si>
  <si>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</si>
  <si>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</si>
  <si>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</si>
  <si>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</si>
  <si>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</si>
  <si>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</si>
  <si>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</si>
  <si>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</si>
  <si>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</si>
  <si>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</si>
  <si>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</si>
  <si>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</si>
  <si>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</si>
  <si>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</si>
  <si>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</si>
  <si>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</si>
  <si>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</si>
  <si>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</si>
  <si>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</si>
  <si>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</si>
  <si>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</si>
  <si>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</si>
  <si>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</si>
  <si>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</si>
  <si>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</si>
  <si>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</si>
  <si>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</si>
  <si>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</si>
  <si>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</si>
  <si>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</si>
  <si>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</si>
  <si>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</si>
  <si>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</si>
  <si>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</si>
  <si>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</si>
  <si>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</si>
  <si>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</si>
  <si>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</si>
  <si>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</si>
  <si>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</si>
  <si>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</si>
  <si>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</si>
  <si>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</si>
  <si>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</si>
  <si>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</si>
  <si>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</si>
  <si>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</si>
  <si>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</si>
  <si>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</si>
  <si>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</si>
  <si>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</si>
  <si>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</si>
  <si>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</si>
  <si>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</si>
  <si>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</si>
  <si>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</si>
  <si>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</si>
  <si>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</si>
  <si>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</si>
  <si>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</si>
  <si>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</si>
  <si>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</si>
  <si>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</si>
  <si>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</si>
  <si>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</si>
  <si>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</si>
  <si>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</si>
  <si>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</si>
  <si>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</si>
  <si>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</si>
  <si>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</si>
  <si>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</si>
  <si>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</si>
  <si>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</si>
  <si>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</si>
  <si>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</si>
  <si>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</si>
  <si>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</si>
  <si>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</si>
  <si>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</si>
  <si>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</si>
  <si>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</si>
  <si>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</si>
  <si>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</si>
  <si>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</si>
  <si>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</si>
  <si>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</si>
  <si>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</si>
  <si>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</si>
  <si>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</si>
  <si>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</si>
  <si>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</si>
  <si>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</si>
  <si>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</si>
  <si>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</si>
  <si>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</si>
  <si>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</si>
  <si>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</si>
  <si>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</si>
  <si>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</si>
  <si>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</si>
  <si>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</si>
  <si>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</si>
  <si>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</si>
  <si>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</si>
  <si>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</si>
  <si>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</si>
  <si>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</si>
  <si>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</si>
  <si>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</si>
  <si>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</si>
  <si>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</si>
  <si>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</si>
  <si>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</si>
  <si>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</si>
  <si>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</si>
  <si>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</si>
  <si>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</si>
  <si>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</si>
  <si>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</si>
  <si>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</si>
  <si>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</si>
  <si>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</si>
  <si>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</si>
  <si>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</si>
  <si>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</si>
  <si>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</si>
  <si>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</si>
  <si>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</si>
  <si>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</si>
  <si>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</si>
  <si>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</si>
  <si>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</si>
  <si>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</si>
  <si>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</si>
  <si>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</si>
  <si>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</si>
  <si>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</si>
  <si>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</si>
  <si>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</si>
  <si>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</si>
  <si>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</si>
  <si>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</si>
  <si>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</si>
  <si>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</si>
  <si>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</si>
  <si>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</si>
  <si>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</si>
  <si>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</si>
  <si>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</si>
  <si>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</si>
  <si>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</si>
  <si>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</si>
  <si>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</si>
  <si>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</si>
  <si>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</si>
  <si>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</si>
  <si>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</si>
  <si>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</si>
  <si>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</si>
  <si>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</si>
  <si>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</si>
  <si>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</si>
  <si>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</si>
  <si>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</si>
  <si>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</si>
  <si>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</si>
  <si>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</si>
  <si>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</si>
  <si>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</si>
  <si>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</si>
  <si>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</si>
  <si>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</si>
  <si>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</si>
  <si>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</si>
  <si>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</si>
  <si>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</si>
  <si>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</si>
  <si>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</si>
  <si>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</si>
  <si>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</si>
  <si>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</si>
  <si>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</si>
  <si>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</si>
  <si>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</si>
  <si>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</si>
  <si>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</si>
  <si>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</si>
  <si>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</si>
  <si>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</si>
  <si>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</si>
  <si>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</si>
  <si>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</si>
  <si>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</si>
  <si>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</si>
  <si>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</si>
  <si>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</si>
  <si>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</si>
  <si>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</si>
  <si>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</si>
  <si>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</si>
  <si>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</si>
  <si>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</si>
  <si>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</si>
  <si>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</si>
  <si>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</si>
  <si>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</si>
  <si>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</si>
  <si>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</si>
  <si>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</si>
  <si>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</si>
  <si>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</si>
  <si>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</si>
  <si>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</si>
  <si>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</si>
  <si>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</si>
  <si>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</si>
  <si>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</si>
  <si>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</si>
  <si>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</si>
  <si>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</si>
  <si>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</si>
  <si>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</si>
  <si>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</si>
  <si>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</si>
  <si>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</si>
  <si>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</si>
  <si>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</si>
  <si>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</si>
  <si>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</si>
  <si>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</si>
  <si>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</si>
  <si>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</si>
  <si>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</si>
  <si>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</si>
  <si>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</si>
  <si>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</si>
  <si>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</si>
  <si>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</si>
  <si>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</si>
  <si>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</si>
  <si>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</si>
  <si>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</si>
  <si>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</si>
  <si>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</si>
  <si>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</si>
  <si>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</si>
  <si>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</si>
  <si>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</si>
  <si>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</si>
  <si>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</si>
  <si>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</si>
  <si>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</si>
  <si>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</si>
  <si>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</si>
  <si>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</si>
  <si>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</si>
  <si>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</si>
  <si>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</si>
  <si>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</si>
  <si>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</si>
  <si>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</si>
  <si>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</si>
  <si>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</si>
  <si>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</si>
  <si>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</si>
  <si>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</si>
  <si>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</si>
  <si>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</si>
  <si>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</si>
  <si>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</si>
  <si>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</si>
  <si>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</si>
  <si>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</si>
  <si>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</si>
  <si>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</si>
  <si>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</si>
  <si>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</si>
  <si>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</si>
  <si>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</si>
  <si>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</si>
  <si>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</si>
  <si>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</si>
  <si>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</si>
  <si>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</si>
  <si>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</si>
  <si>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</si>
  <si>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</si>
  <si>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</si>
  <si>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</si>
  <si>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</si>
  <si>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</si>
  <si>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</si>
  <si>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</si>
  <si>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</si>
  <si>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</si>
  <si>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</si>
  <si>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</si>
  <si>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</si>
  <si>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</si>
  <si>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</si>
  <si>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</si>
  <si>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</si>
  <si>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</si>
  <si>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</si>
  <si>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</si>
  <si>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</si>
  <si>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</si>
  <si>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</si>
  <si>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</si>
  <si>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</si>
  <si>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</si>
  <si>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</si>
  <si>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</si>
  <si>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</si>
  <si>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</si>
  <si>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</si>
  <si>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</si>
  <si>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</si>
  <si>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</si>
  <si>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</si>
  <si>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</si>
  <si>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</si>
  <si>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</si>
  <si>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</si>
  <si>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</si>
  <si>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</si>
  <si>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</si>
  <si>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</si>
  <si>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</si>
  <si>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</si>
  <si>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</si>
  <si>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</si>
  <si>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</si>
  <si>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</si>
  <si>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</si>
  <si>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</si>
  <si>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</si>
  <si>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</si>
  <si>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</si>
  <si>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</si>
  <si>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</si>
  <si>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</si>
  <si>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</si>
  <si>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</si>
  <si>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</si>
  <si>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</si>
  <si>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</si>
  <si>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</si>
  <si>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</si>
  <si>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</si>
  <si>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</si>
  <si>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</si>
  <si>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</si>
  <si>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</si>
  <si>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</si>
  <si>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</si>
  <si>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</si>
  <si>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</si>
  <si>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</si>
  <si>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</si>
  <si>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</si>
  <si>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</si>
  <si>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</si>
  <si>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</si>
  <si>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</si>
  <si>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</si>
  <si>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</si>
  <si>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</si>
  <si>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</si>
  <si>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</si>
  <si>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</si>
  <si>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</si>
  <si>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</si>
  <si>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</si>
  <si>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</si>
  <si>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</si>
  <si>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</si>
  <si>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</si>
  <si>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</si>
  <si>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</si>
  <si>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</si>
  <si>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</si>
  <si>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</si>
  <si>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</si>
  <si>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</si>
  <si>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</si>
  <si>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</si>
  <si>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</si>
  <si>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</si>
  <si>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</si>
  <si>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</si>
  <si>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</si>
  <si>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</si>
  <si>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</si>
  <si>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</si>
  <si>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</si>
  <si>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</si>
  <si>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</si>
  <si>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</si>
  <si>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</si>
  <si>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</si>
  <si>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</si>
  <si>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</si>
  <si>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</si>
  <si>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</si>
  <si>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</si>
  <si>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</si>
  <si>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</si>
  <si>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</si>
  <si>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</si>
  <si>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</si>
  <si>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</si>
  <si>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</si>
  <si>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</si>
  <si>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</si>
  <si>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</si>
  <si>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</si>
  <si>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</si>
  <si>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</si>
  <si>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</si>
  <si>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</si>
  <si>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</si>
  <si>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</si>
  <si>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</si>
  <si>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</si>
  <si>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</si>
  <si>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</si>
  <si>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</si>
  <si>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</si>
  <si>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</si>
  <si>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</si>
  <si>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</si>
  <si>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</si>
  <si>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</si>
  <si>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</si>
  <si>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</si>
  <si>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</si>
  <si>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</si>
  <si>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</si>
  <si>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</si>
  <si>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</si>
  <si>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</si>
  <si>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</si>
  <si>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</si>
  <si>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</si>
  <si>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</si>
  <si>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</si>
  <si>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</si>
  <si>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</si>
  <si>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</si>
  <si>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</si>
  <si>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</si>
  <si>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</si>
  <si>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</si>
  <si>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</si>
  <si>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</si>
  <si>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</si>
  <si>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</si>
  <si>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</si>
  <si>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</si>
  <si>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</si>
  <si>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</si>
  <si>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</si>
  <si>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</si>
  <si>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</si>
  <si>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</si>
  <si>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</si>
  <si>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</si>
  <si>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</si>
  <si>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</si>
  <si>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</si>
  <si>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</si>
  <si>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</si>
  <si>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</si>
  <si>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</si>
  <si>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</si>
  <si>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</si>
  <si>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</si>
  <si>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</si>
  <si>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</si>
  <si>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</si>
  <si>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</si>
  <si>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</si>
  <si>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</si>
  <si>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</si>
  <si>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</si>
  <si>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</si>
  <si>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</si>
  <si>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</si>
  <si>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</si>
  <si>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</si>
  <si>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</si>
  <si>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</si>
  <si>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</si>
  <si>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</si>
  <si>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</si>
  <si>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</si>
  <si>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</si>
  <si>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</si>
  <si>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</si>
  <si>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</si>
  <si>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</si>
  <si>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</si>
  <si>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</si>
  <si>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</si>
  <si>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</si>
  <si>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</si>
  <si>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</si>
  <si>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</si>
  <si>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</si>
  <si>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</si>
  <si>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</si>
  <si>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</si>
  <si>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</si>
  <si>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</si>
  <si>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</si>
  <si>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</si>
  <si>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</si>
  <si>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</si>
  <si>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</si>
  <si>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</si>
  <si>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</si>
  <si>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</si>
  <si>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</si>
  <si>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</si>
  <si>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</si>
  <si>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</si>
  <si>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</si>
  <si>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</si>
  <si>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</si>
  <si>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</si>
  <si>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</si>
  <si>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</si>
  <si>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</si>
  <si>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</si>
  <si>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</si>
  <si>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</si>
  <si>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</si>
  <si>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</si>
  <si>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</si>
  <si>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</si>
  <si>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</si>
  <si>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</si>
  <si>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</si>
  <si>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</si>
  <si>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</si>
  <si>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</si>
  <si>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</si>
  <si>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</si>
  <si>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</si>
  <si>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</si>
  <si>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</si>
  <si>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</si>
  <si>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</si>
  <si>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</si>
  <si>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</si>
  <si>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</si>
  <si>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</si>
  <si>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</si>
  <si>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</si>
  <si>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</si>
  <si>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</si>
  <si>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</si>
  <si>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</si>
  <si>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</si>
  <si>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</si>
  <si>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</si>
  <si>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</si>
  <si>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</si>
  <si>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</si>
  <si>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</si>
  <si>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</si>
  <si>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</si>
  <si>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</si>
  <si>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</si>
  <si>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</si>
  <si>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</si>
  <si>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</si>
  <si>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</si>
  <si>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</si>
  <si>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</si>
  <si>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</si>
  <si>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</si>
  <si>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</si>
  <si>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</si>
  <si>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</si>
  <si>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</si>
  <si>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</si>
  <si>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</si>
  <si>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</si>
  <si>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</si>
  <si>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</si>
  <si>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</si>
  <si>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</si>
  <si>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</si>
  <si>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</si>
  <si>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</si>
  <si>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</si>
  <si>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</si>
  <si>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</si>
  <si>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</si>
  <si>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</si>
  <si>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</si>
  <si>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</si>
  <si>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</si>
  <si>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</si>
  <si>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</si>
  <si>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</si>
  <si>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</si>
  <si>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</si>
  <si>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</si>
  <si>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</si>
  <si>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</si>
  <si>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</si>
  <si>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</si>
  <si>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</si>
  <si>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</si>
  <si>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</si>
  <si>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</si>
  <si>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</si>
  <si>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</si>
  <si>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</si>
  <si>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</si>
  <si>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</si>
  <si>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</si>
  <si>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</si>
  <si>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</si>
  <si>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</si>
  <si>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</si>
  <si>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</si>
  <si>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</si>
  <si>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</si>
  <si>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</si>
  <si>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</si>
  <si>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</si>
  <si>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</si>
  <si>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</si>
  <si>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</si>
  <si>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</si>
  <si>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</si>
  <si>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</si>
  <si>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</si>
  <si>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</si>
  <si>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</si>
  <si>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</si>
  <si>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</si>
  <si>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</si>
  <si>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</si>
  <si>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</si>
  <si>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</si>
  <si>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</si>
  <si>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</si>
  <si>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</si>
  <si>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</si>
  <si>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</si>
  <si>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</si>
  <si>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</si>
  <si>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</si>
  <si>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</si>
  <si>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</si>
  <si>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</si>
  <si>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</si>
  <si>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</si>
  <si>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</si>
  <si>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</si>
  <si>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</si>
  <si>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</si>
  <si>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</si>
  <si>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</si>
  <si>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</si>
  <si>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</si>
  <si>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</si>
  <si>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</si>
  <si>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</si>
  <si>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</si>
  <si>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</si>
  <si>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</si>
  <si>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</si>
  <si>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</si>
  <si>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</si>
  <si>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</si>
  <si>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</si>
  <si>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</si>
  <si>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</si>
  <si>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</si>
  <si>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</si>
  <si>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</si>
  <si>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</si>
  <si>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</si>
  <si>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</si>
  <si>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</si>
  <si>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</si>
  <si>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</si>
  <si>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</si>
  <si>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</si>
  <si>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</si>
  <si>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</si>
  <si>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</si>
  <si>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</si>
  <si>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</si>
  <si>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</si>
  <si>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</si>
  <si>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</si>
  <si>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</si>
  <si>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</si>
  <si>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</si>
  <si>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</si>
  <si>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</si>
  <si>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</si>
  <si>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</si>
  <si>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</si>
  <si>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</si>
  <si>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</si>
  <si>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</si>
  <si>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</si>
  <si>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</si>
  <si>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</si>
  <si>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</si>
  <si>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</si>
  <si>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</si>
  <si>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</si>
  <si>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</si>
  <si>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</si>
  <si>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</si>
  <si>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</si>
  <si>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</si>
  <si>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</si>
  <si>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</si>
  <si>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</si>
  <si>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</si>
  <si>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</si>
  <si>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</si>
  <si>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</si>
  <si>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</si>
  <si>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</si>
  <si>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</si>
  <si>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</si>
  <si>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</si>
  <si>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</si>
  <si>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</si>
  <si>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</si>
  <si>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</si>
  <si>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</si>
  <si>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</si>
  <si>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</si>
  <si>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</si>
  <si>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</si>
  <si>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</si>
  <si>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</si>
  <si>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</si>
  <si>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</si>
  <si>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</si>
  <si>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</si>
  <si>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</si>
  <si>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</si>
  <si>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</si>
  <si>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</si>
  <si>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</si>
  <si>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</si>
  <si>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</si>
  <si>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</si>
  <si>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</si>
  <si>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</si>
  <si>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</si>
  <si>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</si>
  <si>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</si>
  <si>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</si>
  <si>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</si>
  <si>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</si>
  <si>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</si>
  <si>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</si>
  <si>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</si>
  <si>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</si>
  <si>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</si>
  <si>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</si>
  <si>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</si>
  <si>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</si>
  <si>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</si>
  <si>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</si>
  <si>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</si>
  <si>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</si>
  <si>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</si>
  <si>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</si>
  <si>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</si>
  <si>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</si>
  <si>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</si>
  <si>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</si>
  <si>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</si>
  <si>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</si>
  <si>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</si>
  <si>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</si>
  <si>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</si>
  <si>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</si>
  <si>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</si>
  <si>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</si>
  <si>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</si>
  <si>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</si>
  <si>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</si>
  <si>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</si>
  <si>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</si>
  <si>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</si>
  <si>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</si>
  <si>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</si>
  <si>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</si>
  <si>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</si>
  <si>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</si>
  <si>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</si>
  <si>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</si>
  <si>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</si>
  <si>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</si>
  <si>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</si>
  <si>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</si>
  <si>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</si>
  <si>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</si>
  <si>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</si>
  <si>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</si>
  <si>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</si>
  <si>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</si>
  <si>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</si>
  <si>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</si>
  <si>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</si>
  <si>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</si>
  <si>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</si>
  <si>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</si>
  <si>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</si>
  <si>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</si>
  <si>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</si>
  <si>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</si>
  <si>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</si>
  <si>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</si>
  <si>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</si>
  <si>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</si>
  <si>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</si>
  <si>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</si>
  <si>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</si>
  <si>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</si>
  <si>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</si>
  <si>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</si>
  <si>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</si>
  <si>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</si>
  <si>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</si>
  <si>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</si>
  <si>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</si>
  <si>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</si>
  <si>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</si>
  <si>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</si>
  <si>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</si>
  <si>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</si>
  <si>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</si>
  <si>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</si>
  <si>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</si>
  <si>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</si>
  <si>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</si>
  <si>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</si>
  <si>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</si>
  <si>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</si>
  <si>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</si>
  <si>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</si>
  <si>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</si>
  <si>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</si>
  <si>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</si>
  <si>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</si>
  <si>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</si>
  <si>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</si>
  <si>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</si>
  <si>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</si>
  <si>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</si>
  <si>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</si>
  <si>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</si>
  <si>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</si>
  <si>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</si>
  <si>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</si>
  <si>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</si>
  <si>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</si>
  <si>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</si>
  <si>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</si>
  <si>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</si>
  <si>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</si>
  <si>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</si>
  <si>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</si>
  <si>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</si>
  <si>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</si>
  <si>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</si>
  <si>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</si>
  <si>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</si>
  <si>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</si>
  <si>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</si>
  <si>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</si>
  <si>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</si>
  <si>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</si>
  <si>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</si>
  <si>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</si>
  <si>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</si>
  <si>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</si>
  <si>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</si>
  <si>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</si>
  <si>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</si>
  <si>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</si>
  <si>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</si>
  <si>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</si>
  <si>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</si>
  <si>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</si>
  <si>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</si>
  <si>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</si>
  <si>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</si>
  <si>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</si>
  <si>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</si>
  <si>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</si>
  <si>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</si>
  <si>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</si>
  <si>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</si>
  <si>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</si>
  <si>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</si>
  <si>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</si>
  <si>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</si>
  <si>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</si>
  <si>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</si>
  <si>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</si>
  <si>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</si>
  <si>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</si>
  <si>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</si>
  <si>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</si>
  <si>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</si>
  <si>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</si>
  <si>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</si>
  <si>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</si>
  <si>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</si>
  <si>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</si>
  <si>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</si>
  <si>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</si>
  <si>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</si>
  <si>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</si>
  <si>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</si>
  <si>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</si>
  <si>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</si>
  <si>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</si>
  <si>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</si>
  <si>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</si>
  <si>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</si>
  <si>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</si>
  <si>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</si>
  <si>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</si>
  <si>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</si>
  <si>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</si>
  <si>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</si>
  <si>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</si>
  <si>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</si>
  <si>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</si>
  <si>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</si>
  <si>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</si>
  <si>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</si>
  <si>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</si>
  <si>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</si>
  <si>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</si>
  <si>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</si>
  <si>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</si>
  <si>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</si>
  <si>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</si>
  <si>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</si>
  <si>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</si>
  <si>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</si>
  <si>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</si>
  <si>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</si>
  <si>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</si>
  <si>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</si>
  <si>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</si>
  <si>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</si>
  <si>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</si>
  <si>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</si>
  <si>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</si>
  <si>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</si>
  <si>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</si>
  <si>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</si>
  <si>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</si>
  <si>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</si>
  <si>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</si>
  <si>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</si>
  <si>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</si>
  <si>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</si>
  <si>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</si>
  <si>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</si>
  <si>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</si>
  <si>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</si>
  <si>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</si>
  <si>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</si>
  <si>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</si>
  <si>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</si>
  <si>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</si>
  <si>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</si>
  <si>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</si>
  <si>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</si>
  <si>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</si>
  <si>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</si>
  <si>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</si>
  <si>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</si>
  <si>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</si>
  <si>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</si>
  <si>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</si>
  <si>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</si>
  <si>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</si>
  <si>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</si>
  <si>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</si>
  <si>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</si>
  <si>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</si>
  <si>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</si>
  <si>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</si>
  <si>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</si>
  <si>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</si>
  <si>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</si>
  <si>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</si>
  <si>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</si>
  <si>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</si>
  <si>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</si>
  <si>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</si>
  <si>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</si>
  <si>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</si>
  <si>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</si>
  <si>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</si>
  <si>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</si>
  <si>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</si>
  <si>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</si>
  <si>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</si>
  <si>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</si>
  <si>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</si>
  <si>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</si>
  <si>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</si>
  <si>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</si>
  <si>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</si>
  <si>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</si>
  <si>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</si>
  <si>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</si>
  <si>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</si>
  <si>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</si>
  <si>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</si>
  <si>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</si>
  <si>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</si>
  <si>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</si>
  <si>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</si>
  <si>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</si>
  <si>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</si>
  <si>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</si>
  <si>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</si>
  <si>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</si>
  <si>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</si>
  <si>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</si>
  <si>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</si>
  <si>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</si>
  <si>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</si>
  <si>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</si>
  <si>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</si>
  <si>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</si>
  <si>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</si>
  <si>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</si>
  <si>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</si>
  <si>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</si>
  <si>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</si>
  <si>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</si>
  <si>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</si>
  <si>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</si>
  <si>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</si>
  <si>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</si>
  <si>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</si>
  <si>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</si>
  <si>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</si>
  <si>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</si>
  <si>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</si>
  <si>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</si>
  <si>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</si>
  <si>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</si>
  <si>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</si>
  <si>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</si>
  <si>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</si>
  <si>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</si>
  <si>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</si>
  <si>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</si>
  <si>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</si>
  <si>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</si>
  <si>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</si>
  <si>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</si>
  <si>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</si>
  <si>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</si>
  <si>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</si>
  <si>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</si>
  <si>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</si>
  <si>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</si>
  <si>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</si>
  <si>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</si>
  <si>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</si>
  <si>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</si>
  <si>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</si>
  <si>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</si>
  <si>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</si>
  <si>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</si>
  <si>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</si>
  <si>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</si>
  <si>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</si>
  <si>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</si>
  <si>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</si>
  <si>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</si>
  <si>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</si>
  <si>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</si>
  <si>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</si>
  <si>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</si>
  <si>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</si>
  <si>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</si>
  <si>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</si>
  <si>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</si>
  <si>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</si>
  <si>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</si>
  <si>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</si>
  <si>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</si>
  <si>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</si>
  <si>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</si>
  <si>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</si>
  <si>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</si>
  <si>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</si>
  <si>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</si>
  <si>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</si>
  <si>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</si>
  <si>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</si>
  <si>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</si>
  <si>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</si>
  <si>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</si>
  <si>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</si>
  <si>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</si>
  <si>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</si>
  <si>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</si>
  <si>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</si>
  <si>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</si>
  <si>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</si>
  <si>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</si>
  <si>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</si>
  <si>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</si>
  <si>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</si>
  <si>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</si>
  <si>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</si>
  <si>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</si>
  <si>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</si>
  <si>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</si>
  <si>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</si>
  <si>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</si>
  <si>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</si>
  <si>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</si>
  <si>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</si>
  <si>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</si>
  <si>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</si>
  <si>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</si>
  <si>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</si>
  <si>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</si>
  <si>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</si>
  <si>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</si>
  <si>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</si>
  <si>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</si>
  <si>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</si>
  <si>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</si>
  <si>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</si>
  <si>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</si>
  <si>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</si>
  <si>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</si>
  <si>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</si>
  <si>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</si>
  <si>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</si>
  <si>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</si>
  <si>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</si>
  <si>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</si>
  <si>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</si>
  <si>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</si>
  <si>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</si>
  <si>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</si>
  <si>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</si>
  <si>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</si>
  <si>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</si>
  <si>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</si>
  <si>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</si>
  <si>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</si>
  <si>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</si>
  <si>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</si>
  <si>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</si>
  <si>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</si>
  <si>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</si>
  <si>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</si>
  <si>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</si>
  <si>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</si>
  <si>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</si>
  <si>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</si>
  <si>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</si>
  <si>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</si>
  <si>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</si>
  <si>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</si>
  <si>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</si>
  <si>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</si>
  <si>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</si>
  <si>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</si>
  <si>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</si>
  <si>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</si>
  <si>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</si>
  <si>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</si>
  <si>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</si>
  <si>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</si>
  <si>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</si>
  <si>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</si>
  <si>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</si>
  <si>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</si>
  <si>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</si>
  <si>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</si>
  <si>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</si>
  <si>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</si>
  <si>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</si>
  <si>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</si>
  <si>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</si>
  <si>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</si>
  <si>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</si>
  <si>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</si>
  <si>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</si>
  <si>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</si>
  <si>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</si>
  <si>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</si>
  <si>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</si>
  <si>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</si>
  <si>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</si>
  <si>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</si>
  <si>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</si>
  <si>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</si>
  <si>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</si>
  <si>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</si>
  <si>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</si>
  <si>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</si>
  <si>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</si>
  <si>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</si>
  <si>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</si>
  <si>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</si>
  <si>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</si>
  <si>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</si>
  <si>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</si>
  <si>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</si>
  <si>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</si>
  <si>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</si>
  <si>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</si>
  <si>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</si>
  <si>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</si>
  <si>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</si>
  <si>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</si>
  <si>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</si>
  <si>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</si>
  <si>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</si>
  <si>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</si>
  <si>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</si>
  <si>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</si>
  <si>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</si>
  <si>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</si>
  <si>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</si>
  <si>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</si>
  <si>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</si>
  <si>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</si>
  <si>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</si>
  <si>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</si>
  <si>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</si>
  <si>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</si>
  <si>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</si>
  <si>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</si>
  <si>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</si>
  <si>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</si>
  <si>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</si>
  <si>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</si>
  <si>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</si>
  <si>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</si>
  <si>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</si>
  <si>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</si>
  <si>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</si>
  <si>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</si>
  <si>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</si>
  <si>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</si>
  <si>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</si>
  <si>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</si>
  <si>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</si>
  <si>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</si>
  <si>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</si>
  <si>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</si>
  <si>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</si>
  <si>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</si>
  <si>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</si>
  <si>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</si>
  <si>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</si>
  <si>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</si>
  <si>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</si>
  <si>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</si>
  <si>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</si>
  <si>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</si>
  <si>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</si>
  <si>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</si>
  <si>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</si>
  <si>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</si>
  <si>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</si>
  <si>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</si>
  <si>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</si>
  <si>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</si>
  <si>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</si>
  <si>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</si>
  <si>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</si>
  <si>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</si>
  <si>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</si>
  <si>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</si>
  <si>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</si>
  <si>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</si>
  <si>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</si>
  <si>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</si>
  <si>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</si>
  <si>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</si>
  <si>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</si>
  <si>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</si>
  <si>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</si>
  <si>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</si>
  <si>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</si>
  <si>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</si>
  <si>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</si>
  <si>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</si>
  <si>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</si>
  <si>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</si>
  <si>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</si>
  <si>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</si>
  <si>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</si>
  <si>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</si>
  <si>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</si>
  <si>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</si>
  <si>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</si>
  <si>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</si>
  <si>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</si>
  <si>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</si>
  <si>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</si>
  <si>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</si>
  <si>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</si>
  <si>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</si>
  <si>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</si>
  <si>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</si>
  <si>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</si>
  <si>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</si>
  <si>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</si>
  <si>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</si>
  <si>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</si>
  <si>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</si>
  <si>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</si>
  <si>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</si>
  <si>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</si>
  <si>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</si>
  <si>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</si>
  <si>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</si>
  <si>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</si>
  <si>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</si>
  <si>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</si>
  <si>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</si>
  <si>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</si>
  <si>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</si>
  <si>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</si>
  <si>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</si>
  <si>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</si>
  <si>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</si>
  <si>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</si>
  <si>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</si>
  <si>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</si>
  <si>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</si>
  <si>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</si>
  <si>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</si>
  <si>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</si>
  <si>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</si>
  <si>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</si>
  <si>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</si>
  <si>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</si>
  <si>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</si>
  <si>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</si>
  <si>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</si>
  <si>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</si>
  <si>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</si>
  <si>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</si>
  <si>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</si>
  <si>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</si>
  <si>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</si>
  <si>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</si>
  <si>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</si>
  <si>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</si>
  <si>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</si>
  <si>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</si>
  <si>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</si>
  <si>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</si>
  <si>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</si>
  <si>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</si>
  <si>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</si>
  <si>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</si>
  <si>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</si>
  <si>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</si>
  <si>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</si>
  <si>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</si>
  <si>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</si>
  <si>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</si>
  <si>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</si>
  <si>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</si>
  <si>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</si>
  <si>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</si>
  <si>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</si>
  <si>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</si>
  <si>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</si>
  <si>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</si>
  <si>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</si>
  <si>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</si>
  <si>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</si>
  <si>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</si>
  <si>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</si>
  <si>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</si>
  <si>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</si>
  <si>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</si>
  <si>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</si>
  <si>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</si>
  <si>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</si>
  <si>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</si>
  <si>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</si>
  <si>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</si>
  <si>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</si>
  <si>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</si>
  <si>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</si>
  <si>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</si>
  <si>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</si>
  <si>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</si>
  <si>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</si>
  <si>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</si>
  <si>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</si>
  <si>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</si>
  <si>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</si>
  <si>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</si>
  <si>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</si>
  <si>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</si>
  <si>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</si>
  <si>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</si>
  <si>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</si>
  <si>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</si>
  <si>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</si>
  <si>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</si>
  <si>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</si>
  <si>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</si>
  <si>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</si>
  <si>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</si>
  <si>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</si>
  <si>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</si>
  <si>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</si>
  <si>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</si>
  <si>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</si>
  <si>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</si>
  <si>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</si>
  <si>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</si>
  <si>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</si>
  <si>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</si>
  <si>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</si>
  <si>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</si>
  <si>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</si>
  <si>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</si>
  <si>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</si>
  <si>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</si>
  <si>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</si>
  <si>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</si>
  <si>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</si>
  <si>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</si>
  <si>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</si>
  <si>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</si>
  <si>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</si>
  <si>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</si>
  <si>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</si>
  <si>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</si>
  <si>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</si>
  <si>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</si>
  <si>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</si>
  <si>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</si>
  <si>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</si>
  <si>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</si>
  <si>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</si>
  <si>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</si>
  <si>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</si>
  <si>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</si>
  <si>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</si>
  <si>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</si>
  <si>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</si>
  <si>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</si>
  <si>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</si>
  <si>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</si>
  <si>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</si>
  <si>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</si>
  <si>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</si>
  <si>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</si>
  <si>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</si>
  <si>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</si>
  <si>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</si>
  <si>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</si>
  <si>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</si>
  <si>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</si>
  <si>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</si>
  <si>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</si>
  <si>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</si>
  <si>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</si>
  <si>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</si>
  <si>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</si>
  <si>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</si>
  <si>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</si>
  <si>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</si>
  <si>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</si>
  <si>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</si>
  <si>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</si>
  <si>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</si>
  <si>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</si>
  <si>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</si>
  <si>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</si>
  <si>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</si>
  <si>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</si>
  <si>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</si>
  <si>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</si>
  <si>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</si>
  <si>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</si>
  <si>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</si>
  <si>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</si>
  <si>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</si>
  <si>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</si>
  <si>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</si>
  <si>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</si>
  <si>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</si>
  <si>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</si>
  <si>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</si>
  <si>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</si>
  <si>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</si>
  <si>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</si>
  <si>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</si>
  <si>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</si>
  <si>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</si>
  <si>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</si>
  <si>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</si>
  <si>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</si>
  <si>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</si>
  <si>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</si>
  <si>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</si>
  <si>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</si>
  <si>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</si>
  <si>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</si>
  <si>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</si>
  <si>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</si>
  <si>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</si>
  <si>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</si>
  <si>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</si>
  <si>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</si>
  <si>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</si>
  <si>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</si>
  <si>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</si>
  <si>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</si>
  <si>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</si>
  <si>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</si>
  <si>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</si>
  <si>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</si>
  <si>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</si>
  <si>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</si>
  <si>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</si>
  <si>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</si>
  <si>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</si>
  <si>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</si>
  <si>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</si>
  <si>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</si>
  <si>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</si>
  <si>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</si>
  <si>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</si>
  <si>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</si>
  <si>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</si>
  <si>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</si>
  <si>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</si>
  <si>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</si>
  <si>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</si>
  <si>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</si>
  <si>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</si>
  <si>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</si>
  <si>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</si>
  <si>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</si>
  <si>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</si>
  <si>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</si>
  <si>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</si>
  <si>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</si>
  <si>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</si>
  <si>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</si>
  <si>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</si>
  <si>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</si>
  <si>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</si>
  <si>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</si>
  <si>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</si>
  <si>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</si>
  <si>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</si>
  <si>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</si>
  <si>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</si>
  <si>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</si>
  <si>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</si>
  <si>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</si>
  <si>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</si>
  <si>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</si>
  <si>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</si>
  <si>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</si>
  <si>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</si>
  <si>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</si>
  <si>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</si>
  <si>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</si>
  <si>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</si>
  <si>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</si>
  <si>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</si>
  <si>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</si>
  <si>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</si>
  <si>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</si>
  <si>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</si>
  <si>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</si>
  <si>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</si>
  <si>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</si>
  <si>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</si>
  <si>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</si>
  <si>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</si>
  <si>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</si>
  <si>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</si>
  <si>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</si>
  <si>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</si>
  <si>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</si>
  <si>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</si>
  <si>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</si>
  <si>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</si>
  <si>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</si>
  <si>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</si>
  <si>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</si>
  <si>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</si>
  <si>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</si>
  <si>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</si>
  <si>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</si>
  <si>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</si>
  <si>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</si>
  <si>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</si>
  <si>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</si>
  <si>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</si>
  <si>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</si>
  <si>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</si>
  <si>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</si>
  <si>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</si>
  <si>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</si>
  <si>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</si>
  <si>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</si>
  <si>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</si>
  <si>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</si>
  <si>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</si>
  <si>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</si>
  <si>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</si>
  <si>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</si>
  <si>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</si>
  <si>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</si>
  <si>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</si>
  <si>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</si>
  <si>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</si>
  <si>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</si>
  <si>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</si>
  <si>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</si>
  <si>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</si>
  <si>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</si>
  <si>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</si>
  <si>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</si>
  <si>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</si>
  <si>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</si>
  <si>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</si>
  <si>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</si>
  <si>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</si>
  <si>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</si>
  <si>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</si>
  <si>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</si>
  <si>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</si>
  <si>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</si>
  <si>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</si>
  <si>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</si>
  <si>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</si>
  <si>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</si>
  <si>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</si>
  <si>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</si>
  <si>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</si>
  <si>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</si>
  <si>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</si>
  <si>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</si>
  <si>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</si>
  <si>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</si>
  <si>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</si>
  <si>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</si>
  <si>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</si>
  <si>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</si>
  <si>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</si>
  <si>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</si>
  <si>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</si>
  <si>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</si>
  <si>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</si>
  <si>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</si>
  <si>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</si>
  <si>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</si>
  <si>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</si>
  <si>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</si>
  <si>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</si>
  <si>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</si>
  <si>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</si>
  <si>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</si>
  <si>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</si>
  <si>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</si>
  <si>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</si>
  <si>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</si>
  <si>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</si>
  <si>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</si>
  <si>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</si>
  <si>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</si>
  <si>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</si>
  <si>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</si>
  <si>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</si>
  <si>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</si>
  <si>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</si>
  <si>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</si>
  <si>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</si>
  <si>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</si>
  <si>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</si>
  <si>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</si>
  <si>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</si>
  <si>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</si>
  <si>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</si>
  <si>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</si>
  <si>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</si>
  <si>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</si>
  <si>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</si>
  <si>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</si>
  <si>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</si>
  <si>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</si>
  <si>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</si>
  <si>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</si>
  <si>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</si>
  <si>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</si>
  <si>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</si>
  <si>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</si>
  <si>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</si>
  <si>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</si>
  <si>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</si>
  <si>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</si>
  <si>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</si>
  <si>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</si>
  <si>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</si>
  <si>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</si>
  <si>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</si>
  <si>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</si>
  <si>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</si>
  <si>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</si>
  <si>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</si>
  <si>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</si>
  <si>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</si>
  <si>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</si>
  <si>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</si>
  <si>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</si>
  <si>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</si>
  <si>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</si>
  <si>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</si>
  <si>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</si>
  <si>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</si>
  <si>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</si>
  <si>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</si>
  <si>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</si>
  <si>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</si>
  <si>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</si>
  <si>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</si>
  <si>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</si>
  <si>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</si>
  <si>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</si>
  <si>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</si>
  <si>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</si>
  <si>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</si>
  <si>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</si>
  <si>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</si>
  <si>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</si>
  <si>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</si>
  <si>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</si>
  <si>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</si>
  <si>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</si>
  <si>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</si>
  <si>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</si>
  <si>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</si>
  <si>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</si>
  <si>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</si>
  <si>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</si>
  <si>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</si>
  <si>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</si>
  <si>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</si>
  <si>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</si>
  <si>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</si>
  <si>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</si>
  <si>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</si>
  <si>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</si>
  <si>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</si>
  <si>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</si>
  <si>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</si>
  <si>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</si>
  <si>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</si>
  <si>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</si>
  <si>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</si>
  <si>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</si>
  <si>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</si>
  <si>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</si>
  <si>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</si>
  <si>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</si>
  <si>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</si>
  <si>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</si>
  <si>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</si>
  <si>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</si>
  <si>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</si>
  <si>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</si>
  <si>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</si>
  <si>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</si>
  <si>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</si>
  <si>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</si>
  <si>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</si>
  <si>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</si>
  <si>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</si>
  <si>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</si>
  <si>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</si>
  <si>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</si>
  <si>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</si>
  <si>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</si>
  <si>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</si>
  <si>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</si>
  <si>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</si>
  <si>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</si>
  <si>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</si>
  <si>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</si>
  <si>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</si>
  <si>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</si>
  <si>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</si>
  <si>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</si>
  <si>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</si>
  <si>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</si>
  <si>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</si>
  <si>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</si>
  <si>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</si>
  <si>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</si>
  <si>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</si>
  <si>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</si>
  <si>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</si>
  <si>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</si>
  <si>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</si>
  <si>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</si>
  <si>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</si>
  <si>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</si>
  <si>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</si>
  <si>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</si>
  <si>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</si>
  <si>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</si>
  <si>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</si>
  <si>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</si>
  <si>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</si>
  <si>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</si>
  <si>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</si>
  <si>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</si>
  <si>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</si>
  <si>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</si>
  <si>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</si>
  <si>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</si>
  <si>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</si>
  <si>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</si>
  <si>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</si>
  <si>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</si>
  <si>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</si>
  <si>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</si>
  <si>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</si>
  <si>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</si>
  <si>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</si>
  <si>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</si>
  <si>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</si>
  <si>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</si>
  <si>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</si>
  <si>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</si>
  <si>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</si>
  <si>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</si>
  <si>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</si>
  <si>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</si>
  <si>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</si>
  <si>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</si>
  <si>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</si>
  <si>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</si>
  <si>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</si>
  <si>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</si>
  <si>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</si>
  <si>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</si>
  <si>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</si>
  <si>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</si>
  <si>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</si>
  <si>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</si>
  <si>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</si>
  <si>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</si>
  <si>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</si>
  <si>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</si>
  <si>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</si>
  <si>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</si>
  <si>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</si>
  <si>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</si>
  <si>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</si>
  <si>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</si>
  <si>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</si>
  <si>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</si>
  <si>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</si>
  <si>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</si>
  <si>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</si>
  <si>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</si>
  <si>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</si>
  <si>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</si>
  <si>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</si>
  <si>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</si>
  <si>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</si>
  <si>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</si>
  <si>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</si>
  <si>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</si>
  <si>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</si>
  <si>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</si>
  <si>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</si>
  <si>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</si>
  <si>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</si>
  <si>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</si>
  <si>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</si>
  <si>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</si>
  <si>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</si>
  <si>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</si>
  <si>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</si>
  <si>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</si>
  <si>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</si>
  <si>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</si>
  <si>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</si>
  <si>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</si>
  <si>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</si>
  <si>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</si>
  <si>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</si>
  <si>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</si>
  <si>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</si>
  <si>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</si>
  <si>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</si>
  <si>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</si>
  <si>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</si>
  <si>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</si>
  <si>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</si>
  <si>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</si>
  <si>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</si>
  <si>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</si>
  <si>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</si>
  <si>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</si>
  <si>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</si>
  <si>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</si>
  <si>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</si>
  <si>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</si>
  <si>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</si>
  <si>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</si>
  <si>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</si>
  <si>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</si>
  <si>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</si>
  <si>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</si>
  <si>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</si>
  <si>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</si>
  <si>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</si>
  <si>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</si>
  <si>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</si>
  <si>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</si>
  <si>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</si>
  <si>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</si>
  <si>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</si>
  <si>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</si>
  <si>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</si>
  <si>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</si>
  <si>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</si>
  <si>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</si>
  <si>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</si>
  <si>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</si>
  <si>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</si>
  <si>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</si>
  <si>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</si>
  <si>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</si>
  <si>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</si>
  <si>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</si>
  <si>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</si>
  <si>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</si>
  <si>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</si>
  <si>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</si>
  <si>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</si>
  <si>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</si>
  <si>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</si>
  <si>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</si>
  <si>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</si>
  <si>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</si>
  <si>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</si>
  <si>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</si>
  <si>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</si>
  <si>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</si>
  <si>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</si>
  <si>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</si>
  <si>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</si>
  <si>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</si>
  <si>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</si>
  <si>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</si>
  <si>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</si>
  <si>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</si>
  <si>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</si>
  <si>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</si>
  <si>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</si>
  <si>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</si>
  <si>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</si>
  <si>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</si>
  <si>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</si>
  <si>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</si>
  <si>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</si>
  <si>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</si>
  <si>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</si>
  <si>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</si>
  <si>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</si>
  <si>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</si>
  <si>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</si>
  <si>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</si>
  <si>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</si>
  <si>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</si>
  <si>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</si>
  <si>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</si>
  <si>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</si>
  <si>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</si>
  <si>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</si>
  <si>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</si>
  <si>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</si>
  <si>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</si>
  <si>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</si>
  <si>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</si>
  <si>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</si>
  <si>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</si>
  <si>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</si>
  <si>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</si>
  <si>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</si>
  <si>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</si>
  <si>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</si>
  <si>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</si>
  <si>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</si>
  <si>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</si>
  <si>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</si>
  <si>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</si>
  <si>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</si>
  <si>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</si>
  <si>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</si>
  <si>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</si>
  <si>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</si>
  <si>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</si>
  <si>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</si>
  <si>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</si>
  <si>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</si>
  <si>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</si>
  <si>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</si>
  <si>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</si>
  <si>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</si>
  <si>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</si>
  <si>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</si>
  <si>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</si>
  <si>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</si>
  <si>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</si>
  <si>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</si>
  <si>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</si>
  <si>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</si>
  <si>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</si>
  <si>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</si>
  <si>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</si>
  <si>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</si>
  <si>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</si>
  <si>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</si>
  <si>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</si>
  <si>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</si>
  <si>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</si>
  <si>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</si>
  <si>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</si>
  <si>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</si>
  <si>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</si>
  <si>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</si>
  <si>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</si>
  <si>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</si>
  <si>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</si>
  <si>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</si>
  <si>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</si>
  <si>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</si>
  <si>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</si>
  <si>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</si>
  <si>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</si>
  <si>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</si>
  <si>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</si>
  <si>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</si>
  <si>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</si>
  <si>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</si>
  <si>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</si>
  <si>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</si>
  <si>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</si>
  <si>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</si>
  <si>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</si>
  <si>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</si>
  <si>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</si>
  <si>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</si>
  <si>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</si>
  <si>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</si>
  <si>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</si>
  <si>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</si>
  <si>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</si>
  <si>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</si>
  <si>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</si>
  <si>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</si>
  <si>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</si>
  <si>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</si>
  <si>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</si>
  <si>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</si>
  <si>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</si>
  <si>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</si>
  <si>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</si>
  <si>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</si>
  <si>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</si>
  <si>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</si>
  <si>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</si>
  <si>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</si>
  <si>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</si>
  <si>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</si>
  <si>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</si>
  <si>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</si>
  <si>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</si>
  <si>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</si>
  <si>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</si>
  <si>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</si>
  <si>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</si>
  <si>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</si>
  <si>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</si>
  <si>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</si>
  <si>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</si>
  <si>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</si>
  <si>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</si>
  <si>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</si>
  <si>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</si>
  <si>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</si>
  <si>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</si>
  <si>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</si>
  <si>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</si>
  <si>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</si>
  <si>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</si>
  <si>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</si>
  <si>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</si>
  <si>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</si>
  <si>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</si>
  <si>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</si>
  <si>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</si>
  <si>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</si>
  <si>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</si>
  <si>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</si>
  <si>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</si>
  <si>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</si>
  <si>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</si>
  <si>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</si>
  <si>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</si>
  <si>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</si>
  <si>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</si>
  <si>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</si>
  <si>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</si>
  <si>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</si>
  <si>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</si>
  <si>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</si>
  <si>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</si>
  <si>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</si>
  <si>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</si>
  <si>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</si>
  <si>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</si>
  <si>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</si>
  <si>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</si>
  <si>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</si>
  <si>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</si>
  <si>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</si>
  <si>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</si>
  <si>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</si>
  <si>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</si>
  <si>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</si>
  <si>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</si>
  <si>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</si>
  <si>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</si>
  <si>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</si>
  <si>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</si>
  <si>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</si>
  <si>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</si>
  <si>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</si>
  <si>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</si>
  <si>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</si>
  <si>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</si>
  <si>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</si>
  <si>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</si>
  <si>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</si>
  <si>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</si>
  <si>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</si>
  <si>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</si>
  <si>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</si>
  <si>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</si>
  <si>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</si>
  <si>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</si>
  <si>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</si>
  <si>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</si>
  <si>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</si>
  <si>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</si>
  <si>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</si>
  <si>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</si>
  <si>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</si>
  <si>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</si>
  <si>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</si>
  <si>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</si>
  <si>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</si>
  <si>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</si>
  <si>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</si>
  <si>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</si>
  <si>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</si>
  <si>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</si>
  <si>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</si>
  <si>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</si>
  <si>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</si>
  <si>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</si>
  <si>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</si>
  <si>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</si>
  <si>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</si>
  <si>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</si>
  <si>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</si>
  <si>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</si>
  <si>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</si>
  <si>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</si>
  <si>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</si>
  <si>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</si>
  <si>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</si>
  <si>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</si>
  <si>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</si>
  <si>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</si>
  <si>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</si>
  <si>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</si>
  <si>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</si>
  <si>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</si>
  <si>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</si>
  <si>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</si>
  <si>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</si>
  <si>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</si>
  <si>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</si>
  <si>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</si>
  <si>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</si>
  <si>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</si>
  <si>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</si>
  <si>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</si>
  <si>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</si>
  <si>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</si>
  <si>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</si>
  <si>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</si>
  <si>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</si>
  <si>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</si>
  <si>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</si>
  <si>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</si>
  <si>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</si>
  <si>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</si>
  <si>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</si>
  <si>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</si>
  <si>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</si>
  <si>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</si>
  <si>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</si>
  <si>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</si>
  <si>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</si>
  <si>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</si>
  <si>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</si>
  <si>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</si>
  <si>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</si>
  <si>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</si>
  <si>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</si>
  <si>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</si>
  <si>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</si>
  <si>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</si>
  <si>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</si>
  <si>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</si>
  <si>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</si>
  <si>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</si>
  <si>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</si>
  <si>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</si>
  <si>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</si>
  <si>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</si>
  <si>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</si>
  <si>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</si>
  <si>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</si>
  <si>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</si>
  <si>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</si>
  <si>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</si>
  <si>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</si>
  <si>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</si>
  <si>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</si>
  <si>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</si>
  <si>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</si>
  <si>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</si>
  <si>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</si>
  <si>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</si>
  <si>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</si>
  <si>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</si>
  <si>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</si>
  <si>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</si>
  <si>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</si>
  <si>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</si>
  <si>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</si>
  <si>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</si>
  <si>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</si>
  <si>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</si>
  <si>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</si>
  <si>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</si>
  <si>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</si>
  <si>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</si>
  <si>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</si>
  <si>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</si>
  <si>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</si>
  <si>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</si>
  <si>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</si>
  <si>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</si>
  <si>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</si>
  <si>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</si>
  <si>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</si>
  <si>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</si>
  <si>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</si>
  <si>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</si>
  <si>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</si>
  <si>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</si>
  <si>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</si>
  <si>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</si>
  <si>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</si>
  <si>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</si>
  <si>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</si>
  <si>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</si>
  <si>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</si>
  <si>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</si>
  <si>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</si>
  <si>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</si>
  <si>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</si>
  <si>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</si>
  <si>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</si>
  <si>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</si>
  <si>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</si>
  <si>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</si>
  <si>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</si>
  <si>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</si>
  <si>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</si>
  <si>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</si>
  <si>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</si>
  <si>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</si>
  <si>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</si>
  <si>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</si>
  <si>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</si>
  <si>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</si>
  <si>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</si>
  <si>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</si>
  <si>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</si>
  <si>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</si>
  <si>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</si>
  <si>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</si>
  <si>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</si>
  <si>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</si>
  <si>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</si>
  <si>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</si>
  <si>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</si>
  <si>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</si>
  <si>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</si>
  <si>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</si>
  <si>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</si>
  <si>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</si>
  <si>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</si>
  <si>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</si>
  <si>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</si>
  <si>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</si>
  <si>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</si>
  <si>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</si>
  <si>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</si>
  <si>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</si>
  <si>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</si>
  <si>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</si>
  <si>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</si>
  <si>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</si>
  <si>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</si>
  <si>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</si>
  <si>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</si>
  <si>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</si>
  <si>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</si>
  <si>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</si>
  <si>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</si>
  <si>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</si>
  <si>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</si>
  <si>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</si>
  <si>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</si>
  <si>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</si>
  <si>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</si>
  <si>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</si>
  <si>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</si>
  <si>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</si>
  <si>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</si>
  <si>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</si>
  <si>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</si>
  <si>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</si>
  <si>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</si>
  <si>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</si>
  <si>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</si>
  <si>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</si>
  <si>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</si>
  <si>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</si>
  <si>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</si>
  <si>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</si>
  <si>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</si>
  <si>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</si>
  <si>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</si>
  <si>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</si>
  <si>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</si>
  <si>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</si>
  <si>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</si>
  <si>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</si>
  <si>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</si>
  <si>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</si>
  <si>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</si>
  <si>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</si>
  <si>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</si>
  <si>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</si>
  <si>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</si>
  <si>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</si>
  <si>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</si>
  <si>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</si>
  <si>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</si>
  <si>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</si>
  <si>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</si>
  <si>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</si>
  <si>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</si>
  <si>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</si>
  <si>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</si>
  <si>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</si>
  <si>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</si>
  <si>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</si>
  <si>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</si>
  <si>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</si>
  <si>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</si>
  <si>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</si>
  <si>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</si>
  <si>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</si>
  <si>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</si>
  <si>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</si>
  <si>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</si>
  <si>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</si>
  <si>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</si>
  <si>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</si>
  <si>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</si>
  <si>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</si>
  <si>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</si>
  <si>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</si>
  <si>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</si>
  <si>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</si>
  <si>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</si>
  <si>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</si>
  <si>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</si>
  <si>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</si>
  <si>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</si>
  <si>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</si>
  <si>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</si>
  <si>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</si>
  <si>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</si>
  <si>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</si>
  <si>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</si>
  <si>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</si>
  <si>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</si>
  <si>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</si>
  <si>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</si>
  <si>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</si>
  <si>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</si>
  <si>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</si>
  <si>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</si>
  <si>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</si>
  <si>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</si>
  <si>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</si>
  <si>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</si>
  <si>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</si>
  <si>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</si>
  <si>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</si>
  <si>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</si>
  <si>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</si>
  <si>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</si>
  <si>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</si>
  <si>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</si>
  <si>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</si>
  <si>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</si>
  <si>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</si>
  <si>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</si>
  <si>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</si>
  <si>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</si>
  <si>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</si>
  <si>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</si>
  <si>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</si>
  <si>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</si>
  <si>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</si>
  <si>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</si>
  <si>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</si>
  <si>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</si>
  <si>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</si>
  <si>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</si>
  <si>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</si>
  <si>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</si>
  <si>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</si>
  <si>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</si>
  <si>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</si>
  <si>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</si>
  <si>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</si>
  <si>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</si>
  <si>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</si>
  <si>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</si>
  <si>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</si>
  <si>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</si>
  <si>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</si>
  <si>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</si>
  <si>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</si>
  <si>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</si>
  <si>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</si>
  <si>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</si>
  <si>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</si>
  <si>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</si>
  <si>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</si>
  <si>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</si>
  <si>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</si>
  <si>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</si>
  <si>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</si>
  <si>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</si>
  <si>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</si>
  <si>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</si>
  <si>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</si>
  <si>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</si>
  <si>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</si>
  <si>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</si>
  <si>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</si>
  <si>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</si>
  <si>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</si>
  <si>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</si>
  <si>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</si>
  <si>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</si>
  <si>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</si>
  <si>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</si>
  <si>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</si>
  <si>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</si>
  <si>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</si>
  <si>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</si>
  <si>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</si>
  <si>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</si>
  <si>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</si>
  <si>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</si>
  <si>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</si>
  <si>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</si>
  <si>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</si>
  <si>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</si>
  <si>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</si>
  <si>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</si>
  <si>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</si>
  <si>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</si>
  <si>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</si>
  <si>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</si>
  <si>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</si>
  <si>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</si>
  <si>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</si>
  <si>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</si>
  <si>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</si>
  <si>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</si>
  <si>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</si>
  <si>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</si>
  <si>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</si>
  <si>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</si>
  <si>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</si>
  <si>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</si>
  <si>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</si>
  <si>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</si>
  <si>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</si>
  <si>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</si>
  <si>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</si>
  <si>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</si>
  <si>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</si>
  <si>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</si>
  <si>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</si>
  <si>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</si>
  <si>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</si>
  <si>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</si>
  <si>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</si>
  <si>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</si>
  <si>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</si>
  <si>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</si>
  <si>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</si>
  <si>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</si>
  <si>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</si>
  <si>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</si>
  <si>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</si>
  <si>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</si>
  <si>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</si>
  <si>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</si>
  <si>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</si>
  <si>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</si>
  <si>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</si>
  <si>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</si>
  <si>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</si>
  <si>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</si>
  <si>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</si>
  <si>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</si>
  <si>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</si>
  <si>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</si>
  <si>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</si>
  <si>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</si>
  <si>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</si>
  <si>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</si>
  <si>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</si>
  <si>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</si>
  <si>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</si>
  <si>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</si>
  <si>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</si>
  <si>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</si>
  <si>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</si>
  <si>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</si>
  <si>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</si>
  <si>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</si>
  <si>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</si>
  <si>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</si>
  <si>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</si>
  <si>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</si>
  <si>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</si>
  <si>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</si>
  <si>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</si>
  <si>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</si>
  <si>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</si>
  <si>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</si>
  <si>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</si>
  <si>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</si>
  <si>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</si>
  <si>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</si>
  <si>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</si>
  <si>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</si>
  <si>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</si>
  <si>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</si>
  <si>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</si>
  <si>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</si>
  <si>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</si>
  <si>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</si>
  <si>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</si>
  <si>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</si>
  <si>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</si>
  <si>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</si>
  <si>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</si>
  <si>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</si>
  <si>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</si>
  <si>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</si>
  <si>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</si>
  <si>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</si>
  <si>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</si>
  <si>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</si>
  <si>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</si>
  <si>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</si>
  <si>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</si>
  <si>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</si>
  <si>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</si>
  <si>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</si>
  <si>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</si>
  <si>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</si>
  <si>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</si>
  <si>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</si>
  <si>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</si>
  <si>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</si>
  <si>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</si>
  <si>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</si>
  <si>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</si>
  <si>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</si>
  <si>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</si>
  <si>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</si>
  <si>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</si>
  <si>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</si>
  <si>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</si>
  <si>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</si>
  <si>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</si>
  <si>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</si>
  <si>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</si>
  <si>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</si>
  <si>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</si>
  <si>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</si>
  <si>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</si>
  <si>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</si>
  <si>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</si>
  <si>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</si>
  <si>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</si>
  <si>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</si>
  <si>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</si>
  <si>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</si>
  <si>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</si>
  <si>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</si>
  <si>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</si>
  <si>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</si>
  <si>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</si>
  <si>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</si>
  <si>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</si>
  <si>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</si>
  <si>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</si>
  <si>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</si>
  <si>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</si>
  <si>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</si>
  <si>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</si>
  <si>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</si>
  <si>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</si>
  <si>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</si>
  <si>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</si>
  <si>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</si>
  <si>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</si>
  <si>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</si>
  <si>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</si>
  <si>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</si>
  <si>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</si>
  <si>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</si>
  <si>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</si>
  <si>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</si>
  <si>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</si>
  <si>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</si>
  <si>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</si>
  <si>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</si>
  <si>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</si>
  <si>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</si>
  <si>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</si>
  <si>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</si>
  <si>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</si>
  <si>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</si>
  <si>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</si>
  <si>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</si>
  <si>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</si>
  <si>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</si>
  <si>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</si>
  <si>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</si>
  <si>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</si>
  <si>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</si>
  <si>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</si>
  <si>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</si>
  <si>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</si>
  <si>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</si>
  <si>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</si>
  <si>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</si>
  <si>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</si>
  <si>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</si>
  <si>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</si>
  <si>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</si>
  <si>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</si>
  <si>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</si>
  <si>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</si>
  <si>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</si>
  <si>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</si>
  <si>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</si>
  <si>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</si>
  <si>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</si>
  <si>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</si>
  <si>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</si>
  <si>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</si>
  <si>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</si>
  <si>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</si>
  <si>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</si>
  <si>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</si>
  <si>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</si>
  <si>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</si>
  <si>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</si>
  <si>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</si>
  <si>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</si>
  <si>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</si>
  <si>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</si>
  <si>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</si>
  <si>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</si>
  <si>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</si>
  <si>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</si>
  <si>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</si>
  <si>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</si>
  <si>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</si>
  <si>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</si>
  <si>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</si>
  <si>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</si>
  <si>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</si>
  <si>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</si>
  <si>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</si>
  <si>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</si>
  <si>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</si>
  <si>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</si>
  <si>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</si>
  <si>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</si>
  <si>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</si>
  <si>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</si>
  <si>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</si>
  <si>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</si>
  <si>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</si>
  <si>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</si>
  <si>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</si>
  <si>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</si>
  <si>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</si>
  <si>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</si>
  <si>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</si>
  <si>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</si>
  <si>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</si>
  <si>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</si>
  <si>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</si>
  <si>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</si>
  <si>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</si>
  <si>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</si>
  <si>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</si>
  <si>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</si>
  <si>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</si>
  <si>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</si>
  <si>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</si>
  <si>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</si>
  <si>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</si>
  <si>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</si>
  <si>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</si>
  <si>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</si>
  <si>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</si>
  <si>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</si>
  <si>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</si>
  <si>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</si>
  <si>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</si>
  <si>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</si>
  <si>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</si>
  <si>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</si>
  <si>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</si>
  <si>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</si>
  <si>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</si>
  <si>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</si>
  <si>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</si>
  <si>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</si>
  <si>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</si>
  <si>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</si>
  <si>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</si>
  <si>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</si>
  <si>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</si>
  <si>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</si>
  <si>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</si>
  <si>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</si>
  <si>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</si>
  <si>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</si>
  <si>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</si>
  <si>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</si>
  <si>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</si>
  <si>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</si>
  <si>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</si>
  <si>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</si>
  <si>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</si>
  <si>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</si>
  <si>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</si>
  <si>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</si>
  <si>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</si>
  <si>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</si>
  <si>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</si>
  <si>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</si>
  <si>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</si>
  <si>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</si>
  <si>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</si>
  <si>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</si>
  <si>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</si>
  <si>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</si>
  <si>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</si>
  <si>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</si>
  <si>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</si>
  <si>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</si>
  <si>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</si>
  <si>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</si>
  <si>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</si>
  <si>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</si>
  <si>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</si>
  <si>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</si>
  <si>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</si>
  <si>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</si>
  <si>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</si>
  <si>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</si>
  <si>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</si>
  <si>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</si>
  <si>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</si>
  <si>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</si>
  <si>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</si>
  <si>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</si>
  <si>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</si>
  <si>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</si>
  <si>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</si>
  <si>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</si>
  <si>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</si>
  <si>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</si>
  <si>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</si>
  <si>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</si>
  <si>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</si>
  <si>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</si>
  <si>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</si>
  <si>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</si>
  <si>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</si>
  <si>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</si>
  <si>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</si>
  <si>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</si>
  <si>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</si>
  <si>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</si>
  <si>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</si>
  <si>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</si>
  <si>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</si>
  <si>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</si>
  <si>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</si>
  <si>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</si>
  <si>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</si>
  <si>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</si>
  <si>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</si>
  <si>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</si>
  <si>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</si>
  <si>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</si>
  <si>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</si>
  <si>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</si>
  <si>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</si>
  <si>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</si>
  <si>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</si>
  <si>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</si>
  <si>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</si>
  <si>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</si>
  <si>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</si>
  <si>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</si>
  <si>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</si>
  <si>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</si>
  <si>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</si>
  <si>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</si>
  <si>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</si>
  <si>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</si>
  <si>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</si>
  <si>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</si>
  <si>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</si>
  <si>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</si>
  <si>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</si>
  <si>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</si>
  <si>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</si>
  <si>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</si>
  <si>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</si>
  <si>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</si>
  <si>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</si>
  <si>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</si>
  <si>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</si>
  <si>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</si>
  <si>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</si>
  <si>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</si>
  <si>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</si>
  <si>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</si>
  <si>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</si>
  <si>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</si>
  <si>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</si>
  <si>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</si>
  <si>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</si>
  <si>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</si>
  <si>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</si>
  <si>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</si>
  <si>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</si>
  <si>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</si>
  <si>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</si>
  <si>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</si>
  <si>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</si>
  <si>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</si>
  <si>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</si>
  <si>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</si>
  <si>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</si>
  <si>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</si>
  <si>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</si>
  <si>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</si>
  <si>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</si>
  <si>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</si>
  <si>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</si>
  <si>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</si>
  <si>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</si>
  <si>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</si>
  <si>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</si>
  <si>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</si>
  <si>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</si>
  <si>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</si>
  <si>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</si>
  <si>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</si>
  <si>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</si>
  <si>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</si>
  <si>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</si>
  <si>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</si>
  <si>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</si>
  <si>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</si>
  <si>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</si>
  <si>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</si>
  <si>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</si>
  <si>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</si>
  <si>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</si>
  <si>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</si>
  <si>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</si>
  <si>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</si>
  <si>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</si>
  <si>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</si>
  <si>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</si>
  <si>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</si>
  <si>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</si>
  <si>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</si>
  <si>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</si>
  <si>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</si>
  <si>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</si>
  <si>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</si>
  <si>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</si>
  <si>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</si>
  <si>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</si>
  <si>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</si>
  <si>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</si>
  <si>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</si>
  <si>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</si>
  <si>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</si>
  <si>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</si>
  <si>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</si>
  <si>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</si>
  <si>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</si>
  <si>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</si>
  <si>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</si>
  <si>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</si>
  <si>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</si>
  <si>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</si>
  <si>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</si>
  <si>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</si>
  <si>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</si>
  <si>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</si>
  <si>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</si>
  <si>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</si>
  <si>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</si>
  <si>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</si>
  <si>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</si>
  <si>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</si>
  <si>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</si>
  <si>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</si>
  <si>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</si>
  <si>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</si>
  <si>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</si>
  <si>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</si>
  <si>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</si>
  <si>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</si>
  <si>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</si>
  <si>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</si>
  <si>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</si>
  <si>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</si>
  <si>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</si>
  <si>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</si>
  <si>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</si>
  <si>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</si>
  <si>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</si>
  <si>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</si>
  <si>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</si>
  <si>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</si>
  <si>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</si>
  <si>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</si>
  <si>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</si>
  <si>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</si>
  <si>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</si>
  <si>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</si>
  <si>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</si>
  <si>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</si>
  <si>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</si>
  <si>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</si>
  <si>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</si>
  <si>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</si>
  <si>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</si>
  <si>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</si>
  <si>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</si>
  <si>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</si>
  <si>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</si>
  <si>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</si>
  <si>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</si>
  <si>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</si>
  <si>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</si>
  <si>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</si>
  <si>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</si>
  <si>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</si>
  <si>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</si>
  <si>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</si>
  <si>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</si>
  <si>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</si>
  <si>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</si>
  <si>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</si>
  <si>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</si>
  <si>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</si>
  <si>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</si>
  <si>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</si>
  <si>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</si>
  <si>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</si>
  <si>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</si>
  <si>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</si>
  <si>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</si>
  <si>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</si>
  <si>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</si>
  <si>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</si>
  <si>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</si>
  <si>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</si>
  <si>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</si>
  <si>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</si>
  <si>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</si>
  <si>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</si>
  <si>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</si>
  <si>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</si>
  <si>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</si>
  <si>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</si>
  <si>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</si>
  <si>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</si>
  <si>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</si>
  <si>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</si>
  <si>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</si>
  <si>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</si>
  <si>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</si>
  <si>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</si>
  <si>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</si>
  <si>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</si>
  <si>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</si>
  <si>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</si>
  <si>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</si>
  <si>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</si>
  <si>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</si>
  <si>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</si>
  <si>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</si>
  <si>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</si>
  <si>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</si>
  <si>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</si>
  <si>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</si>
  <si>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</si>
  <si>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</si>
  <si>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</si>
  <si>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</si>
  <si>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</si>
  <si>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</si>
  <si>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</si>
  <si>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</si>
  <si>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</si>
  <si>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</si>
  <si>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</si>
  <si>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</si>
  <si>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</si>
  <si>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</si>
  <si>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</si>
  <si>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</si>
  <si>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</si>
  <si>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</si>
  <si>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</si>
  <si>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</si>
  <si>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</si>
  <si>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</si>
  <si>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</si>
  <si>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</si>
  <si>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</si>
  <si>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</si>
  <si>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</si>
  <si>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</si>
  <si>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</si>
  <si>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</si>
  <si>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</si>
  <si>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</si>
  <si>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</si>
  <si>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</si>
  <si>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</si>
  <si>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</si>
  <si>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</si>
  <si>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</si>
  <si>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</si>
  <si>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</si>
  <si>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</si>
  <si>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</si>
  <si>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</si>
  <si>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</si>
  <si>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</si>
  <si>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</si>
  <si>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</si>
  <si>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</si>
  <si>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</si>
  <si>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</si>
  <si>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</si>
  <si>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</si>
  <si>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</si>
  <si>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</si>
  <si>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</si>
  <si>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</si>
  <si>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</si>
  <si>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</si>
  <si>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</si>
  <si>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</si>
  <si>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</si>
  <si>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</si>
  <si>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</si>
  <si>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</si>
  <si>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</si>
  <si>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</si>
  <si>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</si>
  <si>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</si>
  <si>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</si>
  <si>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</si>
  <si>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</si>
  <si>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</si>
  <si>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</si>
  <si>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</si>
  <si>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</si>
  <si>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</si>
  <si>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</si>
  <si>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</si>
  <si>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</si>
  <si>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</si>
  <si>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</si>
  <si>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</si>
  <si>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</si>
  <si>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</si>
  <si>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</si>
  <si>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</si>
  <si>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</si>
  <si>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</si>
  <si>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</si>
  <si>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</si>
  <si>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</si>
  <si>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</si>
  <si>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</si>
  <si>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</si>
  <si>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</si>
  <si>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</si>
  <si>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</si>
  <si>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</si>
  <si>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</si>
  <si>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</si>
  <si>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</si>
  <si>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</si>
  <si>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</si>
  <si>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</si>
  <si>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</si>
  <si>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</si>
  <si>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</si>
  <si>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</si>
  <si>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</si>
  <si>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</si>
  <si>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</si>
  <si>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</si>
  <si>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</si>
  <si>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</si>
  <si>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</si>
  <si>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</si>
  <si>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</si>
  <si>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</si>
  <si>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</si>
  <si>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</si>
  <si>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</si>
  <si>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</si>
  <si>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</si>
  <si>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</si>
  <si>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</si>
  <si>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</si>
  <si>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</si>
  <si>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</si>
  <si>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</si>
  <si>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</si>
  <si>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</si>
  <si>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</si>
  <si>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</si>
  <si>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</si>
  <si>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</si>
  <si>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</si>
  <si>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</si>
  <si>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</si>
  <si>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</si>
  <si>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</si>
  <si>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</si>
  <si>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</si>
  <si>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</si>
  <si>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</si>
  <si>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</si>
  <si>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</si>
  <si>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</si>
  <si>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</si>
  <si>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</si>
  <si>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</si>
  <si>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</si>
  <si>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</si>
  <si>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</si>
  <si>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</si>
  <si>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</si>
  <si>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</si>
  <si>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</si>
  <si>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</si>
  <si>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</si>
  <si>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</si>
  <si>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</si>
  <si>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</si>
  <si>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</si>
  <si>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</si>
  <si>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</si>
  <si>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</si>
  <si>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</si>
  <si>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</si>
  <si>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</si>
  <si>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</si>
  <si>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</si>
  <si>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</si>
  <si>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</si>
  <si>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</si>
  <si>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</si>
  <si>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</si>
  <si>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</si>
  <si>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</si>
  <si>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</si>
  <si>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</si>
  <si>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</si>
  <si>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</si>
  <si>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</si>
  <si>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</si>
  <si>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</si>
  <si>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</si>
  <si>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</si>
  <si>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</si>
  <si>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</si>
  <si>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</si>
  <si>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</si>
  <si>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</si>
  <si>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</si>
  <si>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</si>
  <si>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</si>
  <si>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</si>
  <si>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</si>
  <si>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</si>
  <si>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</si>
  <si>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</si>
  <si>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</si>
  <si>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</si>
  <si>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</si>
  <si>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</si>
  <si>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</si>
  <si>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</si>
  <si>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</si>
  <si>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</si>
  <si>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</si>
  <si>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</si>
  <si>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</si>
  <si>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</si>
  <si>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</si>
  <si>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</si>
  <si>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</si>
  <si>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</si>
  <si>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</si>
  <si>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</si>
  <si>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</si>
  <si>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</si>
  <si>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</si>
  <si>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</si>
  <si>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</si>
  <si>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</si>
  <si>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</si>
  <si>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</si>
  <si>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</si>
  <si>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</si>
  <si>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</si>
  <si>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</si>
  <si>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</si>
  <si>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</si>
  <si>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</si>
  <si>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</si>
  <si>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</si>
  <si>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</si>
  <si>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</si>
  <si>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</si>
  <si>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</si>
  <si>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</si>
  <si>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</si>
  <si>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</si>
  <si>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</si>
  <si>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</si>
  <si>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</si>
  <si>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</si>
  <si>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</si>
  <si>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</si>
  <si>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</si>
  <si>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</si>
  <si>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</si>
  <si>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</si>
  <si>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</si>
  <si>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</si>
  <si>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</si>
  <si>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</si>
  <si>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</si>
  <si>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</si>
  <si>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</si>
  <si>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</si>
  <si>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</si>
  <si>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</si>
  <si>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</si>
  <si>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</si>
  <si>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</si>
  <si>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</si>
  <si>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</si>
  <si>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</si>
  <si>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</si>
  <si>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</si>
  <si>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</si>
  <si>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</si>
  <si>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</si>
  <si>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</si>
  <si>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</si>
  <si>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</si>
  <si>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</si>
  <si>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</si>
  <si>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</si>
  <si>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</si>
  <si>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</si>
  <si>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</si>
  <si>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</si>
  <si>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</si>
  <si>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</si>
  <si>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</si>
  <si>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</si>
  <si>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</si>
  <si>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</si>
  <si>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</si>
  <si>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</si>
  <si>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</si>
  <si>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</si>
  <si>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</si>
  <si>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</si>
  <si>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</si>
  <si>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</si>
  <si>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</si>
  <si>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</si>
  <si>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</si>
  <si>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</si>
  <si>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</si>
  <si>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</si>
  <si>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</si>
  <si>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</si>
  <si>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</si>
  <si>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</si>
  <si>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</si>
  <si>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</si>
  <si>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</si>
  <si>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</si>
  <si>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</si>
  <si>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</si>
  <si>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</si>
  <si>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</si>
  <si>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</si>
  <si>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</si>
  <si>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</si>
  <si>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</si>
  <si>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</si>
  <si>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</si>
  <si>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</si>
  <si>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</si>
  <si>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</si>
  <si>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</si>
  <si>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</si>
  <si>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</si>
  <si>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</si>
  <si>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</si>
  <si>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</si>
  <si>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</si>
  <si>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</si>
  <si>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</si>
  <si>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</si>
  <si>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</si>
  <si>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</si>
  <si>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</si>
  <si>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</si>
  <si>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</si>
  <si>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</si>
  <si>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</si>
  <si>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</si>
  <si>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</si>
  <si>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</si>
  <si>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</si>
  <si>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</si>
  <si>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</si>
  <si>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</si>
  <si>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</si>
  <si>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</si>
  <si>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</si>
  <si>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</si>
  <si>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</si>
  <si>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</si>
  <si>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</si>
  <si>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</si>
  <si>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</si>
  <si>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</si>
  <si>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</si>
  <si>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</si>
  <si>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</si>
  <si>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</si>
  <si>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</si>
  <si>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</si>
  <si>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</si>
  <si>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</si>
  <si>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</si>
  <si>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</si>
  <si>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</si>
  <si>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</si>
  <si>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</si>
  <si>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</si>
  <si>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</si>
  <si>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</si>
  <si>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</si>
  <si>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</si>
  <si>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</si>
  <si>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</si>
  <si>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</si>
  <si>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</si>
  <si>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</si>
  <si>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</si>
  <si>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</si>
  <si>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</si>
  <si>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</si>
  <si>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</si>
  <si>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</si>
  <si>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</si>
  <si>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</si>
  <si>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</si>
  <si>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</si>
  <si>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</si>
  <si>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</si>
  <si>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</si>
  <si>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</si>
  <si>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</si>
  <si>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</si>
  <si>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</si>
  <si>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</si>
  <si>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</si>
  <si>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</si>
  <si>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</si>
  <si>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</si>
  <si>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</si>
  <si>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</si>
  <si>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</si>
  <si>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</si>
  <si>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</si>
  <si>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</si>
  <si>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</si>
  <si>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</si>
  <si>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</si>
  <si>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</si>
  <si>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</si>
  <si>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</si>
  <si>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</si>
  <si>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</si>
  <si>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</si>
  <si>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</si>
  <si>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</si>
  <si>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</si>
  <si>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</si>
  <si>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</si>
  <si>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</si>
  <si>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</si>
  <si>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</si>
  <si>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</si>
  <si>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</si>
  <si>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</si>
  <si>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</si>
  <si>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</si>
  <si>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</si>
  <si>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</si>
  <si>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</si>
  <si>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</si>
  <si>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</si>
  <si>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</si>
  <si>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</si>
  <si>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</si>
  <si>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</si>
  <si>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</si>
  <si>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</si>
  <si>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</si>
  <si>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</si>
  <si>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</si>
  <si>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</si>
  <si>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</si>
  <si>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</si>
  <si>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</si>
  <si>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</si>
  <si>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</si>
  <si>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</si>
  <si>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</si>
  <si>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</si>
  <si>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</si>
  <si>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</si>
  <si>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</si>
  <si>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</si>
  <si>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</si>
  <si>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</si>
  <si>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</si>
  <si>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</si>
  <si>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</si>
  <si>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</si>
  <si>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</si>
  <si>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</si>
  <si>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</si>
  <si>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</si>
  <si>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</si>
  <si>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</si>
  <si>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</si>
  <si>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</si>
  <si>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</si>
  <si>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</si>
  <si>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</si>
  <si>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</si>
  <si>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</si>
  <si>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</si>
  <si>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</si>
  <si>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</si>
  <si>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</si>
  <si>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</si>
  <si>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</si>
  <si>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</si>
  <si>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</si>
  <si>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</si>
  <si>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</si>
  <si>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</si>
  <si>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</si>
  <si>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</si>
  <si>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</si>
  <si>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</si>
  <si>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</si>
  <si>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</si>
  <si>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</si>
  <si>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</si>
  <si>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</si>
  <si>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</si>
  <si>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</si>
  <si>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</si>
  <si>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</si>
  <si>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</si>
  <si>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</si>
  <si>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</si>
  <si>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</si>
  <si>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</si>
  <si>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</si>
  <si>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</si>
  <si>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</si>
  <si>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</si>
  <si>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</si>
  <si>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</si>
  <si>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</si>
  <si>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</si>
  <si>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</si>
  <si>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</si>
  <si>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</si>
  <si>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</si>
  <si>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</si>
  <si>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</si>
  <si>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</si>
  <si>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</si>
  <si>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</si>
  <si>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</si>
  <si>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</si>
  <si>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</si>
  <si>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</si>
  <si>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</si>
  <si>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</si>
  <si>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</si>
  <si>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</si>
  <si>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</si>
  <si>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</si>
  <si>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</si>
  <si>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</si>
  <si>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</si>
  <si>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</si>
  <si>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</si>
  <si>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</si>
  <si>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</si>
  <si>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</si>
  <si>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</si>
  <si>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</si>
  <si>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</si>
  <si>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</si>
  <si>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</si>
  <si>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</si>
  <si>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</si>
  <si>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</si>
  <si>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</si>
  <si>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</si>
  <si>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</si>
  <si>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</si>
  <si>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</si>
  <si>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</si>
  <si>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</si>
  <si>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</si>
  <si>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</si>
  <si>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</si>
  <si>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</si>
  <si>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</si>
  <si>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</si>
  <si>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</si>
  <si>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</si>
  <si>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</si>
  <si>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</si>
  <si>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</si>
  <si>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</si>
  <si>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</si>
  <si>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</si>
  <si>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</si>
  <si>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</si>
  <si>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</si>
  <si>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</si>
  <si>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</si>
  <si>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</si>
  <si>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</si>
  <si>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</si>
  <si>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</si>
  <si>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</si>
  <si>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</si>
  <si>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</si>
  <si>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</si>
  <si>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</si>
  <si>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</si>
  <si>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</si>
  <si>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</si>
  <si>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</si>
  <si>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</si>
  <si>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</si>
  <si>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</si>
  <si>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</si>
  <si>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</si>
  <si>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</si>
  <si>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</si>
  <si>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</si>
  <si>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</si>
  <si>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</si>
  <si>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</si>
  <si>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</si>
  <si>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</si>
  <si>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</si>
  <si>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</si>
  <si>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</si>
  <si>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</si>
  <si>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</si>
  <si>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</si>
  <si>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</si>
  <si>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</si>
  <si>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</si>
  <si>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</si>
  <si>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</si>
  <si>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</si>
  <si>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</si>
  <si>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</si>
  <si>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</si>
  <si>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</si>
  <si>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</si>
  <si>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</si>
  <si>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</si>
  <si>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</si>
  <si>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</si>
  <si>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</si>
  <si>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</si>
  <si>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</si>
  <si>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</si>
  <si>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</si>
  <si>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</si>
  <si>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</si>
  <si>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</si>
  <si>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</si>
  <si>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</si>
  <si>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</si>
  <si>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</si>
  <si>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</si>
  <si>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</si>
  <si>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</si>
  <si>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</si>
  <si>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</si>
  <si>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</si>
  <si>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</si>
  <si>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</si>
  <si>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</si>
  <si>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</si>
  <si>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</si>
  <si>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</si>
  <si>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</si>
  <si>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</si>
  <si>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</si>
  <si>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</si>
  <si>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</si>
  <si>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</si>
  <si>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</si>
  <si>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</si>
  <si>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</si>
  <si>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</si>
  <si>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</si>
  <si>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</si>
  <si>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</si>
  <si>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</si>
  <si>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</si>
  <si>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</si>
  <si>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</si>
  <si>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</si>
  <si>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</si>
  <si>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</si>
  <si>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</si>
  <si>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</si>
  <si>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</si>
  <si>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</si>
  <si>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</si>
  <si>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</si>
  <si>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</si>
  <si>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</si>
  <si>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</si>
  <si>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</si>
  <si>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</si>
  <si>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</si>
  <si>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</si>
  <si>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</si>
  <si>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</si>
  <si>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</si>
  <si>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</si>
  <si>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</si>
  <si>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</si>
  <si>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</si>
  <si>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</si>
  <si>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</si>
  <si>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</si>
  <si>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</si>
  <si>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</si>
  <si>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</si>
  <si>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</si>
  <si>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</si>
  <si>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</si>
  <si>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</si>
  <si>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</si>
  <si>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</si>
  <si>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</si>
  <si>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</si>
  <si>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</si>
  <si>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</si>
  <si>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</si>
  <si>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</si>
  <si>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</si>
  <si>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</si>
  <si>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</si>
  <si>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</si>
  <si>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</si>
  <si>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</si>
  <si>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</si>
  <si>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</si>
  <si>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</si>
  <si>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</si>
  <si>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</si>
  <si>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</si>
  <si>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</si>
  <si>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</si>
  <si>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</si>
  <si>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</si>
  <si>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</si>
  <si>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</si>
  <si>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</si>
  <si>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</si>
  <si>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</si>
  <si>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</si>
  <si>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</si>
  <si>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</si>
  <si>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</si>
  <si>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</si>
  <si>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</si>
  <si>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</si>
  <si>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</si>
  <si>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</si>
  <si>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</si>
  <si>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</si>
  <si>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</si>
  <si>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</si>
  <si>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</si>
  <si>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</si>
  <si>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</si>
  <si>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</si>
  <si>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</si>
  <si>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</si>
  <si>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</si>
  <si>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</si>
  <si>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</si>
  <si>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</si>
  <si>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</si>
  <si>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</si>
  <si>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</si>
  <si>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</si>
  <si>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</si>
  <si>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</si>
  <si>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</si>
  <si>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</si>
  <si>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</si>
  <si>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</si>
  <si>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</si>
  <si>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</si>
  <si>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</si>
  <si>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</si>
  <si>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</si>
  <si>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</si>
  <si>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</si>
  <si>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</si>
  <si>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</si>
  <si>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</si>
  <si>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</si>
  <si>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</si>
  <si>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</si>
  <si>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</si>
  <si>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</si>
  <si>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</si>
  <si>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</si>
  <si>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</si>
  <si>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</si>
  <si>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</si>
  <si>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</si>
  <si>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</si>
  <si>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</si>
  <si>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</si>
  <si>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</si>
  <si>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</si>
  <si>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</si>
  <si>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</si>
  <si>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</si>
  <si>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</si>
  <si>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</si>
  <si>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</si>
  <si>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</si>
  <si>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</si>
  <si>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</si>
  <si>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</si>
  <si>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</si>
  <si>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</si>
  <si>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</si>
  <si>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</si>
  <si>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</si>
  <si>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</si>
  <si>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</si>
  <si>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</si>
  <si>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</si>
  <si>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</si>
  <si>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</si>
  <si>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</si>
  <si>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</si>
  <si>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</si>
  <si>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</si>
  <si>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</si>
  <si>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</si>
  <si>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</si>
  <si>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</si>
  <si>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</si>
  <si>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</si>
  <si>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</si>
  <si>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</si>
  <si>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</si>
  <si>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</si>
  <si>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</si>
  <si>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</si>
  <si>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</si>
  <si>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</si>
  <si>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</si>
  <si>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</si>
  <si>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</si>
  <si>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</si>
  <si>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</si>
  <si>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</si>
  <si>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</si>
  <si>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</si>
  <si>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</si>
  <si>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</si>
  <si>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</si>
  <si>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</si>
  <si>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</si>
  <si>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</si>
  <si>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</si>
  <si>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</si>
  <si>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</si>
  <si>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</si>
  <si>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</si>
  <si>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</si>
  <si>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</si>
  <si>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</si>
  <si>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</si>
  <si>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</si>
  <si>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</si>
  <si>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</si>
  <si>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</si>
  <si>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</si>
  <si>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</si>
  <si>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</si>
  <si>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</si>
  <si>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</si>
  <si>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</si>
  <si>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</si>
  <si>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</si>
  <si>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</si>
  <si>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</si>
  <si>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</si>
  <si>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</si>
  <si>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</si>
  <si>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</si>
  <si>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</si>
  <si>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</si>
  <si>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</si>
  <si>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</si>
  <si>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</si>
  <si>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</si>
  <si>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</si>
  <si>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</si>
  <si>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</si>
  <si>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</si>
  <si>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</si>
  <si>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</si>
  <si>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</si>
  <si>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</si>
  <si>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</si>
  <si>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</si>
  <si>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</si>
  <si>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</si>
  <si>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</si>
  <si>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</si>
  <si>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</si>
  <si>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</si>
  <si>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</si>
  <si>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</si>
  <si>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</si>
  <si>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</si>
  <si>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</si>
  <si>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</si>
  <si>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</si>
  <si>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</si>
  <si>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</si>
  <si>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</si>
  <si>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</si>
  <si>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</si>
  <si>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</si>
  <si>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</si>
  <si>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</si>
  <si>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</si>
  <si>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</si>
  <si>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</si>
  <si>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</si>
  <si>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</si>
  <si>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</si>
  <si>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</si>
  <si>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</si>
  <si>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</si>
  <si>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</si>
  <si>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</si>
  <si>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</si>
  <si>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</si>
  <si>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</si>
  <si>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</si>
  <si>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</si>
  <si>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</si>
  <si>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</si>
  <si>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</si>
  <si>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</si>
  <si>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</si>
  <si>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</si>
  <si>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</si>
  <si>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</si>
  <si>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</si>
  <si>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</si>
  <si>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</si>
  <si>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</si>
  <si>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</si>
  <si>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</si>
  <si>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</si>
  <si>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</si>
  <si>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</si>
  <si>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</si>
  <si>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</si>
  <si>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</si>
  <si>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</si>
  <si>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</si>
  <si>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</si>
  <si>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</si>
  <si>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</si>
  <si>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</si>
  <si>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</si>
  <si>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</si>
  <si>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</si>
  <si>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</si>
  <si>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</si>
  <si>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</si>
  <si>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</si>
  <si>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</si>
  <si>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</si>
  <si>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</si>
  <si>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</si>
  <si>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</si>
  <si>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</si>
  <si>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</si>
  <si>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</si>
  <si>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</si>
  <si>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</si>
  <si>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</si>
  <si>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</si>
  <si>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</si>
  <si>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</si>
  <si>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</si>
  <si>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</si>
  <si>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</si>
  <si>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</si>
  <si>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</si>
  <si>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</si>
  <si>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</si>
  <si>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</si>
  <si>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</si>
  <si>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</si>
  <si>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</si>
  <si>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</si>
  <si>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</si>
  <si>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</si>
  <si>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</si>
  <si>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</si>
  <si>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</si>
  <si>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</si>
  <si>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</si>
  <si>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</si>
  <si>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</si>
  <si>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</si>
  <si>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</si>
  <si>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</si>
  <si>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</si>
  <si>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</si>
  <si>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</si>
  <si>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</si>
  <si>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</si>
  <si>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</si>
  <si>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</si>
  <si>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</si>
  <si>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</si>
  <si>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</si>
  <si>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</si>
  <si>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</si>
  <si>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</si>
  <si>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</si>
  <si>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</si>
  <si>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</si>
  <si>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</si>
  <si>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</si>
  <si>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</si>
  <si>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</si>
  <si>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</si>
  <si>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</si>
  <si>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</si>
  <si>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</si>
  <si>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</si>
  <si>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</si>
  <si>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</si>
  <si>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</si>
  <si>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</si>
  <si>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</si>
  <si>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</si>
  <si>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</si>
  <si>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</si>
  <si>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</si>
  <si>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</si>
  <si>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</si>
  <si>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</si>
  <si>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</si>
  <si>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</si>
  <si>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</si>
  <si>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</si>
  <si>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</si>
  <si>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</si>
  <si>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</si>
  <si>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</si>
  <si>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</si>
  <si>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</si>
  <si>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</si>
  <si>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</si>
  <si>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</si>
  <si>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</si>
  <si>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</si>
  <si>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</si>
  <si>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</si>
  <si>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</si>
  <si>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</si>
  <si>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</si>
  <si>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</si>
  <si>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</si>
  <si>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</si>
  <si>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</si>
  <si>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</si>
  <si>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</si>
  <si>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</si>
  <si>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</si>
  <si>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</si>
  <si>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</si>
  <si>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</si>
  <si>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</si>
  <si>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</si>
  <si>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</si>
  <si>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</si>
  <si>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</si>
  <si>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</si>
  <si>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</si>
  <si>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</si>
  <si>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</si>
  <si>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</si>
  <si>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</si>
  <si>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</si>
  <si>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</si>
  <si>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</si>
  <si>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</si>
  <si>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</si>
  <si>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</si>
  <si>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</si>
  <si>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</si>
  <si>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</si>
  <si>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</si>
  <si>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</si>
  <si>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</si>
  <si>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</si>
  <si>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</si>
  <si>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</si>
  <si>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</si>
  <si>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</si>
  <si>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</si>
  <si>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</si>
  <si>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</si>
  <si>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</si>
  <si>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</si>
  <si>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</si>
  <si>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</si>
  <si>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</si>
  <si>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</si>
  <si>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</si>
  <si>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</si>
  <si>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</si>
  <si>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</si>
  <si>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</si>
  <si>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</si>
  <si>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</si>
  <si>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</si>
  <si>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</si>
  <si>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</si>
  <si>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</si>
  <si>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</si>
  <si>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</si>
  <si>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</si>
  <si>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</si>
  <si>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</si>
  <si>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</si>
  <si>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</si>
  <si>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</si>
  <si>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</si>
  <si>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</si>
  <si>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</si>
  <si>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</si>
  <si>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</si>
  <si>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</si>
  <si>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</si>
  <si>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</si>
  <si>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</si>
  <si>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</si>
  <si>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</si>
  <si>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</si>
  <si>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</si>
  <si>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</si>
  <si>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</si>
  <si>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</si>
  <si>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</si>
  <si>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</si>
  <si>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</si>
  <si>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</si>
  <si>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</si>
  <si>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</si>
  <si>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</si>
  <si>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</si>
  <si>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</si>
  <si>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</si>
  <si>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</si>
  <si>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</si>
  <si>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</si>
  <si>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</si>
  <si>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</si>
  <si>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</si>
  <si>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</si>
  <si>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</si>
  <si>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</si>
  <si>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</si>
  <si>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</si>
  <si>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</si>
  <si>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</si>
  <si>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</si>
  <si>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</si>
  <si>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</si>
  <si>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</si>
  <si>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</si>
  <si>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</si>
  <si>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</si>
  <si>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</si>
  <si>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</si>
  <si>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</si>
  <si>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</si>
  <si>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</si>
  <si>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</si>
  <si>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</si>
  <si>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</si>
  <si>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</si>
  <si>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</si>
  <si>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</si>
  <si>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</si>
  <si>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</si>
  <si>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</si>
  <si>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</si>
  <si>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</si>
  <si>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</si>
  <si>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</si>
  <si>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</si>
  <si>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</si>
  <si>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</si>
  <si>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</si>
  <si>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</si>
  <si>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</si>
  <si>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</si>
  <si>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</si>
  <si>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</si>
  <si>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</si>
  <si>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</si>
  <si>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</si>
  <si>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</si>
  <si>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</si>
  <si>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</si>
  <si>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</si>
  <si>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</si>
  <si>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</si>
  <si>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</si>
  <si>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</si>
  <si>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</si>
  <si>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</si>
  <si>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</si>
  <si>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</si>
  <si>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</si>
  <si>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</si>
  <si>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</si>
  <si>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</si>
  <si>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</si>
  <si>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</si>
  <si>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</si>
  <si>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</si>
  <si>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</si>
  <si>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</si>
  <si>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</si>
  <si>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</si>
  <si>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</si>
  <si>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</si>
  <si>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</si>
  <si>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</si>
  <si>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</si>
  <si>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</si>
  <si>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</si>
  <si>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</si>
  <si>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</si>
  <si>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</si>
  <si>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</si>
  <si>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</si>
  <si>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</si>
  <si>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</si>
  <si>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</si>
  <si>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</si>
  <si>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</si>
  <si>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</si>
  <si>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</si>
  <si>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</si>
  <si>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</si>
  <si>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</si>
  <si>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</si>
  <si>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</si>
  <si>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</si>
  <si>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</si>
  <si>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</si>
  <si>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</si>
  <si>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</si>
  <si>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</si>
  <si>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</si>
  <si>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</si>
  <si>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</si>
  <si>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</si>
  <si>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</si>
  <si>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</si>
  <si>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</si>
  <si>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</si>
  <si>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</si>
  <si>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</si>
  <si>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</si>
  <si>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</si>
  <si>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</si>
  <si>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</si>
  <si>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</si>
  <si>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</si>
  <si>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</si>
  <si>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</si>
  <si>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</si>
  <si>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</si>
  <si>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</si>
  <si>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</si>
  <si>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</si>
  <si>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</si>
  <si>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</si>
  <si>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</si>
  <si>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</si>
  <si>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</si>
  <si>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</si>
  <si>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</si>
  <si>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</si>
  <si>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</si>
  <si>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</si>
  <si>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</si>
  <si>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</si>
  <si>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</si>
  <si>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</si>
  <si>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</si>
  <si>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</si>
  <si>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</si>
  <si>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</si>
  <si>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</si>
  <si>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</si>
  <si>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</si>
  <si>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</si>
  <si>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</si>
  <si>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</si>
  <si>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</si>
  <si>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</si>
  <si>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</si>
  <si>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</si>
  <si>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</si>
  <si>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</si>
  <si>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</si>
  <si>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</si>
  <si>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</si>
  <si>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</si>
  <si>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</si>
  <si>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</si>
  <si>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</si>
  <si>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</si>
  <si>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</si>
  <si>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</si>
  <si>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</si>
  <si>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</si>
  <si>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</si>
  <si>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</si>
  <si>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</si>
  <si>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</si>
  <si>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</si>
  <si>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</si>
  <si>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</si>
  <si>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</si>
  <si>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</si>
  <si>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</si>
  <si>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</si>
  <si>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</si>
  <si>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</si>
  <si>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</si>
  <si>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</si>
  <si>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</si>
  <si>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</si>
  <si>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</si>
  <si>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</si>
  <si>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</si>
  <si>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</si>
  <si>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</si>
  <si>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</si>
  <si>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</si>
  <si>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</si>
  <si>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</si>
  <si>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</si>
  <si>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</si>
  <si>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</si>
  <si>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</si>
  <si>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</si>
  <si>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</si>
  <si>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</si>
  <si>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</si>
  <si>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</si>
  <si>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</si>
  <si>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</si>
  <si>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</si>
  <si>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</si>
  <si>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</si>
  <si>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</si>
  <si>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</si>
  <si>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</si>
  <si>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</si>
  <si>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</si>
  <si>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</si>
  <si>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</si>
  <si>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</si>
  <si>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</si>
  <si>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</si>
  <si>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</si>
  <si>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</si>
  <si>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</si>
  <si>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</si>
  <si>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</si>
  <si>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</si>
  <si>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</si>
  <si>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</si>
  <si>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</si>
  <si>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</si>
  <si>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</si>
  <si>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</si>
  <si>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</si>
  <si>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</si>
  <si>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</si>
  <si>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</si>
  <si>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</si>
  <si>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</si>
  <si>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</si>
  <si>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</si>
  <si>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</si>
  <si>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</si>
  <si>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</si>
  <si>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</si>
  <si>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</si>
  <si>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</si>
  <si>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</si>
  <si>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</si>
  <si>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</si>
  <si>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</si>
  <si>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</si>
  <si>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</si>
  <si>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</si>
  <si>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</si>
  <si>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</si>
  <si>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</si>
  <si>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</si>
  <si>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</si>
  <si>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</si>
  <si>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</si>
  <si>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</si>
  <si>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</si>
  <si>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</si>
  <si>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</si>
  <si>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</si>
  <si>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</si>
  <si>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</si>
  <si>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</si>
  <si>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</si>
  <si>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</si>
  <si>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</si>
  <si>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</si>
  <si>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</si>
  <si>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</si>
  <si>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</si>
  <si>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</si>
  <si>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</si>
  <si>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</si>
  <si>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</si>
  <si>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</si>
  <si>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</si>
  <si>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</si>
  <si>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</si>
  <si>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</si>
  <si>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</si>
  <si>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</si>
  <si>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</si>
  <si>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</si>
  <si>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</si>
  <si>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</si>
  <si>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</si>
  <si>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</si>
  <si>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</si>
  <si>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</si>
  <si>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</si>
  <si>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</si>
  <si>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</si>
  <si>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</si>
  <si>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</si>
  <si>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</si>
  <si>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</si>
  <si>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</si>
  <si>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</si>
  <si>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</si>
  <si>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</si>
  <si>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</si>
  <si>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</si>
  <si>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</si>
  <si>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</si>
  <si>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</si>
  <si>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</si>
  <si>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</si>
  <si>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</si>
  <si>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</si>
  <si>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</si>
  <si>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</si>
  <si>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</si>
  <si>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</si>
  <si>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</si>
  <si>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</si>
  <si>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</si>
  <si>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</si>
  <si>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</si>
  <si>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</si>
  <si>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</si>
  <si>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</si>
  <si>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</si>
  <si>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</si>
  <si>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</si>
  <si>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</si>
  <si>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</si>
  <si>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</si>
  <si>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</si>
  <si>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</si>
  <si>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</si>
  <si>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</si>
  <si>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</si>
  <si>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</si>
  <si>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</si>
  <si>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</si>
  <si>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</si>
  <si>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</si>
  <si>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</si>
  <si>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</si>
  <si>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</si>
  <si>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</si>
  <si>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</si>
  <si>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</si>
  <si>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</si>
  <si>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</si>
  <si>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</si>
  <si>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</si>
  <si>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</si>
  <si>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</si>
  <si>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</si>
  <si>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</si>
  <si>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</si>
  <si>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</si>
  <si>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</si>
  <si>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</si>
  <si>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</si>
  <si>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</si>
  <si>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</si>
  <si>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</si>
  <si>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</si>
  <si>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</si>
  <si>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</si>
  <si>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</si>
  <si>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</si>
  <si>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</si>
  <si>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</si>
  <si>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</si>
  <si>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</si>
  <si>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</si>
  <si>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</si>
  <si>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</si>
  <si>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</si>
  <si>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</si>
  <si>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</si>
  <si>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</si>
  <si>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</si>
  <si>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</si>
  <si>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</si>
  <si>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</si>
  <si>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</si>
  <si>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</si>
  <si>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</si>
  <si>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</si>
  <si>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</si>
  <si>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</si>
  <si>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</si>
  <si>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</si>
  <si>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</si>
  <si>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</si>
  <si>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</si>
  <si>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</si>
  <si>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</si>
  <si>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</si>
  <si>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</si>
  <si>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</si>
  <si>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</si>
  <si>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</si>
  <si>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</si>
  <si>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</si>
  <si>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</si>
  <si>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</si>
  <si>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</si>
  <si>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</si>
  <si>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</si>
  <si>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</si>
  <si>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</si>
  <si>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</si>
  <si>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</si>
  <si>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</si>
  <si>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</si>
  <si>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</si>
  <si>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</si>
  <si>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</si>
  <si>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</si>
  <si>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</si>
  <si>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</si>
  <si>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</si>
  <si>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</si>
  <si>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</si>
  <si>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</si>
  <si>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</si>
  <si>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</si>
  <si>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</si>
  <si>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</si>
  <si>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</si>
  <si>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</si>
  <si>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</si>
  <si>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</si>
  <si>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</si>
  <si>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</si>
  <si>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</si>
  <si>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</si>
  <si>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</si>
  <si>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</si>
  <si>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</si>
  <si>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</si>
  <si>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</si>
  <si>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</si>
  <si>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</si>
  <si>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</si>
  <si>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</si>
  <si>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</si>
  <si>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</si>
  <si>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</si>
  <si>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</si>
  <si>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</si>
  <si>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</si>
  <si>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</si>
  <si>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</si>
  <si>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</si>
  <si>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</si>
  <si>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</si>
  <si>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</si>
  <si>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</si>
  <si>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</si>
  <si>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</si>
  <si>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</si>
  <si>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</si>
  <si>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</si>
  <si>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</si>
  <si>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</si>
  <si>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</si>
  <si>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</si>
  <si>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</si>
  <si>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</si>
  <si>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</si>
  <si>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</si>
  <si>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</si>
  <si>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</si>
  <si>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</si>
  <si>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</si>
  <si>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</si>
  <si>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</si>
  <si>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</si>
  <si>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</si>
  <si>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</si>
  <si>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</si>
  <si>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</si>
  <si>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</si>
  <si>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</si>
  <si>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</si>
  <si>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</si>
  <si>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</si>
  <si>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</si>
  <si>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</si>
  <si>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</si>
  <si>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</si>
  <si>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</si>
  <si>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</si>
  <si>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</si>
  <si>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</si>
  <si>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</si>
  <si>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</si>
  <si>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</si>
  <si>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</si>
  <si>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</si>
  <si>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</si>
  <si>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</si>
  <si>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</si>
  <si>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</si>
  <si>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</si>
  <si>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</si>
  <si>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</si>
  <si>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</si>
  <si>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</si>
  <si>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</si>
  <si>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</si>
  <si>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</si>
  <si>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</si>
  <si>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</si>
  <si>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</si>
  <si>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</si>
  <si>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</si>
  <si>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</si>
  <si>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</si>
  <si>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</si>
  <si>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</si>
  <si>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</si>
  <si>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</si>
  <si>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</si>
  <si>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</si>
  <si>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</si>
  <si>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</si>
  <si>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</si>
  <si>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</si>
  <si>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</si>
  <si>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</si>
  <si>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</si>
  <si>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</si>
  <si>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</si>
  <si>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</si>
  <si>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</si>
  <si>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</si>
  <si>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</si>
  <si>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</si>
  <si>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</si>
  <si>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</si>
  <si>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</si>
  <si>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</si>
  <si>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</si>
  <si>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</si>
  <si>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</si>
  <si>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</si>
  <si>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</si>
  <si>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</si>
  <si>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</si>
  <si>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</si>
  <si>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</si>
  <si>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</si>
  <si>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</si>
  <si>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</si>
  <si>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</si>
  <si>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</si>
  <si>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</si>
  <si>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</si>
  <si>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</si>
  <si>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</si>
  <si>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</si>
  <si>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</si>
  <si>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</si>
  <si>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</si>
  <si>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</si>
  <si>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</si>
  <si>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</si>
  <si>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</si>
  <si>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</si>
  <si>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</si>
  <si>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</si>
  <si>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</si>
  <si>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</si>
  <si>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</si>
  <si>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</si>
  <si>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</si>
  <si>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</si>
  <si>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</si>
  <si>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</si>
  <si>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</si>
  <si>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</si>
  <si>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</si>
  <si>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</si>
  <si>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</si>
  <si>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</si>
  <si>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</si>
  <si>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</si>
  <si>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</si>
  <si>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</si>
  <si>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</si>
  <si>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</si>
  <si>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</si>
  <si>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</si>
  <si>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</si>
  <si>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</si>
  <si>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</si>
  <si>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</si>
  <si>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</si>
  <si>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</si>
  <si>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</si>
  <si>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</si>
  <si>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</si>
  <si>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</si>
  <si>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</si>
  <si>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</si>
  <si>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</si>
  <si>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</si>
  <si>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</si>
  <si>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</si>
  <si>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</si>
  <si>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</si>
  <si>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</si>
  <si>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</si>
  <si>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</si>
  <si>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</si>
  <si>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</si>
  <si>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</si>
  <si>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</si>
  <si>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</si>
  <si>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</si>
  <si>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</si>
  <si>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</si>
  <si>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</si>
  <si>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</si>
  <si>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</si>
  <si>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</si>
  <si>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</si>
  <si>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</si>
  <si>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</si>
  <si>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</si>
  <si>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</si>
  <si>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</si>
  <si>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</si>
  <si>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</si>
  <si>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</si>
  <si>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</si>
  <si>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</si>
  <si>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</si>
  <si>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</si>
  <si>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</si>
  <si>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</si>
  <si>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</si>
  <si>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</si>
  <si>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</si>
  <si>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 xml:space="preserve">4657148#1
</t>
  </si>
  <si>
    <t>IIMSA Proyectos de Ingenieria</t>
  </si>
  <si>
    <t>4657192#1</t>
  </si>
  <si>
    <t>SINTEMAR Mexico</t>
  </si>
  <si>
    <t>4467220#1</t>
  </si>
  <si>
    <t>Jjsdiseno</t>
  </si>
  <si>
    <t>4657156#1</t>
  </si>
  <si>
    <t>Ponce Mata Constructores</t>
  </si>
  <si>
    <t>915611#1</t>
  </si>
  <si>
    <t>Marmoles Flores SAC</t>
  </si>
  <si>
    <t>4657219#1</t>
  </si>
  <si>
    <t>Solubox S.A. de C.V.</t>
  </si>
  <si>
    <t>4564168#1</t>
  </si>
  <si>
    <t>Servicioavo2</t>
  </si>
  <si>
    <t>483708#1</t>
  </si>
  <si>
    <t>Creativos Espacios</t>
  </si>
  <si>
    <t>2390721#1</t>
  </si>
  <si>
    <t>Kz</t>
  </si>
  <si>
    <t>4656935#1</t>
  </si>
  <si>
    <t>Aliah Developments</t>
  </si>
  <si>
    <t>4529781#1</t>
  </si>
  <si>
    <t>Urbalima</t>
  </si>
  <si>
    <t>4488625#1</t>
  </si>
  <si>
    <t>Starkperu</t>
  </si>
  <si>
    <t>4569807#1</t>
  </si>
  <si>
    <t>GOLDEN HAUS Real Estate | Inmobiliaria | Desarrollos | Management</t>
  </si>
  <si>
    <t>4535878#1</t>
  </si>
  <si>
    <t>Ccsintgroup</t>
  </si>
  <si>
    <t>4657147#1</t>
  </si>
  <si>
    <t>Ideas Home</t>
  </si>
  <si>
    <t>4569685#1</t>
  </si>
  <si>
    <t>Kwargentina</t>
  </si>
  <si>
    <t>4406775#1</t>
  </si>
  <si>
    <t>Hidrovolcan</t>
  </si>
  <si>
    <t>4476258#1</t>
  </si>
  <si>
    <t>Marqperu</t>
  </si>
  <si>
    <t>4373497#1</t>
  </si>
  <si>
    <t>Triangulocr</t>
  </si>
  <si>
    <t>2463441#1</t>
  </si>
  <si>
    <t>Cresisa Leasing</t>
  </si>
  <si>
    <t>4465897#1</t>
  </si>
  <si>
    <t>Consorciogsm</t>
  </si>
  <si>
    <t>1855679#1</t>
  </si>
  <si>
    <t>Gladiola Estudio</t>
  </si>
  <si>
    <t>1981364#1</t>
  </si>
  <si>
    <t>Evenpro Panama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</si>
</sst>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a1277d3-1dfd-44d0-a441-6d10d99b4e7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s v="4657156#1"/>
        <s v="4657219#1"/>
        <s v="483708#1"/>
        <s v="4656935#1"/>
        <m/>
        <s v="4657147#1"/>
        <s v="4406775#1"/>
        <s v="4373497#1"/>
        <s v="2463441#1"/>
        <s v="4465897#1"/>
        <s v="1855679#1"/>
        <s v="198136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m/>
        <s v="4467220#1"/>
        <s v="915611#1"/>
        <s v="4564168#1"/>
        <s v="2390721#1"/>
        <s v="4529781#1"/>
        <s v="4488625#1"/>
        <s v="4569807#1"/>
        <s v="4535878#1"/>
        <s v="4569685#1"/>
        <s v="4476258#1"/>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m/>
        <s v="Jjsdiseno"/>
        <s v="Marmoles Flores SAC"/>
        <s v="Servicioavo2"/>
        <s v="Kz"/>
        <s v="Urbalima"/>
        <s v="Starkperu"/>
        <s v="GOLDEN HAUS Real Estate | Inmobiliaria | Desarrollos | Management"/>
        <s v="Ccsintgroup"/>
        <s v="Kwargentina"/>
        <s v="Marqperu"/>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 v="Noel"/>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a1277d3-1dfd-44d0-a441-6d10d99b4e71}" id="{06b05259-e8a8-495f-b067-2064350b381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54</v>
      </c>
      <c r="F19" s="246">
        <f t="shared" ref="F19:F21" si="1">C19-E19</f>
        <v>-4</v>
      </c>
      <c r="G19" s="10"/>
      <c r="H19" s="23" t="s">
        <v>11</v>
      </c>
      <c r="I19" s="36">
        <v>25.0</v>
      </c>
      <c r="J19" s="10"/>
      <c r="K19" s="33">
        <f>SUM(SUMIF($K$4:$K$17, "Argentina",$L$4:$L$17))</f>
        <v>25</v>
      </c>
      <c r="L19" s="33">
        <f t="shared" ref="L19:L23" si="2">I19-K19</f>
        <v>0</v>
      </c>
    </row>
    <row r="20" outlineLevel="1">
      <c r="B20" s="19" t="s">
        <v>952</v>
      </c>
      <c r="C20" s="32">
        <v>40.0</v>
      </c>
      <c r="D20" s="10"/>
      <c r="E20" s="33">
        <f>SUM(SUMIF($E$4:$E$17,"Dominican Republic",$F$4:$F$17), SUMIF($E$4:$E$17,"Panama",$F$4:$F$17), SUMIF($E$4:$E$17,"Costa Rica",$F$4:$F$17))</f>
        <v>28</v>
      </c>
      <c r="F20" s="246">
        <f t="shared" si="1"/>
        <v>12</v>
      </c>
      <c r="G20" s="10"/>
      <c r="H20" s="22" t="s">
        <v>18</v>
      </c>
      <c r="I20" s="36">
        <v>25.0</v>
      </c>
      <c r="J20" s="10"/>
      <c r="K20" s="33">
        <f>SUMIF($K$4:$K$17, H20,$L$4:$L$17)</f>
        <v>15</v>
      </c>
      <c r="L20" s="33">
        <f t="shared" si="2"/>
        <v>10</v>
      </c>
    </row>
    <row r="21" outlineLevel="1">
      <c r="B21" s="19" t="s">
        <v>953</v>
      </c>
      <c r="C21" s="32">
        <v>30.0</v>
      </c>
      <c r="D21" s="10"/>
      <c r="E21" s="33">
        <f>SUM(SUMIF($E$4:$E$17,"Nicaragua",$F$4:$F$17), SUMIF($E$4:$E$17,"Guatemala",$F$4:$F$17), SUMIF($E$4:$E$17,"El Salvador",$F$4:$F$17), SUMIF($E$4:$E$17,"Belize",$F$4:$F$17), SUMIF($E$4:$E$17,"Honduras",$F$4:$F$17))</f>
        <v>18</v>
      </c>
      <c r="F21" s="246">
        <f t="shared" si="1"/>
        <v>12</v>
      </c>
      <c r="G21" s="10"/>
      <c r="H21" s="23" t="s">
        <v>954</v>
      </c>
      <c r="I21" s="36">
        <v>35.0</v>
      </c>
      <c r="J21" s="10"/>
      <c r="K21" s="33">
        <f>SUM(SUMIF($K$4:$K$17, "Colombia",$L$4:$L$17), SUMIF($K$4:$K$17, "Ecuador",$L$4:$L$17))</f>
        <v>22</v>
      </c>
      <c r="L21" s="33">
        <f t="shared" si="2"/>
        <v>13</v>
      </c>
    </row>
    <row r="22" outlineLevel="1">
      <c r="D22" s="10"/>
      <c r="E22" s="37" t="s">
        <v>40</v>
      </c>
      <c r="F22" s="38">
        <f>sum(C19:C21)</f>
        <v>120</v>
      </c>
      <c r="G22" s="10"/>
      <c r="H22" s="22" t="s">
        <v>23</v>
      </c>
      <c r="I22" s="36">
        <v>15.0</v>
      </c>
      <c r="J22" s="10"/>
      <c r="K22" s="33">
        <f>SUMIF($K$4:$K$17, "Peru", $L$4:$L$17)</f>
        <v>15</v>
      </c>
      <c r="L22" s="33">
        <f t="shared" si="2"/>
        <v>0</v>
      </c>
    </row>
    <row r="23" outlineLevel="1">
      <c r="D23" s="10"/>
      <c r="E23" s="37" t="s">
        <v>41</v>
      </c>
      <c r="F23" s="38">
        <f>SUM(F19:F21)</f>
        <v>20</v>
      </c>
      <c r="G23" s="10"/>
      <c r="H23" s="23" t="s">
        <v>2340</v>
      </c>
      <c r="I23" s="36">
        <v>20.0</v>
      </c>
      <c r="J23" s="10"/>
      <c r="K23" s="33">
        <f>SUM(SUMIF($K$4:$K$17, "Bolivia",$L$4:$L$17), SUMIF($K$4:$K$17, "Paraguay",$L$4:$L$17), SUMIF($K$4:$K$17, "Uruguay",$L$4:$L$17))</f>
        <v>19</v>
      </c>
      <c r="L23" s="33">
        <f t="shared" si="2"/>
        <v>1</v>
      </c>
    </row>
    <row r="24" outlineLevel="1">
      <c r="D24" s="10"/>
      <c r="G24" s="10"/>
      <c r="H24" s="10"/>
      <c r="I24" s="10"/>
      <c r="J24" s="10"/>
      <c r="K24" s="37" t="s">
        <v>40</v>
      </c>
      <c r="L24" s="247">
        <f>sum(I19:I23)</f>
        <v>120</v>
      </c>
    </row>
    <row r="25" outlineLevel="1">
      <c r="G25" s="10"/>
      <c r="H25" s="10"/>
      <c r="I25" s="10"/>
      <c r="J25" s="10"/>
      <c r="K25" s="37" t="s">
        <v>41</v>
      </c>
      <c r="L25" s="38">
        <f>SUM(L19:L23)</f>
        <v>24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86"/>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c r="J89" s="543"/>
      <c r="K89" s="536"/>
      <c r="L89" s="536"/>
      <c r="M89" s="544"/>
      <c r="N89" s="562"/>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6187</v>
      </c>
      <c r="D90" s="326" t="s">
        <v>6188</v>
      </c>
      <c r="E90" s="370" t="s">
        <v>22</v>
      </c>
      <c r="F90" s="370" t="s">
        <v>9</v>
      </c>
      <c r="G90" s="326"/>
      <c r="H90" s="371"/>
      <c r="J90" s="432">
        <v>46216.0</v>
      </c>
      <c r="K90" s="273" t="s">
        <v>6189</v>
      </c>
      <c r="L90" s="413" t="s">
        <v>6190</v>
      </c>
      <c r="M90" s="402" t="s">
        <v>23</v>
      </c>
      <c r="N90" s="418" t="s">
        <v>12</v>
      </c>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326" t="s">
        <v>6191</v>
      </c>
      <c r="D91" s="326" t="s">
        <v>6192</v>
      </c>
      <c r="E91" s="370" t="s">
        <v>22</v>
      </c>
      <c r="F91" s="370" t="s">
        <v>9</v>
      </c>
      <c r="G91" s="326"/>
      <c r="H91" s="386"/>
      <c r="J91" s="506">
        <v>46216.0</v>
      </c>
      <c r="K91" s="294" t="s">
        <v>6193</v>
      </c>
      <c r="L91" s="411" t="s">
        <v>6194</v>
      </c>
      <c r="M91" s="391" t="s">
        <v>23</v>
      </c>
      <c r="N91" s="418" t="s">
        <v>12</v>
      </c>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326" t="s">
        <v>6195</v>
      </c>
      <c r="D92" s="326" t="s">
        <v>6196</v>
      </c>
      <c r="E92" s="370" t="s">
        <v>22</v>
      </c>
      <c r="F92" s="370" t="s">
        <v>9</v>
      </c>
      <c r="G92" s="326"/>
      <c r="H92" s="371"/>
      <c r="J92" s="432">
        <v>46216.0</v>
      </c>
      <c r="K92" s="273" t="s">
        <v>6197</v>
      </c>
      <c r="L92" s="413" t="s">
        <v>6198</v>
      </c>
      <c r="M92" s="402" t="s">
        <v>18</v>
      </c>
      <c r="N92" s="418" t="s">
        <v>12</v>
      </c>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312" t="s">
        <v>6199</v>
      </c>
      <c r="D93" s="326" t="s">
        <v>6200</v>
      </c>
      <c r="E93" s="370" t="s">
        <v>22</v>
      </c>
      <c r="F93" s="370" t="s">
        <v>2344</v>
      </c>
      <c r="G93" s="326"/>
      <c r="H93" s="371"/>
      <c r="J93" s="506">
        <v>46216.0</v>
      </c>
      <c r="K93" s="294" t="s">
        <v>6201</v>
      </c>
      <c r="L93" s="411" t="s">
        <v>6202</v>
      </c>
      <c r="M93" s="391" t="s">
        <v>23</v>
      </c>
      <c r="N93" s="418" t="s">
        <v>12</v>
      </c>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312" t="s">
        <v>6203</v>
      </c>
      <c r="D94" s="326" t="s">
        <v>6204</v>
      </c>
      <c r="E94" s="370" t="s">
        <v>22</v>
      </c>
      <c r="F94" s="370" t="s">
        <v>2344</v>
      </c>
      <c r="G94" s="326"/>
      <c r="H94" s="371"/>
      <c r="J94" s="432">
        <v>46216.0</v>
      </c>
      <c r="K94" s="273" t="s">
        <v>6205</v>
      </c>
      <c r="L94" s="413" t="s">
        <v>6206</v>
      </c>
      <c r="M94" s="402" t="s">
        <v>23</v>
      </c>
      <c r="N94" s="418" t="s">
        <v>12</v>
      </c>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548"/>
      <c r="D95" s="326"/>
      <c r="E95" s="370"/>
      <c r="F95" s="385"/>
      <c r="G95" s="326"/>
      <c r="H95" s="371"/>
      <c r="J95" s="506">
        <v>46216.0</v>
      </c>
      <c r="K95" s="294" t="s">
        <v>6207</v>
      </c>
      <c r="L95" s="411" t="s">
        <v>6208</v>
      </c>
      <c r="M95" s="391" t="s">
        <v>23</v>
      </c>
      <c r="N95" s="418" t="s">
        <v>12</v>
      </c>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326"/>
      <c r="D96" s="326"/>
      <c r="E96" s="370"/>
      <c r="F96" s="385"/>
      <c r="G96" s="195"/>
      <c r="H96" s="371"/>
      <c r="J96" s="432">
        <v>46216.0</v>
      </c>
      <c r="K96" s="273" t="s">
        <v>6209</v>
      </c>
      <c r="L96" s="413" t="s">
        <v>6210</v>
      </c>
      <c r="M96" s="402" t="s">
        <v>11</v>
      </c>
      <c r="N96" s="418" t="s">
        <v>12</v>
      </c>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326"/>
      <c r="D97" s="326"/>
      <c r="E97" s="370"/>
      <c r="F97" s="385"/>
      <c r="G97" s="326"/>
      <c r="H97" s="371"/>
      <c r="J97" s="270">
        <v>46216.0</v>
      </c>
      <c r="K97" s="294" t="s">
        <v>6211</v>
      </c>
      <c r="L97" s="411" t="s">
        <v>6212</v>
      </c>
      <c r="M97" s="391" t="s">
        <v>23</v>
      </c>
      <c r="N97" s="418" t="s">
        <v>12</v>
      </c>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326" t="s">
        <v>6213</v>
      </c>
      <c r="D98" s="326" t="s">
        <v>6214</v>
      </c>
      <c r="E98" s="370" t="s">
        <v>22</v>
      </c>
      <c r="F98" s="370" t="s">
        <v>9</v>
      </c>
      <c r="G98" s="326"/>
      <c r="H98" s="371"/>
      <c r="J98" s="270">
        <v>46216.0</v>
      </c>
      <c r="K98" s="273" t="s">
        <v>6215</v>
      </c>
      <c r="L98" s="413" t="s">
        <v>6216</v>
      </c>
      <c r="M98" s="402" t="s">
        <v>11</v>
      </c>
      <c r="N98" s="418" t="s">
        <v>12</v>
      </c>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326" t="s">
        <v>6217</v>
      </c>
      <c r="D99" s="326" t="s">
        <v>6218</v>
      </c>
      <c r="E99" s="370" t="s">
        <v>19</v>
      </c>
      <c r="F99" s="370" t="s">
        <v>9</v>
      </c>
      <c r="G99" s="326"/>
      <c r="H99" s="371"/>
      <c r="J99" s="270">
        <v>46216.0</v>
      </c>
      <c r="K99" s="294" t="s">
        <v>6219</v>
      </c>
      <c r="L99" s="411" t="s">
        <v>6220</v>
      </c>
      <c r="M99" s="391" t="s">
        <v>23</v>
      </c>
      <c r="N99" s="418" t="s">
        <v>12</v>
      </c>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6221</v>
      </c>
      <c r="D100" s="326" t="s">
        <v>6222</v>
      </c>
      <c r="E100" s="370" t="s">
        <v>10</v>
      </c>
      <c r="F100" s="370" t="s">
        <v>20</v>
      </c>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6223</v>
      </c>
      <c r="D101" s="326" t="s">
        <v>6224</v>
      </c>
      <c r="E101" s="370" t="s">
        <v>22</v>
      </c>
      <c r="F101" s="370" t="s">
        <v>20</v>
      </c>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6225</v>
      </c>
      <c r="D102" s="326" t="s">
        <v>6226</v>
      </c>
      <c r="E102" s="370" t="s">
        <v>44</v>
      </c>
      <c r="F102" s="370" t="s">
        <v>20</v>
      </c>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6227</v>
      </c>
      <c r="D103" s="326" t="s">
        <v>6228</v>
      </c>
      <c r="E103" s="370" t="s">
        <v>22</v>
      </c>
      <c r="F103" s="370" t="s">
        <v>20</v>
      </c>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6229</v>
      </c>
      <c r="D104" s="326" t="s">
        <v>6230</v>
      </c>
      <c r="E104" s="370" t="s">
        <v>24</v>
      </c>
      <c r="F104" s="370" t="s">
        <v>20</v>
      </c>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4">
    <cfRule type="expression" dxfId="12" priority="1">
      <formula>COUNTIF(C:C, K74)&gt;1</formula>
    </cfRule>
  </conditionalFormatting>
  <conditionalFormatting sqref="L74">
    <cfRule type="expression" dxfId="12" priority="2">
      <formula>COUNTIF(D:D, L74)&gt;1</formula>
    </cfRule>
  </conditionalFormatting>
  <conditionalFormatting sqref="K7:K22">
    <cfRule type="expression" dxfId="12" priority="3">
      <formula>COUNTIF(#REF!, K7)&gt;1</formula>
    </cfRule>
  </conditionalFormatting>
  <conditionalFormatting sqref="L7:L22">
    <cfRule type="expression" dxfId="12" priority="4">
      <formula>COUNTIF(#REF!, L7)&gt;1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3 D12:D22">
    <cfRule type="expression" dxfId="12" priority="11">
      <formula>COUNTIF(#REF!, D2)&gt;1</formula>
    </cfRule>
  </conditionalFormatting>
  <conditionalFormatting sqref="D2:D3 D1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73 K75:K102 K105:K1008">
    <cfRule type="expression" dxfId="12" priority="16">
      <formula>COUNTIF(K:K, K1)&gt;1</formula>
    </cfRule>
  </conditionalFormatting>
  <conditionalFormatting sqref="L1 L23:L53 L55:L73 L7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T8:T1008 AS11 AZ105:AZ1008">
    <cfRule type="expression" dxfId="12" priority="19">
      <formula>COUNTIF(T:T, T1)&gt;1</formula>
    </cfRule>
  </conditionalFormatting>
  <conditionalFormatting sqref="AA1:AA1008 AQ1:AQ1008 BG1:BG1008 BH2 AY10 AR11">
    <cfRule type="expression" dxfId="12" priority="20">
      <formula>COUNTIF(AA:AA, AA1)&gt;1</formula>
    </cfRule>
  </conditionalFormatting>
  <conditionalFormatting sqref="AB1:AB1008 AR1:AR1008 BH1:BH1008 AZ10 AS11 AA32">
    <cfRule type="expression" dxfId="12" priority="21">
      <formula>COUNTIF(AB:AB, AB1)&gt;1</formula>
    </cfRule>
  </conditionalFormatting>
  <conditionalFormatting sqref="C1 S2:S7 AI2:AI4 AY4 C79:C80 C82:C84 C86:C119 C121:C1008">
    <cfRule type="expression" dxfId="12" priority="22">
      <formula>COUNTIF(C:C, C1)&gt;1</formula>
    </cfRule>
  </conditionalFormatting>
  <conditionalFormatting sqref="D1 T2:T7 AJ2:AJ357 AZ2:AZ103 AS11 D79:D80 D82:D84 D86:D119 AZ105:AZ363 D121:D1008">
    <cfRule type="expression" dxfId="12" priority="23">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