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tc={d5a691df-401f-4bff-81f3-258478fe741a}</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d5a691df-401f-4bff-81f3-258478fe741a}"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<sst xmlns="http://schemas.openxmlformats.org/spreadsheetml/2006/main" count="12937" uniqueCount="5853">
  <si>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</si>
  <si>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</si>
  <si>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</si>
  <si>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</si>
  <si>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</si>
  <si>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</si>
  <si>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</si>
  <si>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</si>
  <si>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</si>
  <si>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</si>
  <si>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</si>
  <si>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</si>
  <si>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</si>
  <si>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</si>
  <si>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</si>
  <si>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</si>
  <si>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</si>
  <si>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</si>
  <si>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</si>
  <si>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</si>
  <si>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</si>
  <si>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</si>
  <si>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</si>
  <si>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</si>
  <si>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</si>
  <si>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</si>
  <si>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</si>
  <si>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</si>
  <si>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</si>
  <si>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</si>
  <si>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</si>
  <si>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</si>
  <si>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</si>
  <si>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</si>
  <si>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</si>
  <si>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</si>
  <si>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</si>
  <si>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</si>
  <si>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</si>
  <si>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</si>
  <si>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</si>
  <si>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</si>
  <si>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</si>
  <si>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</si>
  <si>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</si>
  <si>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</si>
  <si>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</si>
  <si>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</si>
  <si>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</si>
  <si>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</si>
  <si>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</si>
  <si>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</si>
  <si>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</si>
  <si>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</si>
  <si>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</si>
  <si>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</si>
  <si>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</si>
  <si>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</si>
  <si>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</si>
  <si>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</si>
  <si>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</si>
  <si>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</si>
  <si>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</si>
  <si>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</si>
  <si>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</si>
  <si>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</si>
  <si>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</si>
  <si>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</si>
  <si>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</si>
  <si>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</si>
  <si>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</si>
  <si>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</si>
  <si>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</si>
  <si>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</si>
  <si>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</si>
  <si>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</si>
  <si>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</si>
  <si>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</si>
  <si>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</si>
  <si>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</si>
  <si>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</si>
  <si>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</si>
  <si>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</si>
  <si>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</si>
  <si>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</si>
  <si>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</si>
  <si>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</si>
  <si>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</si>
  <si>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</si>
  <si>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</si>
  <si>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</si>
  <si>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</si>
  <si>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</si>
  <si>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</si>
  <si>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</si>
  <si>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</si>
  <si>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</si>
  <si>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</si>
  <si>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</si>
  <si>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</si>
  <si>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</si>
  <si>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</si>
  <si>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</si>
  <si>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</si>
  <si>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</si>
  <si>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</si>
  <si>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</si>
  <si>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</si>
  <si>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</si>
  <si>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</si>
  <si>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</si>
  <si>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</si>
  <si>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</si>
  <si>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</si>
  <si>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</si>
  <si>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</si>
  <si>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</si>
  <si>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</si>
  <si>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</si>
  <si>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</si>
  <si>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</si>
  <si>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</si>
  <si>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</si>
  <si>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</si>
  <si>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</si>
  <si>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</si>
  <si>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</si>
  <si>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</si>
  <si>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</si>
  <si>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</si>
  <si>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</si>
  <si>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</si>
  <si>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</si>
  <si>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</si>
  <si>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</si>
  <si>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</si>
  <si>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</si>
  <si>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</si>
  <si>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</si>
  <si>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</si>
  <si>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</si>
  <si>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</si>
  <si>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</si>
  <si>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</si>
  <si>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</si>
  <si>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</si>
  <si>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</si>
  <si>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</si>
  <si>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</si>
  <si>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</si>
  <si>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</si>
  <si>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</si>
  <si>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</si>
  <si>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</si>
  <si>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</si>
  <si>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</si>
  <si>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</si>
  <si>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</si>
  <si>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</si>
  <si>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</si>
  <si>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</si>
  <si>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</si>
  <si>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</si>
  <si>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</si>
  <si>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</si>
  <si>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</si>
  <si>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</si>
  <si>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</si>
  <si>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</si>
  <si>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</si>
  <si>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</si>
  <si>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</si>
  <si>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</si>
  <si>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</si>
  <si>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</si>
  <si>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</si>
  <si>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</si>
  <si>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</si>
  <si>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</si>
  <si>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</si>
  <si>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</si>
  <si>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</si>
  <si>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</si>
  <si>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</si>
  <si>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</si>
  <si>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</si>
  <si>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</si>
  <si>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</si>
  <si>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</si>
  <si>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</si>
  <si>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</si>
  <si>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</si>
  <si>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</si>
  <si>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</si>
  <si>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</si>
  <si>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</si>
  <si>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</si>
  <si>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</si>
  <si>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</si>
  <si>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</si>
  <si>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</si>
  <si>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</si>
  <si>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</si>
  <si>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</si>
  <si>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</si>
  <si>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</si>
  <si>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</si>
  <si>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</si>
  <si>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</si>
  <si>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</si>
  <si>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</si>
  <si>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</si>
  <si>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</si>
  <si>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</si>
  <si>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</si>
  <si>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</si>
  <si>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</si>
  <si>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</si>
  <si>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</si>
  <si>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</si>
  <si>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</si>
  <si>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</si>
  <si>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</si>
  <si>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</si>
  <si>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</si>
  <si>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</si>
  <si>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</si>
  <si>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</si>
  <si>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</si>
  <si>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</si>
  <si>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</si>
  <si>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</si>
  <si>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</si>
  <si>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</si>
  <si>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</si>
  <si>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</si>
  <si>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</si>
  <si>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</si>
  <si>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</si>
  <si>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</si>
  <si>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</si>
  <si>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</si>
  <si>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</si>
  <si>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</si>
  <si>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</si>
  <si>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</si>
  <si>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</si>
  <si>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</si>
  <si>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</si>
  <si>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</si>
  <si>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</si>
  <si>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</si>
  <si>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</si>
  <si>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</si>
  <si>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</si>
  <si>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</si>
  <si>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</si>
  <si>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</si>
  <si>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</si>
  <si>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</si>
  <si>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</si>
  <si>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</si>
  <si>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</si>
  <si>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</si>
  <si>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</si>
  <si>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</si>
  <si>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</si>
  <si>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</si>
  <si>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</si>
  <si>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</si>
  <si>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</si>
  <si>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</si>
  <si>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</si>
  <si>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</si>
  <si>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</si>
  <si>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</si>
  <si>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</si>
  <si>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</si>
  <si>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</si>
  <si>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</si>
  <si>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</si>
  <si>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</si>
  <si>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</si>
  <si>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</si>
  <si>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</si>
  <si>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</si>
  <si>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</si>
  <si>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</si>
  <si>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</si>
  <si>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</si>
  <si>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</si>
  <si>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</si>
  <si>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</si>
  <si>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</si>
  <si>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</si>
  <si>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</si>
  <si>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</si>
  <si>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</si>
  <si>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</si>
  <si>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</si>
  <si>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</si>
  <si>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</si>
  <si>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</si>
  <si>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</si>
  <si>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</si>
  <si>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</si>
  <si>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</si>
  <si>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</si>
  <si>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</si>
  <si>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</si>
  <si>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</si>
  <si>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</si>
  <si>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</si>
  <si>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</si>
  <si>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</si>
  <si>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</si>
  <si>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</si>
  <si>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</si>
  <si>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</si>
  <si>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</si>
  <si>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</si>
  <si>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</si>
  <si>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</si>
  <si>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</si>
  <si>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</si>
  <si>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</si>
  <si>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</si>
  <si>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</si>
  <si>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</si>
  <si>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</si>
  <si>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</si>
  <si>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</si>
  <si>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</si>
  <si>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</si>
  <si>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</si>
  <si>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</si>
  <si>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</si>
  <si>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</si>
  <si>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</si>
  <si>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</si>
  <si>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</si>
  <si>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</si>
  <si>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</si>
  <si>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</si>
  <si>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</si>
  <si>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</si>
  <si>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</si>
  <si>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</si>
  <si>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</si>
  <si>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</si>
  <si>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</si>
  <si>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</si>
  <si>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</si>
  <si>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</si>
  <si>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</si>
  <si>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</si>
  <si>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</si>
  <si>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</si>
  <si>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</si>
  <si>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</si>
  <si>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</si>
  <si>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</si>
  <si>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</si>
  <si>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</si>
  <si>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</si>
  <si>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</si>
  <si>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</si>
  <si>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</si>
  <si>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</si>
  <si>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</si>
  <si>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</si>
  <si>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</si>
  <si>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</si>
  <si>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</si>
  <si>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</si>
  <si>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</si>
  <si>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</si>
  <si>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</si>
  <si>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</si>
  <si>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</si>
  <si>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</si>
  <si>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</si>
  <si>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</si>
  <si>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</si>
  <si>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</si>
  <si>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</si>
  <si>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</si>
  <si>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</si>
  <si>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</si>
  <si>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</si>
  <si>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</si>
  <si>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</si>
  <si>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</si>
  <si>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</si>
  <si>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</si>
  <si>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</si>
  <si>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</si>
  <si>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</si>
  <si>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</si>
  <si>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</si>
  <si>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</si>
  <si>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</si>
  <si>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</si>
  <si>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</si>
  <si>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</si>
  <si>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</si>
  <si>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</si>
  <si>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</si>
  <si>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</si>
  <si>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</si>
  <si>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</si>
  <si>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</si>
  <si>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</si>
  <si>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</si>
  <si>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</si>
  <si>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</si>
  <si>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</si>
  <si>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</si>
  <si>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</si>
  <si>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</si>
  <si>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</si>
  <si>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</si>
  <si>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</si>
  <si>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</si>
  <si>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</si>
  <si>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</si>
  <si>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</si>
  <si>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</si>
  <si>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</si>
  <si>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</si>
  <si>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</si>
  <si>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</si>
  <si>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</si>
  <si>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</si>
  <si>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</si>
  <si>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</si>
  <si>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</si>
  <si>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</si>
  <si>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</si>
  <si>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</si>
  <si>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</si>
  <si>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</si>
  <si>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</si>
  <si>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</si>
  <si>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</si>
  <si>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</si>
  <si>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</si>
  <si>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</si>
  <si>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</si>
  <si>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</si>
  <si>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</si>
  <si>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</si>
  <si>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</si>
  <si>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</si>
  <si>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</si>
  <si>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</si>
  <si>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</si>
  <si>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</si>
  <si>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</si>
  <si>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</si>
  <si>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</si>
  <si>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</si>
  <si>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</si>
  <si>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</si>
  <si>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</si>
  <si>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</si>
  <si>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</si>
  <si>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</si>
  <si>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</si>
  <si>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</si>
  <si>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</si>
  <si>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</si>
  <si>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</si>
  <si>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</si>
  <si>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</si>
  <si>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</si>
  <si>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</si>
  <si>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</si>
  <si>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</si>
  <si>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</si>
  <si>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</si>
  <si>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</si>
  <si>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</si>
  <si>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</si>
  <si>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</si>
  <si>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</si>
  <si>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</si>
  <si>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</si>
  <si>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</si>
  <si>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</si>
  <si>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</si>
  <si>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</si>
  <si>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</si>
  <si>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</si>
  <si>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</si>
  <si>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</si>
  <si>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</si>
  <si>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</si>
  <si>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</si>
  <si>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</si>
  <si>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</si>
  <si>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</si>
  <si>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</si>
  <si>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</si>
  <si>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</si>
  <si>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</si>
  <si>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</si>
  <si>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</si>
  <si>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</si>
  <si>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</si>
  <si>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</si>
  <si>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</si>
  <si>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</si>
  <si>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</si>
  <si>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</si>
  <si>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</si>
  <si>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</si>
  <si>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</si>
  <si>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</si>
  <si>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</si>
  <si>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</si>
  <si>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</si>
  <si>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</si>
  <si>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</si>
  <si>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</si>
  <si>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</si>
  <si>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</si>
  <si>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</si>
  <si>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</si>
  <si>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</si>
  <si>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</si>
  <si>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</si>
  <si>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</si>
  <si>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</si>
  <si>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</si>
  <si>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</si>
  <si>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</si>
  <si>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</si>
  <si>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</si>
  <si>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</si>
  <si>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</si>
  <si>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</si>
  <si>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</si>
  <si>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</si>
  <si>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</si>
  <si>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</si>
  <si>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</si>
  <si>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</si>
  <si>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</si>
  <si>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</si>
  <si>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</si>
  <si>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</si>
  <si>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</si>
  <si>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</si>
  <si>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</si>
  <si>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</si>
  <si>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</si>
  <si>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</si>
  <si>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</si>
  <si>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</si>
  <si>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</si>
  <si>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</si>
  <si>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</si>
  <si>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</si>
  <si>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</si>
  <si>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</si>
  <si>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</si>
  <si>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</si>
  <si>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</si>
  <si>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</si>
  <si>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</si>
  <si>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</si>
  <si>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</si>
  <si>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</si>
  <si>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</si>
  <si>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</si>
  <si>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</si>
  <si>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</si>
  <si>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</si>
  <si>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</si>
  <si>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</si>
  <si>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</si>
  <si>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</si>
  <si>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</si>
  <si>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</si>
  <si>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</si>
  <si>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</si>
  <si>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</si>
  <si>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</si>
  <si>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</si>
  <si>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</si>
  <si>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</si>
  <si>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</si>
  <si>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</si>
  <si>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</si>
  <si>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</si>
  <si>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</si>
  <si>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</si>
  <si>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</si>
  <si>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</si>
  <si>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</si>
  <si>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</si>
  <si>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</si>
  <si>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</si>
  <si>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</si>
  <si>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</si>
  <si>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</si>
  <si>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</si>
  <si>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</si>
  <si>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</si>
  <si>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</si>
  <si>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</si>
  <si>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</si>
  <si>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</si>
  <si>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</si>
  <si>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</si>
  <si>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</si>
  <si>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</si>
  <si>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</si>
  <si>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</si>
  <si>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</si>
  <si>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</si>
  <si>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</si>
  <si>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</si>
  <si>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</si>
  <si>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</si>
  <si>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</si>
  <si>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</si>
  <si>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</si>
  <si>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</si>
  <si>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</si>
  <si>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</si>
  <si>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</si>
  <si>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</si>
  <si>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</si>
  <si>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</si>
  <si>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</si>
  <si>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</si>
  <si>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</si>
  <si>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</si>
  <si>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</si>
  <si>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</si>
  <si>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</si>
  <si>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</si>
  <si>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</si>
  <si>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</si>
  <si>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</si>
  <si>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</si>
  <si>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</si>
  <si>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</si>
  <si>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</si>
  <si>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</si>
  <si>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</si>
  <si>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</si>
  <si>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</si>
  <si>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</si>
  <si>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</si>
  <si>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</si>
  <si>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</si>
  <si>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</si>
  <si>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</si>
  <si>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</si>
  <si>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</si>
  <si>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</si>
  <si>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</si>
  <si>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</si>
  <si>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</si>
  <si>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</si>
  <si>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</si>
  <si>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</si>
  <si>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</si>
  <si>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</si>
  <si>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</si>
  <si>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</si>
  <si>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</si>
  <si>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</si>
  <si>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</si>
  <si>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</si>
  <si>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</si>
  <si>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</si>
  <si>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</si>
  <si>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</si>
  <si>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</si>
  <si>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</si>
  <si>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</si>
  <si>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</si>
  <si>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</si>
  <si>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</si>
  <si>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</si>
  <si>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</si>
  <si>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</si>
  <si>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</si>
  <si>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</si>
  <si>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</si>
  <si>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</si>
  <si>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</si>
  <si>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</si>
  <si>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</si>
  <si>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</si>
  <si>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</si>
  <si>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</si>
  <si>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</si>
  <si>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</si>
  <si>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</si>
  <si>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</si>
  <si>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</si>
  <si>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</si>
  <si>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</si>
  <si>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</si>
  <si>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</si>
  <si>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</si>
  <si>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</si>
  <si>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</si>
  <si>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</si>
  <si>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</si>
  <si>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</si>
  <si>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</si>
  <si>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</si>
  <si>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</si>
  <si>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</si>
  <si>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</si>
  <si>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</si>
  <si>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</si>
  <si>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</si>
  <si>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</si>
  <si>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</si>
  <si>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</si>
  <si>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</si>
  <si>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</si>
  <si>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</si>
  <si>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</si>
  <si>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</si>
  <si>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</si>
  <si>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</si>
  <si>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</si>
  <si>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</si>
  <si>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</si>
  <si>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</si>
  <si>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</si>
  <si>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</si>
  <si>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</si>
  <si>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</si>
  <si>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</si>
  <si>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</si>
  <si>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</si>
  <si>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</si>
  <si>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</si>
  <si>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</si>
  <si>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</si>
  <si>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</si>
  <si>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</si>
  <si>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</si>
  <si>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</si>
  <si>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</si>
  <si>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</si>
  <si>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</si>
  <si>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</si>
  <si>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</si>
  <si>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</si>
  <si>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</si>
  <si>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</si>
  <si>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</si>
  <si>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</si>
  <si>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</si>
  <si>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</si>
  <si>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</si>
  <si>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</si>
  <si>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</si>
  <si>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</si>
  <si>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</si>
  <si>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</si>
  <si>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</si>
  <si>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</si>
  <si>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</si>
  <si>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</si>
  <si>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</si>
  <si>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</si>
  <si>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</si>
  <si>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</si>
  <si>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</si>
  <si>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</si>
  <si>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</si>
  <si>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</si>
  <si>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</si>
  <si>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</si>
  <si>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</si>
  <si>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</si>
  <si>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</si>
  <si>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</si>
  <si>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</si>
  <si>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</si>
  <si>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</si>
  <si>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</si>
  <si>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</si>
  <si>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</si>
  <si>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</si>
  <si>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</si>
  <si>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</si>
  <si>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</si>
  <si>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</si>
  <si>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</si>
  <si>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</si>
  <si>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</si>
  <si>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</si>
  <si>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</si>
  <si>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</si>
  <si>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</si>
  <si>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</si>
  <si>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</si>
  <si>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</si>
  <si>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</si>
  <si>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</si>
  <si>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</si>
  <si>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</si>
  <si>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</si>
  <si>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</si>
  <si>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</si>
  <si>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</si>
  <si>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</si>
  <si>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</si>
  <si>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</si>
  <si>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</si>
  <si>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</si>
  <si>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</si>
  <si>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</si>
  <si>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</si>
  <si>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</si>
  <si>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</si>
  <si>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</si>
  <si>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</si>
  <si>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</si>
  <si>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</si>
  <si>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</si>
  <si>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</si>
  <si>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</si>
  <si>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</si>
  <si>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</si>
  <si>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</si>
  <si>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</si>
  <si>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</si>
  <si>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</si>
  <si>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</si>
  <si>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</si>
  <si>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</si>
  <si>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</si>
  <si>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</si>
  <si>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</si>
  <si>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</si>
  <si>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</si>
  <si>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</si>
  <si>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</si>
  <si>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</si>
  <si>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</si>
  <si>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</si>
  <si>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</si>
  <si>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</si>
  <si>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</si>
  <si>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</si>
  <si>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</si>
  <si>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</si>
  <si>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</si>
  <si>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</si>
  <si>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</si>
  <si>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</si>
  <si>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</si>
  <si>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</si>
  <si>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</si>
  <si>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</si>
  <si>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</si>
  <si>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</si>
  <si>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</si>
  <si>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</si>
  <si>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</si>
  <si>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</si>
  <si>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</si>
  <si>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</si>
  <si>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</si>
  <si>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</si>
  <si>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</si>
  <si>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</si>
  <si>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</si>
  <si>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</si>
  <si>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</si>
  <si>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</si>
  <si>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</si>
  <si>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</si>
  <si>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</si>
  <si>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</si>
  <si>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</si>
  <si>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</si>
  <si>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</si>
  <si>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</si>
  <si>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</si>
  <si>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</si>
  <si>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</si>
  <si>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</si>
  <si>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</si>
  <si>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</si>
  <si>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</si>
  <si>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</si>
  <si>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</si>
  <si>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</si>
  <si>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</si>
  <si>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</si>
  <si>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</si>
  <si>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</si>
  <si>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</si>
  <si>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</si>
  <si>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</si>
  <si>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</si>
  <si>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</si>
  <si>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</si>
  <si>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</si>
  <si>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</si>
  <si>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</si>
  <si>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</si>
  <si>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</si>
  <si>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</si>
  <si>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</si>
  <si>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</si>
  <si>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</si>
  <si>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</si>
  <si>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</si>
  <si>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</si>
  <si>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</si>
  <si>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</si>
  <si>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</si>
  <si>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</si>
  <si>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</si>
  <si>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</si>
  <si>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</si>
  <si>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</si>
  <si>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</si>
  <si>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</si>
  <si>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</si>
  <si>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</si>
  <si>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</si>
  <si>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</si>
  <si>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</si>
  <si>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</si>
  <si>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</si>
  <si>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</si>
  <si>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</si>
  <si>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</si>
  <si>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</si>
  <si>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</si>
  <si>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</si>
  <si>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</si>
  <si>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</si>
  <si>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</si>
  <si>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</si>
  <si>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</si>
  <si>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</si>
  <si>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</si>
  <si>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</si>
  <si>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</si>
  <si>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</si>
  <si>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</si>
  <si>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</si>
  <si>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</si>
  <si>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</si>
  <si>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</si>
  <si>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</si>
  <si>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</si>
  <si>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</si>
  <si>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</si>
  <si>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</si>
  <si>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</si>
  <si>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</si>
  <si>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</si>
  <si>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</si>
  <si>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</si>
  <si>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</si>
  <si>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</si>
  <si>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</si>
  <si>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</si>
  <si>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</si>
  <si>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</si>
  <si>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</si>
  <si>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</si>
  <si>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</si>
  <si>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</si>
  <si>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</si>
  <si>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</si>
  <si>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</si>
  <si>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</si>
  <si>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</si>
  <si>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</si>
  <si>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</si>
  <si>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</si>
  <si>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</si>
  <si>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</si>
  <si>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</si>
  <si>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</si>
  <si>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</si>
  <si>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</si>
  <si>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</si>
  <si>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</si>
  <si>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</si>
  <si>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</si>
  <si>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</si>
  <si>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</si>
  <si>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</si>
  <si>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</si>
  <si>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</si>
  <si>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</si>
  <si>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</si>
  <si>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</si>
  <si>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</si>
  <si>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</si>
  <si>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</si>
  <si>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</si>
  <si>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</si>
  <si>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</si>
  <si>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</si>
  <si>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</si>
  <si>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</si>
  <si>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</si>
  <si>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</si>
  <si>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</si>
  <si>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</si>
  <si>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</si>
  <si>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</si>
  <si>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</si>
  <si>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</si>
  <si>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</si>
  <si>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</si>
  <si>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</si>
  <si>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</si>
  <si>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</si>
  <si>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</si>
  <si>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</si>
  <si>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</si>
  <si>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</si>
  <si>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</si>
  <si>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</si>
  <si>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</si>
  <si>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</si>
  <si>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</si>
  <si>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</si>
  <si>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</si>
  <si>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</si>
  <si>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</si>
  <si>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</si>
  <si>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</si>
  <si>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</si>
  <si>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</si>
  <si>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</si>
  <si>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</si>
  <si>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</si>
  <si>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</si>
  <si>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</si>
  <si>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</si>
  <si>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</si>
  <si>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</si>
  <si>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</si>
  <si>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</si>
  <si>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</si>
  <si>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</si>
  <si>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</si>
  <si>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</si>
  <si>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</si>
  <si>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</si>
  <si>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</si>
  <si>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</si>
  <si>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</si>
  <si>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</si>
  <si>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</si>
  <si>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</si>
  <si>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</si>
  <si>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</si>
  <si>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</si>
  <si>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</si>
  <si>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</si>
  <si>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</si>
  <si>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</si>
  <si>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</si>
  <si>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</si>
  <si>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</si>
  <si>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</si>
  <si>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</si>
  <si>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</si>
  <si>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</si>
  <si>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</si>
  <si>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</si>
  <si>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</si>
  <si>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</si>
  <si>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</si>
  <si>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</si>
  <si>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</si>
  <si>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</si>
  <si>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</si>
  <si>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</si>
  <si>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</si>
  <si>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</si>
  <si>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</si>
  <si>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</si>
  <si>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</si>
  <si>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</si>
  <si>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</si>
  <si>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</si>
  <si>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</si>
  <si>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</si>
  <si>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</si>
  <si>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</si>
  <si>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</si>
  <si>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</si>
  <si>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</si>
  <si>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</si>
  <si>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</si>
  <si>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</si>
  <si>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</si>
  <si>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</si>
  <si>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</si>
  <si>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</si>
  <si>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</si>
  <si>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</si>
  <si>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</si>
  <si>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</si>
  <si>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</si>
  <si>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</si>
  <si>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</si>
  <si>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</si>
  <si>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</si>
  <si>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</si>
  <si>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</si>
  <si>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</si>
  <si>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</si>
  <si>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</si>
  <si>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</si>
  <si>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</si>
  <si>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</si>
  <si>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</si>
  <si>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</si>
  <si>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</si>
  <si>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</si>
  <si>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</si>
  <si>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</si>
  <si>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</si>
  <si>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</si>
  <si>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</si>
  <si>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</si>
  <si>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</si>
  <si>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</si>
  <si>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</si>
  <si>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</si>
  <si>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</si>
  <si>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</si>
  <si>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</si>
  <si>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</si>
  <si>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</si>
  <si>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</si>
  <si>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</si>
  <si>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</si>
  <si>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</si>
  <si>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</si>
  <si>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</si>
  <si>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</si>
  <si>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</si>
  <si>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</si>
  <si>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</si>
  <si>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</si>
  <si>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</si>
  <si>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</si>
  <si>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</si>
  <si>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</si>
  <si>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</si>
  <si>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</si>
  <si>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</si>
  <si>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</si>
  <si>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</si>
  <si>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</si>
  <si>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</si>
  <si>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</si>
  <si>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</si>
  <si>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</si>
  <si>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</si>
  <si>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</si>
  <si>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</si>
  <si>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</si>
  <si>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</si>
  <si>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</si>
  <si>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</si>
  <si>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</si>
  <si>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</si>
  <si>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</si>
  <si>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</si>
  <si>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</si>
  <si>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</si>
  <si>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</si>
  <si>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</si>
  <si>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</si>
  <si>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</si>
  <si>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</si>
  <si>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</si>
  <si>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</si>
  <si>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</si>
  <si>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</si>
  <si>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</si>
  <si>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</si>
  <si>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</si>
  <si>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</si>
  <si>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</si>
  <si>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</si>
  <si>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</si>
  <si>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</si>
  <si>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</si>
  <si>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</si>
  <si>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</si>
  <si>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</si>
  <si>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</si>
  <si>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</si>
  <si>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</si>
  <si>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</si>
  <si>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</si>
  <si>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</si>
  <si>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</si>
  <si>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</si>
  <si>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</si>
  <si>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</si>
  <si>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</si>
  <si>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</si>
  <si>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</si>
  <si>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</si>
  <si>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</si>
  <si>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</si>
  <si>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</si>
  <si>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</si>
  <si>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</si>
  <si>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</si>
  <si>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</si>
  <si>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</si>
  <si>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</si>
  <si>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</si>
  <si>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</si>
  <si>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</si>
  <si>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</si>
  <si>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</si>
  <si>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</si>
  <si>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</si>
  <si>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</si>
  <si>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</si>
  <si>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</si>
  <si>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</si>
  <si>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</si>
  <si>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</si>
  <si>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</si>
  <si>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</si>
  <si>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</si>
  <si>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</si>
  <si>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</si>
  <si>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</si>
  <si>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</si>
  <si>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</si>
  <si>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</si>
  <si>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</si>
  <si>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</si>
  <si>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</si>
  <si>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</si>
  <si>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</si>
  <si>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</si>
  <si>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</si>
  <si>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</si>
  <si>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</si>
  <si>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</si>
  <si>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</si>
  <si>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</si>
  <si>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</si>
  <si>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</si>
  <si>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</si>
  <si>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</si>
  <si>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</si>
  <si>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</si>
  <si>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</si>
  <si>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</si>
  <si>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</si>
  <si>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</si>
  <si>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</si>
  <si>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</si>
  <si>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</si>
  <si>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</si>
  <si>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</si>
  <si>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</si>
  <si>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</si>
  <si>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</si>
  <si>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</si>
  <si>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</si>
  <si>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</si>
  <si>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</si>
  <si>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</si>
  <si>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</si>
  <si>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</si>
  <si>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</si>
  <si>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</si>
  <si>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</si>
  <si>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</si>
  <si>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</si>
  <si>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</si>
  <si>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</si>
  <si>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</si>
  <si>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</si>
  <si>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</si>
  <si>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</si>
  <si>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</si>
  <si>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</si>
  <si>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</si>
  <si>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</si>
  <si>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</si>
  <si>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</si>
  <si>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</si>
  <si>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</si>
  <si>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</si>
  <si>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</si>
  <si>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</si>
  <si>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</si>
  <si>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</si>
  <si>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</si>
  <si>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</si>
  <si>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</si>
  <si>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</si>
  <si>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</si>
  <si>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</si>
  <si>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</si>
  <si>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</si>
  <si>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</si>
  <si>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</si>
  <si>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</si>
  <si>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</si>
  <si>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</si>
  <si>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</si>
  <si>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</si>
  <si>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</si>
  <si>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</si>
  <si>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</si>
  <si>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</si>
  <si>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</si>
  <si>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</si>
  <si>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</si>
  <si>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</si>
  <si>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</si>
  <si>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</si>
  <si>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</si>
  <si>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</si>
  <si>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</si>
  <si>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</si>
  <si>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</si>
  <si>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</si>
  <si>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</si>
  <si>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</si>
  <si>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</si>
  <si>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</si>
  <si>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</si>
  <si>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</si>
  <si>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</si>
  <si>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</si>
  <si>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</si>
  <si>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</si>
  <si>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</si>
  <si>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</si>
  <si>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</si>
  <si>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</si>
  <si>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</si>
  <si>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</si>
  <si>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</si>
  <si>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</si>
  <si>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</si>
  <si>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</si>
  <si>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</si>
  <si>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</si>
  <si>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</si>
  <si>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</si>
  <si>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</si>
  <si>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</si>
  <si>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</si>
  <si>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</si>
  <si>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</si>
  <si>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</si>
  <si>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</si>
  <si>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</si>
  <si>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</si>
  <si>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</si>
  <si>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</si>
  <si>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</si>
  <si>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</si>
  <si>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</si>
  <si>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</si>
  <si>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</si>
  <si>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</si>
  <si>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</si>
  <si>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</si>
  <si>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</si>
  <si>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</si>
  <si>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</si>
  <si>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</si>
  <si>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</si>
  <si>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</si>
  <si>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</si>
  <si>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</si>
  <si>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</si>
  <si>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</si>
  <si>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</si>
  <si>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</si>
  <si>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</si>
  <si>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</si>
  <si>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</si>
  <si>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</si>
  <si>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</si>
  <si>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</si>
  <si>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</si>
  <si>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</si>
  <si>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</si>
  <si>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</si>
  <si>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</si>
  <si>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</si>
  <si>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</si>
  <si>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</si>
  <si>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</si>
  <si>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</si>
  <si>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</si>
  <si>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</si>
  <si>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</si>
  <si>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</si>
  <si>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</si>
  <si>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</si>
  <si>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</si>
  <si>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</si>
  <si>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</si>
  <si>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</si>
  <si>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</si>
  <si>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</si>
  <si>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</si>
  <si>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</si>
  <si>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</si>
  <si>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</si>
  <si>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</si>
  <si>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</si>
  <si>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</si>
  <si>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</si>
  <si>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</si>
  <si>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</si>
  <si>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</si>
  <si>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</si>
  <si>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</si>
  <si>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</si>
  <si>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</si>
  <si>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</si>
  <si>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</si>
  <si>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</si>
  <si>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</si>
  <si>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</si>
  <si>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</si>
  <si>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</si>
  <si>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</si>
  <si>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</si>
  <si>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</si>
  <si>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</si>
  <si>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</si>
  <si>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</si>
  <si>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</si>
  <si>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</si>
  <si>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</si>
  <si>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</si>
  <si>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</si>
  <si>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</si>
  <si>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</si>
  <si>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</si>
  <si>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</si>
  <si>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</si>
  <si>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</si>
  <si>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</si>
  <si>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</si>
  <si>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</si>
  <si>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</si>
  <si>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</si>
  <si>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</si>
  <si>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</si>
  <si>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</si>
  <si>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</si>
  <si>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</si>
  <si>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</si>
  <si>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</si>
  <si>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</si>
  <si>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</si>
  <si>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</si>
  <si>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</si>
  <si>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</si>
  <si>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</si>
  <si>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</si>
  <si>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</si>
  <si>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</si>
  <si>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</si>
  <si>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</si>
  <si>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</si>
  <si>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</si>
  <si>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</si>
  <si>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</si>
  <si>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</si>
  <si>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</si>
  <si>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</si>
  <si>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</si>
  <si>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</si>
  <si>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</si>
  <si>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</si>
  <si>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</si>
  <si>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</si>
  <si>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</si>
  <si>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</si>
  <si>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</si>
  <si>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</si>
  <si>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</si>
  <si>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</si>
  <si>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</si>
  <si>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</si>
  <si>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</si>
  <si>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</si>
  <si>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</si>
  <si>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</si>
  <si>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</si>
  <si>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</si>
  <si>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</si>
  <si>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</si>
  <si>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</si>
  <si>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</si>
  <si>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</si>
  <si>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</si>
  <si>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</si>
  <si>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</si>
  <si>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</si>
  <si>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</si>
  <si>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</si>
  <si>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</si>
  <si>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</si>
  <si>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</si>
  <si>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</si>
  <si>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</si>
  <si>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</si>
  <si>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</si>
  <si>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</si>
  <si>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</si>
  <si>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</si>
  <si>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</si>
  <si>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</si>
  <si>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</si>
  <si>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</si>
  <si>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</si>
  <si>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</si>
  <si>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</si>
  <si>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</si>
  <si>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</si>
  <si>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</si>
  <si>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</si>
  <si>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</si>
  <si>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</si>
  <si>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</si>
  <si>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</si>
  <si>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</si>
  <si>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</si>
  <si>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</si>
  <si>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</si>
  <si>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</si>
  <si>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</si>
  <si>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</si>
  <si>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</si>
  <si>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</si>
  <si>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</si>
  <si>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</si>
  <si>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</si>
  <si>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</si>
  <si>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</si>
  <si>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</si>
  <si>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</si>
  <si>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</si>
  <si>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</si>
  <si>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</si>
  <si>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</si>
  <si>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</si>
  <si>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</si>
  <si>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</si>
  <si>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</si>
  <si>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</si>
  <si>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</si>
  <si>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</si>
  <si>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</si>
  <si>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</si>
  <si>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</si>
  <si>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</si>
  <si>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</si>
  <si>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</si>
  <si>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</si>
  <si>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</si>
  <si>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</si>
  <si>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</si>
  <si>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</si>
  <si>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</si>
  <si>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</si>
  <si>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</si>
  <si>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</si>
  <si>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</si>
  <si>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</si>
  <si>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</si>
  <si>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</si>
  <si>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</si>
  <si>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</si>
  <si>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</si>
  <si>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</si>
  <si>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</si>
  <si>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</si>
  <si>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</si>
  <si>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</si>
  <si>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</si>
  <si>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</si>
  <si>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</si>
  <si>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</si>
  <si>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</si>
  <si>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</si>
  <si>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</si>
  <si>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</si>
  <si>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</si>
  <si>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</si>
  <si>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</si>
  <si>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</si>
  <si>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</si>
  <si>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</si>
  <si>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</si>
  <si>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</si>
  <si>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</si>
  <si>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</si>
  <si>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</si>
  <si>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</si>
  <si>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</si>
  <si>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</si>
  <si>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</si>
  <si>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</si>
  <si>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</si>
  <si>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</si>
  <si>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</si>
  <si>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</si>
  <si>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</si>
  <si>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</si>
  <si>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</si>
  <si>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</si>
  <si>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</si>
  <si>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</si>
  <si>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</si>
  <si>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</si>
  <si>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</si>
  <si>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</si>
  <si>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</si>
  <si>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</si>
  <si>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</si>
  <si>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</si>
  <si>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</si>
  <si>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</si>
  <si>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</si>
  <si>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</si>
  <si>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</si>
  <si>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</si>
  <si>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</si>
  <si>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</si>
  <si>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</si>
  <si>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</si>
  <si>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</si>
  <si>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</si>
  <si>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</si>
  <si>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</si>
  <si>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</si>
  <si>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</si>
  <si>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</si>
  <si>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</si>
  <si>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</si>
  <si>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</si>
  <si>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</si>
  <si>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</si>
  <si>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</si>
  <si>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</si>
  <si>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</si>
  <si>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</si>
  <si>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</si>
  <si>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</si>
  <si>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</si>
  <si>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</si>
  <si>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</si>
  <si>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</si>
  <si>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</si>
  <si>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</si>
  <si>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</si>
  <si>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</si>
  <si>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</si>
  <si>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</si>
  <si>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</si>
  <si>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</si>
  <si>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</si>
  <si>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</si>
  <si>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</si>
  <si>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</si>
  <si>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</si>
  <si>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</si>
  <si>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</si>
  <si>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</si>
  <si>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</si>
  <si>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</si>
  <si>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</si>
  <si>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</si>
  <si>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</si>
  <si>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</si>
  <si>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</si>
  <si>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</si>
  <si>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</si>
  <si>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</si>
  <si>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</si>
  <si>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</si>
  <si>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</si>
  <si>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</si>
  <si>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</si>
  <si>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</si>
  <si>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</si>
  <si>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</si>
  <si>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</si>
  <si>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</si>
  <si>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</si>
  <si>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</si>
  <si>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</si>
  <si>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</si>
  <si>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</si>
  <si>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</si>
  <si>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</si>
  <si>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</si>
  <si>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</si>
  <si>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</si>
  <si>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</si>
  <si>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</si>
  <si>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</si>
  <si>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</si>
  <si>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</si>
  <si>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</si>
  <si>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</si>
  <si>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</si>
  <si>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</si>
  <si>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</si>
  <si>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</si>
  <si>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</si>
  <si>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</si>
  <si>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</si>
  <si>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</si>
  <si>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</si>
  <si>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</si>
  <si>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</si>
  <si>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</si>
  <si>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</si>
  <si>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</si>
  <si>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</si>
  <si>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</si>
  <si>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</si>
  <si>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</si>
  <si>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</si>
  <si>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</si>
  <si>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</si>
  <si>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</si>
  <si>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</si>
  <si>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</si>
  <si>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</si>
  <si>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</si>
  <si>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</si>
  <si>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</si>
  <si>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</si>
  <si>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</si>
  <si>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</si>
  <si>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</si>
  <si>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</si>
  <si>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</si>
  <si>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</si>
  <si>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</si>
  <si>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</si>
  <si>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</si>
  <si>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</si>
  <si>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</si>
  <si>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</si>
  <si>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</si>
  <si>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</si>
  <si>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</si>
  <si>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</si>
  <si>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</si>
  <si>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</si>
  <si>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</si>
  <si>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</si>
  <si>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</si>
  <si>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</si>
  <si>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</si>
  <si>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</si>
  <si>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</si>
  <si>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</si>
  <si>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</si>
  <si>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</si>
  <si>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</si>
  <si>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</si>
  <si>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</si>
  <si>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</si>
  <si>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</si>
  <si>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</si>
  <si>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</si>
  <si>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</si>
  <si>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</si>
  <si>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</si>
  <si>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</si>
  <si>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</si>
  <si>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</si>
  <si>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</si>
  <si>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</si>
  <si>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</si>
  <si>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</si>
  <si>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</si>
  <si>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</si>
  <si>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</si>
  <si>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</si>
  <si>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</si>
  <si>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</si>
  <si>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</si>
  <si>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</si>
  <si>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</si>
  <si>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</si>
  <si>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</si>
  <si>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</si>
  <si>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</si>
  <si>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</si>
  <si>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</si>
  <si>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</si>
  <si>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</si>
  <si>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</si>
  <si>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</si>
  <si>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</si>
  <si>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</si>
  <si>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</si>
  <si>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</si>
  <si>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</si>
  <si>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</si>
  <si>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</si>
  <si>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</si>
  <si>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</si>
  <si>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</si>
  <si>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</si>
  <si>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</si>
  <si>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</si>
  <si>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</si>
  <si>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</si>
  <si>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</si>
  <si>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</si>
  <si>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</si>
  <si>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</si>
  <si>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</si>
  <si>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</si>
  <si>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</si>
  <si>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</si>
  <si>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</si>
  <si>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</si>
  <si>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</si>
  <si>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</si>
  <si>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</si>
  <si>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</si>
  <si>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</si>
  <si>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</si>
  <si>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</si>
  <si>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</si>
  <si>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</si>
  <si>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</si>
  <si>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</si>
  <si>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</si>
  <si>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</si>
  <si>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</si>
  <si>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</si>
  <si>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</si>
  <si>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</si>
  <si>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</si>
  <si>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</si>
  <si>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</si>
  <si>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</si>
  <si>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</si>
  <si>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</si>
  <si>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</si>
  <si>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</si>
  <si>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</si>
  <si>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</si>
  <si>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</si>
  <si>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</si>
  <si>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</si>
  <si>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</si>
  <si>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</si>
  <si>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</si>
  <si>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</si>
  <si>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</si>
  <si>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</si>
  <si>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</si>
  <si>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</si>
  <si>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</si>
  <si>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</si>
  <si>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</si>
  <si>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</si>
  <si>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</si>
  <si>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</si>
  <si>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</si>
  <si>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</si>
  <si>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</si>
  <si>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</si>
  <si>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</si>
  <si>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</si>
  <si>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</si>
  <si>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</si>
  <si>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</si>
  <si>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</si>
  <si>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</si>
  <si>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</si>
  <si>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</si>
  <si>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</si>
  <si>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</si>
  <si>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</si>
  <si>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</si>
  <si>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</si>
  <si>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</si>
  <si>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</si>
  <si>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</si>
  <si>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</si>
  <si>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</si>
  <si>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</si>
  <si>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</si>
  <si>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</si>
  <si>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</si>
  <si>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</si>
  <si>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</si>
  <si>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</si>
  <si>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</si>
  <si>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</si>
  <si>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</si>
  <si>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</si>
  <si>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</si>
  <si>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</si>
  <si>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</si>
  <si>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</si>
  <si>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</si>
  <si>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</si>
  <si>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</si>
  <si>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</si>
  <si>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</si>
  <si>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</si>
  <si>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</si>
  <si>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</si>
  <si>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</si>
  <si>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</si>
  <si>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</si>
  <si>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</si>
  <si>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</si>
  <si>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</si>
  <si>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</si>
  <si>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</si>
  <si>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</si>
  <si>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</si>
  <si>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</si>
  <si>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</si>
  <si>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</si>
  <si>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</si>
  <si>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</si>
  <si>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</si>
  <si>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</si>
  <si>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</si>
  <si>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</si>
  <si>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</si>
  <si>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</si>
  <si>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</si>
  <si>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</si>
  <si>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</si>
  <si>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</si>
  <si>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</si>
  <si>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</si>
  <si>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</si>
  <si>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</si>
  <si>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</si>
  <si>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</si>
  <si>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</si>
  <si>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</si>
  <si>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</si>
  <si>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</si>
  <si>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</si>
  <si>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</si>
  <si>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</si>
  <si>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</si>
  <si>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</si>
  <si>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</si>
  <si>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</si>
  <si>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</si>
  <si>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</si>
  <si>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</si>
  <si>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</si>
  <si>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</si>
  <si>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</si>
  <si>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</si>
  <si>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</si>
  <si>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</si>
  <si>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</si>
  <si>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</si>
  <si>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</si>
  <si>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</si>
  <si>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</si>
  <si>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</si>
  <si>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</si>
  <si>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</si>
  <si>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</si>
  <si>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</si>
  <si>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</si>
  <si>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</si>
  <si>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</si>
  <si>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</si>
  <si>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</si>
  <si>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</si>
  <si>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</si>
  <si>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</si>
  <si>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</si>
  <si>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</si>
  <si>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</si>
  <si>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</si>
  <si>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</si>
  <si>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</si>
  <si>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</si>
  <si>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</si>
  <si>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</si>
  <si>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</si>
  <si>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</si>
  <si>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</si>
  <si>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</si>
  <si>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</si>
  <si>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</si>
  <si>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</si>
  <si>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</si>
  <si>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</si>
  <si>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</si>
  <si>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</si>
  <si>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</si>
  <si>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</si>
  <si>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</si>
  <si>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</si>
  <si>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</si>
  <si>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</si>
  <si>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</si>
  <si>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</si>
  <si>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</si>
  <si>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</si>
  <si>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</si>
  <si>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</si>
  <si>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</si>
  <si>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</si>
  <si>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</si>
  <si>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</si>
  <si>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</si>
  <si>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</si>
  <si>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</si>
  <si>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</si>
  <si>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</si>
  <si>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</si>
  <si>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</si>
  <si>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</si>
  <si>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</si>
  <si>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</si>
  <si>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</si>
  <si>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</si>
  <si>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</si>
  <si>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</si>
  <si>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</si>
  <si>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</si>
  <si>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</si>
  <si>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</si>
  <si>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</si>
  <si>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</si>
  <si>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</si>
  <si>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</si>
  <si>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</si>
  <si>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</si>
  <si>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</si>
  <si>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</si>
  <si>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</si>
  <si>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</si>
  <si>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</si>
  <si>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</si>
  <si>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</si>
  <si>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</si>
  <si>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</si>
  <si>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</si>
  <si>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</si>
  <si>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</si>
  <si>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</si>
  <si>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</si>
  <si>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</si>
  <si>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</si>
  <si>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</si>
  <si>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</si>
  <si>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</si>
  <si>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</si>
  <si>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</si>
  <si>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</si>
  <si>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</si>
  <si>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</si>
  <si>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</si>
  <si>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</si>
  <si>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</si>
  <si>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</si>
  <si>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</si>
  <si>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</si>
  <si>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</si>
  <si>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</si>
  <si>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</si>
  <si>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</si>
  <si>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</si>
  <si>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</si>
  <si>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</si>
  <si>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</si>
  <si>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</si>
  <si>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</si>
  <si>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</si>
  <si>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</si>
  <si>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</si>
  <si>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</si>
  <si>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</si>
  <si>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</si>
  <si>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</si>
  <si>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</si>
  <si>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</si>
  <si>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</si>
  <si>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</si>
  <si>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</si>
  <si>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</si>
  <si>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</si>
  <si>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</si>
  <si>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</si>
  <si>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</si>
  <si>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</si>
  <si>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</si>
  <si>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</si>
  <si>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</si>
  <si>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</si>
  <si>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</si>
  <si>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</si>
  <si>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</si>
  <si>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</si>
  <si>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</si>
  <si>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</si>
  <si>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</si>
  <si>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</si>
  <si>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</si>
  <si>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</si>
  <si>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</si>
  <si>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</si>
  <si>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</si>
  <si>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</si>
  <si>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</si>
  <si>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</si>
  <si>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</si>
  <si>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</si>
  <si>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</si>
  <si>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</si>
  <si>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</si>
  <si>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</si>
  <si>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</si>
  <si>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</si>
  <si>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</si>
  <si>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</si>
  <si>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</si>
  <si>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</si>
  <si>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</si>
  <si>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</si>
  <si>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</si>
  <si>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</si>
  <si>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</si>
  <si>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</si>
  <si>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</si>
  <si>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</si>
  <si>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</si>
  <si>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</si>
  <si>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</si>
  <si>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</si>
  <si>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</si>
  <si>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</si>
  <si>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</si>
  <si>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</si>
  <si>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</si>
  <si>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</si>
  <si>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</si>
  <si>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</si>
  <si>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</si>
  <si>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</si>
  <si>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</si>
  <si>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</si>
  <si>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</si>
  <si>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</si>
  <si>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</si>
  <si>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</si>
  <si>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</si>
  <si>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</si>
  <si>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</si>
  <si>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</si>
  <si>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</si>
  <si>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</si>
  <si>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</si>
  <si>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</si>
  <si>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</si>
  <si>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</si>
  <si>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</si>
  <si>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</si>
  <si>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</si>
  <si>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</si>
  <si>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</si>
  <si>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</si>
  <si>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</si>
  <si>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</si>
  <si>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</si>
  <si>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</si>
  <si>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</si>
  <si>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</si>
  <si>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</si>
  <si>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</si>
  <si>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</si>
  <si>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</si>
  <si>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</si>
  <si>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</si>
  <si>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</si>
  <si>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</si>
  <si>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</si>
  <si>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</si>
  <si>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</si>
  <si>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</si>
  <si>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</si>
  <si>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</si>
  <si>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</si>
  <si>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</si>
  <si>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</si>
  <si>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</si>
  <si>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</si>
  <si>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</si>
  <si>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</si>
  <si>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</si>
  <si>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</si>
  <si>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</si>
  <si>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</si>
  <si>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</si>
  <si>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</si>
  <si>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</si>
  <si>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</si>
  <si>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</si>
  <si>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</si>
  <si>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</si>
  <si>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</si>
  <si>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</si>
  <si>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</si>
  <si>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</si>
  <si>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</si>
  <si>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</si>
  <si>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</si>
  <si>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</si>
  <si>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</si>
  <si>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</si>
  <si>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</si>
  <si>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</si>
  <si>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</si>
  <si>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</si>
  <si>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</si>
  <si>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</si>
  <si>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</si>
  <si>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</si>
  <si>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</si>
  <si>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</si>
  <si>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</si>
  <si>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</si>
  <si>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</si>
  <si>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</si>
  <si>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</si>
  <si>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</si>
  <si>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</si>
  <si>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</si>
  <si>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</si>
  <si>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</si>
  <si>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</si>
  <si>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</si>
  <si>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</si>
  <si>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</si>
  <si>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</si>
  <si>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</si>
  <si>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</si>
  <si>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</si>
  <si>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</si>
  <si>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</si>
  <si>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</si>
  <si>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</si>
  <si>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</si>
  <si>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</si>
  <si>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</si>
  <si>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</si>
  <si>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</si>
  <si>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</si>
  <si>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</si>
  <si>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</si>
  <si>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</si>
  <si>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</si>
  <si>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</si>
  <si>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</si>
  <si>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</si>
  <si>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</si>
  <si>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</si>
  <si>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</si>
  <si>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</si>
  <si>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</si>
  <si>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</si>
  <si>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</si>
  <si>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</si>
  <si>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</si>
  <si>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</si>
  <si>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</si>
  <si>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</si>
  <si>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</si>
  <si>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</si>
  <si>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</si>
  <si>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</si>
  <si>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</si>
  <si>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</si>
  <si>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</si>
  <si>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</si>
  <si>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</si>
  <si>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</si>
  <si>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</si>
  <si>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</si>
  <si>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</si>
  <si>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</si>
  <si>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</si>
  <si>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</si>
  <si>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</si>
  <si>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</si>
  <si>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</si>
  <si>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</si>
  <si>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</si>
  <si>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</si>
  <si>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</si>
  <si>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</si>
  <si>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</si>
  <si>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</si>
  <si>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</si>
  <si>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</si>
  <si>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</si>
  <si>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</si>
  <si>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</si>
  <si>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</si>
  <si>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</si>
  <si>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</si>
  <si>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</si>
  <si>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</si>
  <si>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</si>
  <si>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</si>
  <si>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</si>
  <si>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</si>
  <si>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</si>
  <si>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</si>
  <si>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</si>
  <si>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</si>
  <si>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</si>
  <si>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</si>
  <si>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</si>
  <si>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</si>
  <si>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</si>
  <si>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</si>
  <si>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</si>
  <si>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</si>
  <si>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</si>
  <si>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</si>
  <si>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</si>
  <si>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</si>
  <si>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</si>
  <si>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</si>
  <si>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</si>
  <si>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</si>
  <si>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</si>
  <si>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</si>
  <si>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</si>
  <si>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</si>
  <si>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</si>
  <si>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</si>
  <si>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</si>
  <si>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</si>
  <si>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</si>
  <si>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</si>
  <si>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</si>
  <si>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</si>
  <si>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</si>
  <si>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</si>
  <si>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</si>
  <si>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</si>
  <si>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</si>
  <si>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</si>
  <si>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</si>
  <si>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</si>
  <si>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</si>
  <si>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</si>
  <si>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</si>
  <si>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</si>
  <si>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</si>
  <si>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</si>
  <si>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</si>
  <si>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</si>
  <si>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</si>
  <si>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</si>
  <si>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</si>
  <si>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</si>
  <si>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</si>
  <si>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</si>
  <si>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</si>
  <si>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</si>
  <si>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</si>
  <si>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</si>
  <si>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</si>
  <si>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</si>
  <si>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</si>
  <si>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</si>
  <si>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</si>
  <si>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</si>
  <si>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</si>
  <si>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</si>
  <si>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</si>
  <si>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</si>
  <si>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</si>
  <si>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</si>
  <si>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</si>
  <si>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</si>
  <si>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</si>
  <si>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</si>
  <si>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</si>
  <si>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</si>
  <si>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</si>
  <si>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</si>
  <si>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</si>
  <si>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</si>
  <si>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</si>
  <si>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</si>
  <si>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</si>
  <si>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</si>
  <si>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</si>
  <si>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</si>
  <si>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</si>
  <si>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</si>
  <si>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</si>
  <si>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</si>
  <si>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</si>
  <si>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</si>
  <si>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</si>
  <si>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</si>
  <si>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</si>
  <si>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</si>
  <si>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</si>
  <si>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</si>
  <si>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</si>
  <si>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</si>
  <si>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</si>
  <si>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</si>
  <si>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</si>
  <si>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</si>
  <si>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</si>
  <si>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</si>
  <si>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</si>
  <si>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</si>
  <si>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</si>
  <si>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</si>
  <si>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</si>
  <si>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</si>
  <si>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</si>
  <si>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</si>
  <si>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</si>
  <si>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</si>
  <si>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</si>
  <si>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</si>
  <si>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</si>
  <si>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</si>
  <si>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</si>
  <si>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</si>
  <si>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</si>
  <si>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</si>
  <si>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</si>
  <si>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</si>
  <si>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</si>
  <si>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</si>
  <si>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</si>
  <si>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</si>
  <si>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</si>
  <si>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</si>
  <si>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</si>
  <si>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</si>
  <si>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</si>
  <si>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</si>
  <si>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</si>
  <si>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</si>
  <si>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</si>
  <si>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</si>
  <si>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</si>
  <si>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</si>
  <si>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</si>
  <si>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</si>
  <si>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</si>
  <si>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</si>
  <si>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</si>
  <si>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</si>
  <si>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</si>
  <si>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</si>
  <si>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</si>
  <si>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</si>
  <si>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</si>
  <si>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</si>
  <si>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</si>
  <si>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</si>
  <si>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</si>
  <si>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</si>
  <si>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</si>
  <si>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</si>
  <si>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</si>
  <si>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</si>
  <si>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</si>
  <si>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</si>
  <si>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</si>
  <si>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</si>
  <si>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</si>
  <si>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</si>
  <si>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</si>
  <si>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</si>
  <si>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</si>
  <si>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</si>
  <si>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</si>
  <si>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</si>
  <si>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</si>
  <si>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</si>
  <si>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</si>
  <si>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</si>
  <si>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</si>
  <si>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</si>
  <si>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</si>
  <si>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</si>
  <si>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</si>
  <si>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</si>
  <si>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</si>
  <si>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</si>
  <si>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</si>
  <si>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</si>
  <si>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</si>
  <si>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</si>
  <si>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</si>
  <si>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</si>
  <si>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</si>
  <si>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</si>
  <si>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</si>
  <si>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</si>
  <si>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</si>
  <si>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</si>
  <si>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</si>
  <si>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</si>
  <si>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</si>
  <si>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</si>
  <si>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</si>
  <si>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</si>
  <si>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</si>
  <si>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</si>
  <si>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</si>
  <si>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</si>
  <si>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</si>
  <si>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</si>
  <si>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</si>
  <si>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</si>
  <si>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</si>
  <si>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</si>
  <si>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</si>
  <si>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</si>
  <si>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</si>
  <si>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</si>
  <si>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</si>
  <si>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</si>
  <si>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</si>
  <si>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</si>
  <si>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</si>
  <si>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</si>
  <si>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</si>
  <si>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</si>
  <si>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</si>
  <si>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</si>
  <si>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</si>
  <si>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</si>
  <si>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</si>
  <si>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</si>
  <si>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</si>
  <si>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</si>
  <si>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</si>
  <si>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</si>
  <si>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</si>
  <si>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</si>
  <si>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</si>
  <si>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</si>
  <si>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</si>
  <si>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</si>
  <si>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</si>
  <si>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</si>
  <si>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</si>
  <si>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</si>
  <si>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</si>
  <si>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</si>
  <si>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</si>
  <si>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</si>
  <si>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</si>
  <si>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</si>
  <si>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</si>
  <si>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</si>
  <si>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</si>
  <si>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</si>
  <si>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</si>
  <si>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</si>
  <si>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</si>
  <si>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</si>
  <si>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</si>
  <si>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</si>
  <si>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</si>
  <si>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</si>
  <si>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</si>
  <si>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</si>
  <si>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</si>
  <si>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</si>
  <si>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</si>
  <si>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</si>
  <si>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</si>
  <si>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</si>
  <si>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</si>
  <si>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</si>
  <si>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</si>
  <si>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</si>
  <si>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</si>
  <si>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</si>
  <si>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</si>
  <si>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</si>
  <si>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</si>
  <si>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</si>
  <si>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</si>
  <si>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</si>
  <si>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</si>
  <si>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</si>
  <si>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</si>
  <si>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</si>
  <si>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</si>
  <si>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</si>
  <si>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</si>
  <si>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</si>
  <si>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</si>
  <si>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</si>
  <si>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</si>
  <si>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</si>
  <si>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</si>
  <si>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</si>
  <si>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</si>
  <si>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</si>
  <si>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</si>
  <si>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</si>
  <si>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</si>
  <si>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</si>
  <si>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</si>
  <si>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</si>
  <si>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</si>
  <si>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</si>
  <si>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</si>
  <si>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</si>
  <si>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</si>
  <si>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</si>
  <si>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</si>
  <si>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</si>
  <si>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</si>
  <si>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</si>
  <si>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</si>
  <si>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</si>
  <si>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</si>
  <si>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</si>
  <si>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</si>
  <si>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</si>
  <si>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</si>
  <si>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</si>
  <si>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</si>
  <si>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</si>
  <si>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</si>
  <si>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</si>
  <si>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</si>
  <si>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</si>
  <si>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</si>
  <si>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</si>
  <si>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</si>
  <si>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</si>
  <si>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</si>
  <si>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</si>
  <si>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</si>
  <si>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</si>
  <si>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</si>
  <si>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</si>
  <si>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</si>
  <si>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</si>
  <si>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</si>
  <si>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</si>
  <si>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</si>
  <si>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</si>
  <si>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</si>
  <si>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</si>
  <si>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</si>
  <si>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</si>
  <si>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</si>
  <si>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</si>
  <si>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</si>
  <si>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</si>
  <si>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</si>
  <si>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</si>
  <si>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</si>
  <si>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</si>
  <si>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</si>
  <si>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</si>
  <si>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</si>
  <si>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</si>
  <si>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</si>
  <si>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</si>
  <si>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</si>
  <si>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</si>
  <si>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</si>
  <si>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</si>
  <si>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</si>
  <si>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</si>
  <si>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</si>
  <si>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</si>
  <si>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</si>
  <si>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</si>
  <si>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</si>
  <si>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</si>
  <si>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</si>
  <si>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</si>
  <si>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</si>
  <si>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</si>
  <si>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</si>
  <si>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</si>
  <si>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</si>
  <si>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</si>
  <si>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</si>
  <si>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</si>
  <si>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</si>
  <si>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</si>
  <si>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</si>
  <si>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</si>
  <si>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</si>
  <si>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</si>
  <si>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</si>
  <si>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</si>
  <si>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</si>
  <si>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</si>
  <si>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</si>
  <si>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</si>
  <si>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</si>
  <si>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</si>
  <si>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</si>
  <si>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</si>
  <si>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</si>
  <si>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</si>
  <si>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</si>
  <si>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</si>
  <si>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</si>
  <si>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</si>
  <si>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</si>
  <si>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</si>
  <si>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</si>
  <si>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</si>
  <si>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</si>
  <si>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</si>
  <si>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</si>
  <si>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</si>
  <si>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</si>
  <si>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</si>
  <si>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</si>
  <si>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</si>
  <si>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</si>
  <si>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</si>
  <si>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</si>
  <si>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</si>
  <si>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</si>
  <si>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</si>
  <si>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</si>
  <si>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</si>
  <si>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</si>
  <si>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</si>
  <si>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</si>
  <si>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</si>
  <si>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</si>
  <si>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</si>
  <si>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</si>
  <si>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</si>
  <si>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</si>
  <si>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</si>
  <si>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</si>
  <si>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</si>
  <si>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</si>
  <si>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</si>
  <si>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</si>
  <si>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</si>
  <si>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</si>
  <si>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</si>
  <si>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</si>
  <si>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</si>
  <si>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</si>
  <si>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</si>
  <si>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</si>
  <si>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</si>
  <si>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</si>
  <si>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</si>
  <si>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</si>
  <si>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</si>
  <si>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</si>
  <si>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</si>
  <si>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</si>
  <si>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</si>
  <si>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</si>
  <si>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</si>
  <si>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</si>
  <si>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</si>
  <si>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</si>
  <si>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</si>
  <si>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</si>
  <si>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</si>
  <si>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</si>
  <si>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</si>
  <si>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</si>
  <si>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</si>
  <si>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</si>
  <si>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</si>
  <si>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</si>
  <si>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</si>
  <si>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</si>
  <si>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</si>
  <si>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</si>
  <si>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</si>
  <si>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</si>
  <si>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</si>
  <si>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</si>
  <si>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</si>
  <si>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</si>
  <si>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</si>
  <si>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</si>
  <si>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</si>
  <si>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</si>
  <si>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</si>
  <si>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</si>
  <si>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</si>
  <si>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</si>
  <si>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</si>
  <si>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</si>
  <si>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</si>
  <si>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</si>
  <si>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</si>
  <si>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</si>
  <si>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</si>
  <si>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</si>
  <si>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</si>
  <si>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</si>
  <si>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</si>
  <si>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</si>
  <si>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</si>
  <si>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</si>
  <si>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</si>
  <si>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</si>
  <si>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</si>
  <si>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</si>
  <si>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</si>
  <si>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</si>
  <si>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</si>
  <si>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</si>
  <si>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</si>
  <si>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</si>
  <si>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</si>
  <si>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</si>
  <si>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</si>
  <si>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</si>
  <si>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</si>
  <si>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</si>
  <si>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</si>
  <si>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</si>
  <si>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</si>
  <si>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</si>
  <si>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</si>
  <si>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</si>
  <si>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</si>
  <si>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</si>
  <si>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</si>
  <si>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</si>
  <si>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</si>
  <si>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</si>
  <si>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</si>
  <si>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</si>
  <si>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</si>
  <si>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</si>
  <si>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</si>
  <si>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</si>
  <si>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</si>
  <si>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</si>
  <si>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</si>
  <si>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</si>
  <si>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</si>
  <si>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</si>
  <si>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</si>
  <si>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</si>
  <si>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</si>
  <si>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</si>
  <si>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</si>
  <si>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</si>
  <si>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</si>
  <si>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</si>
  <si>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</si>
  <si>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</si>
  <si>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</si>
  <si>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</si>
  <si>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</si>
  <si>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</si>
  <si>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</si>
  <si>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</si>
  <si>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</si>
  <si>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</si>
  <si>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</si>
  <si>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</si>
  <si>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</si>
  <si>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</si>
  <si>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</si>
  <si>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</si>
  <si>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</si>
  <si>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</si>
  <si>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</si>
  <si>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</si>
  <si>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</si>
  <si>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</si>
  <si>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</si>
  <si>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</si>
  <si>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</si>
  <si>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</si>
  <si>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</si>
  <si>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</si>
  <si>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</si>
  <si>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</si>
  <si>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</si>
  <si>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</si>
  <si>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</si>
  <si>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</si>
  <si>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</si>
  <si>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</si>
  <si>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</si>
  <si>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</si>
  <si>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</si>
  <si>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</si>
  <si>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</si>
  <si>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</si>
  <si>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</si>
  <si>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</si>
  <si>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</si>
  <si>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</si>
  <si>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</si>
  <si>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</si>
  <si>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</si>
  <si>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</si>
  <si>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</si>
  <si>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</si>
  <si>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</si>
  <si>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</si>
  <si>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</si>
  <si>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</si>
  <si>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</si>
  <si>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</si>
  <si>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</si>
  <si>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</si>
  <si>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</si>
  <si>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</si>
  <si>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</si>
  <si>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</si>
  <si>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</si>
  <si>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</si>
  <si>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</si>
  <si>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</si>
  <si>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</si>
  <si>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</si>
  <si>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</si>
  <si>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</si>
  <si>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</si>
  <si>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</si>
  <si>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</si>
  <si>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</si>
  <si>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</si>
  <si>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</si>
  <si>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</si>
  <si>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</si>
  <si>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</si>
  <si>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</si>
  <si>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</si>
  <si>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</si>
  <si>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</si>
  <si>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</si>
  <si>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</si>
  <si>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</si>
  <si>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</si>
  <si>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</si>
  <si>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</si>
  <si>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</si>
  <si>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</si>
  <si>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</si>
  <si>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</si>
  <si>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</si>
  <si>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</si>
  <si>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</si>
  <si>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</si>
  <si>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</si>
  <si>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</si>
  <si>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</si>
  <si>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</si>
  <si>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</si>
  <si>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</si>
  <si>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</si>
  <si>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</si>
  <si>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</si>
  <si>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</si>
  <si>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</si>
  <si>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</si>
  <si>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</si>
  <si>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</si>
  <si>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</si>
  <si>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</si>
  <si>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</si>
  <si>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</si>
  <si>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</si>
  <si>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</si>
  <si>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</si>
  <si>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</si>
  <si>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</si>
  <si>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</si>
  <si>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</si>
  <si>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</si>
  <si>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</si>
  <si>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</si>
  <si>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</si>
  <si>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</si>
  <si>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</si>
  <si>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</si>
  <si>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</si>
  <si>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</si>
  <si>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</si>
  <si>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</si>
  <si>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</si>
  <si>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</si>
  <si>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</si>
  <si>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</si>
  <si>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</si>
  <si>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</si>
  <si>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</si>
  <si>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</si>
  <si>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</si>
  <si>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</si>
  <si>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</si>
  <si>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</si>
  <si>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</si>
  <si>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</si>
  <si>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</si>
  <si>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</si>
  <si>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</si>
  <si>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</si>
  <si>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</si>
  <si>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</si>
  <si>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</si>
  <si>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</si>
  <si>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</si>
  <si>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</si>
  <si>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</si>
  <si>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</si>
  <si>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</si>
  <si>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</si>
  <si>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</si>
  <si>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</si>
  <si>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</si>
  <si>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</si>
  <si>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</si>
  <si>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</si>
  <si>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</si>
  <si>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</si>
  <si>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</si>
  <si>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</si>
  <si>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</si>
  <si>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</si>
  <si>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</si>
  <si>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</si>
  <si>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</si>
  <si>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</si>
  <si>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</si>
  <si>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</si>
  <si>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</si>
  <si>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</si>
  <si>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</si>
  <si>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</si>
  <si>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</si>
  <si>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</si>
  <si>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</si>
  <si>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</si>
  <si>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</si>
  <si>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</si>
  <si>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</si>
  <si>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</si>
  <si>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</si>
  <si>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</si>
  <si>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</si>
  <si>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</si>
  <si>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</si>
  <si>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</si>
  <si>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</si>
  <si>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</si>
  <si>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</si>
  <si>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</si>
  <si>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</si>
  <si>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</si>
  <si>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</si>
  <si>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</si>
  <si>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</si>
  <si>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</si>
  <si>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</si>
  <si>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</si>
  <si>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</si>
  <si>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</si>
  <si>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</si>
  <si>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</si>
  <si>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</si>
  <si>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</si>
  <si>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</si>
  <si>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</si>
  <si>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</si>
  <si>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</si>
  <si>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</si>
  <si>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</si>
  <si>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</si>
  <si>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</si>
  <si>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</si>
  <si>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</si>
  <si>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</si>
  <si>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</si>
  <si>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</si>
  <si>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</si>
  <si>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</si>
  <si>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</si>
  <si>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</si>
  <si>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</si>
  <si>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</si>
  <si>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</si>
  <si>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</si>
  <si>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</si>
  <si>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</si>
  <si>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</si>
  <si>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</si>
  <si>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</si>
  <si>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</si>
  <si>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</si>
  <si>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</si>
  <si>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</si>
  <si>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</si>
  <si>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</si>
  <si>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</si>
  <si>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</si>
  <si>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</si>
  <si>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</si>
  <si>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</si>
  <si>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</si>
  <si>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</si>
  <si>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</si>
  <si>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</si>
  <si>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</si>
  <si>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</si>
  <si>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</si>
  <si>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</si>
  <si>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</si>
  <si>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</si>
  <si>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</si>
  <si>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</si>
  <si>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</si>
  <si>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</si>
  <si>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</si>
  <si>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</si>
  <si>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</si>
  <si>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</si>
  <si>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</si>
  <si>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</si>
  <si>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</si>
  <si>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</si>
  <si>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</si>
  <si>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</si>
  <si>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</si>
  <si>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</si>
  <si>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</si>
  <si>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</si>
  <si>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</si>
  <si>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</si>
  <si>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</si>
  <si>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</si>
  <si>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</si>
  <si>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</si>
  <si>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</si>
  <si>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</si>
  <si>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</si>
  <si>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</si>
  <si>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</si>
  <si>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</si>
  <si>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</si>
  <si>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</si>
  <si>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</si>
  <si>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</si>
  <si>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</si>
  <si>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</si>
  <si>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</si>
  <si>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</si>
  <si>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</si>
  <si>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</si>
  <si>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</si>
  <si>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</si>
  <si>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</si>
  <si>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</si>
  <si>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</si>
  <si>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</si>
  <si>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</si>
  <si>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</si>
  <si>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</si>
  <si>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</si>
  <si>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</si>
  <si>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</si>
  <si>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</si>
  <si>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</si>
  <si>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</si>
  <si>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</si>
  <si>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</si>
  <si>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</si>
  <si>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</si>
  <si>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</si>
  <si>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</si>
  <si>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</si>
  <si>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</si>
  <si>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</si>
  <si>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</si>
  <si>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</si>
  <si>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</si>
  <si>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</si>
  <si>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</si>
  <si>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</si>
  <si>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</si>
  <si>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</si>
  <si>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</si>
  <si>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</si>
  <si>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</si>
  <si>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</si>
  <si>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</si>
  <si>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</si>
  <si>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</si>
  <si>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</si>
  <si>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</si>
  <si>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</si>
  <si>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</si>
  <si>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</si>
  <si>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</si>
  <si>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</si>
  <si>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</si>
  <si>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</si>
  <si>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</si>
  <si>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</si>
  <si>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</si>
  <si>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</si>
  <si>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</si>
  <si>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</si>
  <si>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</si>
  <si>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</si>
  <si>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</si>
  <si>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</si>
  <si>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</si>
  <si>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</si>
  <si>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</si>
  <si>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</si>
  <si>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</si>
  <si>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</si>
  <si>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</si>
  <si>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</si>
  <si>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</si>
  <si>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</si>
  <si>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</si>
  <si>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</si>
  <si>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</si>
  <si>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</si>
  <si>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</si>
  <si>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</si>
  <si>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</si>
  <si>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</si>
  <si>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</si>
  <si>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</si>
  <si>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</si>
  <si>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</si>
  <si>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</si>
  <si>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</si>
  <si>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</si>
  <si>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</si>
  <si>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</si>
  <si>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</si>
  <si>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</si>
  <si>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</si>
  <si>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</si>
  <si>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</si>
  <si>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</si>
  <si>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</si>
  <si>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</si>
  <si>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</si>
  <si>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</si>
  <si>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</si>
  <si>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</si>
  <si>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</si>
  <si>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</si>
  <si>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</si>
  <si>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</si>
  <si>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</si>
  <si>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</si>
  <si>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</si>
  <si>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</si>
  <si>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</si>
  <si>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</si>
  <si>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</si>
  <si>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</si>
  <si>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</si>
  <si>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</si>
  <si>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</si>
  <si>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</si>
  <si>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</si>
  <si>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</si>
  <si>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</si>
  <si>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</si>
  <si>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</si>
  <si>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</si>
  <si>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</si>
  <si>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</si>
  <si>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</si>
  <si>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</si>
  <si>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</si>
  <si>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</si>
  <si>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</si>
  <si>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</si>
  <si>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</si>
  <si>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</si>
  <si>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</si>
  <si>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</si>
  <si>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</si>
  <si>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</si>
  <si>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</si>
  <si>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</si>
  <si>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</si>
  <si>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</si>
  <si>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</si>
  <si>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</si>
  <si>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</si>
  <si>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</si>
  <si>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</si>
  <si>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</si>
  <si>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</si>
  <si>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</si>
  <si>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</si>
  <si>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</si>
  <si>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</si>
  <si>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</si>
  <si>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</si>
  <si>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</si>
  <si>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</si>
  <si>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</si>
  <si>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</si>
  <si>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</si>
  <si>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</si>
  <si>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</si>
  <si>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</si>
  <si>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</si>
  <si>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</si>
  <si>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</si>
  <si>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</si>
  <si>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</si>
  <si>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</si>
  <si>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</si>
  <si>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</si>
  <si>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</si>
  <si>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</si>
  <si>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</si>
  <si>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</si>
  <si>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</si>
  <si>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</si>
  <si>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</si>
  <si>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</si>
  <si>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</si>
  <si>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</si>
  <si>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</si>
  <si>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</si>
  <si>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</si>
  <si>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</si>
  <si>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</si>
  <si>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</si>
  <si>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</si>
  <si>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</si>
  <si>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</si>
  <si>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</si>
  <si>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</si>
  <si>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</si>
  <si>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</si>
  <si>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</si>
  <si>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</si>
  <si>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</si>
  <si>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</si>
  <si>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</si>
  <si>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</si>
  <si>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</si>
  <si>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</si>
  <si>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</si>
  <si>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</si>
  <si>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</si>
  <si>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</si>
  <si>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</si>
  <si>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</si>
  <si>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</si>
  <si>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</si>
  <si>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</si>
  <si>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</si>
  <si>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</si>
  <si>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</si>
  <si>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</si>
  <si>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</si>
  <si>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</si>
  <si>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</si>
  <si>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</si>
  <si>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</si>
  <si>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</si>
  <si>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</si>
  <si>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</si>
  <si>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</si>
  <si>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</si>
  <si>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</si>
  <si>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</si>
  <si>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</si>
  <si>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</si>
  <si>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</si>
  <si>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</si>
  <si>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</si>
  <si>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</si>
  <si>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</si>
  <si>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</si>
  <si>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</si>
  <si>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</si>
  <si>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</si>
  <si>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</si>
  <si>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</si>
  <si>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</si>
  <si>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</si>
  <si>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</si>
  <si>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</si>
  <si>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</si>
  <si>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</si>
  <si>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</si>
  <si>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</si>
  <si>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</si>
  <si>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</si>
  <si>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</si>
  <si>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</si>
  <si>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</si>
  <si>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</si>
  <si>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</si>
  <si>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</si>
  <si>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</si>
  <si>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</si>
  <si>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</si>
  <si>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</si>
  <si>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</si>
  <si>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</si>
  <si>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</si>
  <si>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</si>
  <si>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</si>
  <si>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</si>
  <si>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</si>
  <si>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</si>
  <si>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</si>
  <si>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</si>
  <si>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</si>
  <si>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</si>
  <si>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</si>
  <si>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</si>
  <si>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</si>
  <si>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</si>
  <si>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</si>
  <si>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</si>
  <si>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</si>
  <si>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</si>
  <si>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</si>
  <si>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</si>
  <si>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</si>
  <si>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</si>
  <si>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</si>
  <si>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</si>
  <si>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</si>
  <si>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</si>
  <si>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</si>
  <si>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</si>
  <si>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</si>
  <si>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</si>
  <si>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</si>
  <si>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</si>
  <si>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</si>
  <si>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</si>
  <si>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</si>
  <si>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</si>
  <si>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</si>
  <si>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</si>
  <si>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</si>
  <si>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</si>
  <si>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</si>
  <si>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</si>
  <si>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</si>
  <si>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</si>
  <si>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</si>
  <si>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</si>
  <si>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</si>
  <si>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</si>
  <si>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</si>
  <si>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</si>
  <si>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</si>
  <si>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</si>
  <si>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</si>
  <si>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</si>
  <si>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</si>
  <si>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</si>
  <si>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</si>
  <si>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</si>
  <si>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</si>
  <si>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</si>
  <si>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</si>
  <si>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</si>
  <si>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</si>
  <si>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</si>
  <si>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</si>
  <si>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</si>
  <si>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</si>
  <si>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</si>
  <si>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</si>
  <si>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</si>
  <si>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</si>
  <si>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</si>
  <si>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</si>
  <si>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</si>
  <si>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</si>
  <si>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</si>
  <si>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</si>
  <si>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</si>
  <si>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</si>
  <si>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</si>
  <si>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</si>
  <si>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</si>
  <si>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</si>
  <si>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</si>
  <si>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</si>
  <si>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</si>
  <si>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</si>
  <si>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</si>
  <si>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</si>
  <si>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</si>
  <si>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</si>
  <si>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</si>
  <si>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</si>
  <si>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</si>
  <si>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</si>
  <si>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</si>
  <si>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</si>
  <si>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</si>
  <si>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</si>
  <si>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</si>
  <si>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</si>
  <si>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</si>
  <si>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</si>
  <si>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</si>
  <si>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</si>
  <si>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</si>
  <si>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</si>
  <si>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</si>
  <si>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</si>
  <si>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</si>
  <si>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</si>
  <si>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</si>
  <si>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</si>
  <si>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</si>
  <si>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</si>
  <si>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</si>
  <si>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</si>
  <si>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</si>
  <si>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</si>
  <si>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</si>
  <si>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</si>
  <si>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</si>
  <si>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</si>
  <si>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</si>
  <si>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</si>
  <si>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</si>
  <si>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</si>
  <si>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</si>
  <si>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</si>
  <si>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</si>
  <si>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</si>
  <si>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</si>
  <si>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</si>
  <si>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</si>
  <si>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</si>
  <si>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</si>
  <si>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</si>
  <si>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</si>
  <si>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</si>
  <si>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</si>
  <si>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</si>
  <si>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</si>
  <si>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</si>
  <si>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</si>
  <si>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</si>
  <si>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</si>
  <si>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</si>
  <si>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</si>
  <si>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</si>
  <si>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</si>
  <si>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</si>
  <si>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</si>
  <si>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</si>
  <si>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</si>
  <si>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</si>
  <si>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</si>
  <si>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</si>
  <si>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</si>
  <si>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</si>
  <si>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</si>
  <si>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</si>
  <si>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</si>
  <si>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</si>
  <si>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</si>
  <si>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</si>
  <si>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</si>
  <si>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</si>
  <si>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</si>
  <si>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</si>
  <si>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</si>
  <si>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</si>
  <si>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</si>
  <si>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</si>
  <si>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</si>
  <si>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</si>
  <si>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</si>
  <si>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</si>
  <si>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</si>
  <si>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</si>
  <si>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</si>
  <si>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</si>
  <si>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</si>
  <si>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</si>
  <si>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</si>
  <si>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</si>
  <si>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</si>
  <si>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</si>
  <si>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</si>
  <si>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</si>
  <si>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</si>
  <si>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</si>
  <si>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</si>
  <si>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</si>
  <si>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</si>
  <si>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</si>
  <si>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</si>
  <si>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</si>
  <si>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</si>
  <si>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</si>
  <si>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</si>
  <si>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</si>
  <si>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</si>
  <si>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</si>
  <si>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</si>
  <si>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</si>
  <si>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</si>
  <si>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</si>
  <si>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</si>
  <si>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</si>
  <si>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</si>
  <si>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</si>
  <si>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</si>
  <si>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</si>
  <si>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</si>
  <si>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</si>
  <si>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</si>
  <si>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</si>
  <si>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</si>
  <si>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</si>
  <si>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</si>
  <si>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</si>
  <si>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</si>
  <si>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</si>
  <si>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</si>
  <si>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</si>
  <si>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</si>
  <si>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</si>
  <si>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</si>
  <si>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</si>
  <si>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</si>
  <si>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</si>
  <si>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</si>
  <si>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</si>
  <si>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</si>
  <si>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</si>
  <si>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</si>
  <si>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</si>
  <si>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</si>
  <si>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</si>
  <si>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</si>
  <si>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</si>
  <si>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</si>
  <si>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</si>
  <si>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</si>
  <si>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</si>
  <si>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</si>
  <si>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</si>
  <si>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</si>
  <si>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</si>
  <si>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</si>
  <si>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</si>
  <si>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</si>
  <si>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</si>
  <si>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</si>
  <si>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</si>
  <si>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</si>
  <si>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</si>
  <si>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</si>
  <si>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</si>
  <si>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</si>
  <si>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</si>
  <si>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</si>
  <si>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</si>
  <si>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</si>
  <si>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</si>
  <si>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</si>
  <si>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</si>
  <si>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</si>
  <si>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</si>
  <si>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</si>
  <si>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</si>
  <si>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</si>
  <si>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</si>
  <si>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</si>
  <si>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</si>
  <si>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</si>
  <si>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</si>
  <si>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</si>
  <si>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</si>
  <si>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</si>
  <si>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</si>
  <si>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</si>
  <si>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</si>
  <si>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</si>
  <si>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</si>
  <si>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</si>
  <si>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</si>
  <si>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</si>
  <si>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</si>
  <si>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</si>
  <si>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</si>
  <si>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</si>
  <si>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</si>
  <si>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</si>
  <si>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</si>
  <si>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</si>
  <si>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</si>
  <si>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</si>
  <si>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</si>
  <si>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</si>
  <si>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</si>
  <si>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</si>
  <si>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</si>
  <si>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</si>
  <si>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</si>
  <si>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</si>
  <si>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</si>
  <si>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</si>
  <si>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</si>
  <si>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</si>
  <si>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</si>
  <si>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</si>
  <si>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</si>
  <si>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</si>
  <si>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</si>
  <si>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</si>
  <si>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</si>
  <si>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</si>
  <si>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</si>
  <si>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</si>
  <si>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</si>
  <si>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</si>
  <si>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</si>
  <si>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</si>
  <si>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</si>
  <si>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</si>
  <si>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</si>
  <si>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</si>
  <si>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</si>
  <si>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</si>
  <si>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</si>
  <si>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</si>
  <si>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</si>
  <si>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</si>
  <si>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</si>
  <si>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</si>
  <si>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</si>
  <si>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</si>
  <si>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</si>
  <si>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</si>
  <si>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</si>
  <si>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</si>
  <si>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</si>
  <si>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</si>
  <si>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</si>
  <si>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</si>
  <si>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</si>
  <si>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</si>
  <si>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</si>
  <si>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</si>
  <si>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</si>
  <si>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</si>
  <si>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</si>
  <si>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</si>
  <si>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</si>
  <si>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</si>
  <si>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</si>
  <si>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</si>
  <si>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</si>
  <si>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</si>
  <si>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</si>
  <si>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</si>
  <si>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</si>
  <si>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</si>
  <si>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</si>
  <si>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</si>
  <si>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</si>
  <si>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</si>
  <si>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</si>
  <si>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</si>
  <si>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</si>
  <si>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</si>
  <si>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</si>
  <si>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</si>
  <si>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</si>
  <si>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</si>
  <si>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</si>
  <si>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</si>
  <si>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</si>
  <si>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</si>
  <si>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</si>
  <si>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</si>
  <si>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</si>
  <si>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</si>
  <si>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</si>
  <si>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</si>
  <si>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</si>
  <si>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</si>
  <si>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</si>
  <si>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</si>
  <si>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</si>
  <si>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</si>
  <si>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</si>
  <si>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</si>
  <si>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</si>
  <si>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</si>
  <si>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</si>
  <si>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</si>
  <si>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</si>
  <si>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</si>
  <si>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</si>
  <si>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</si>
  <si>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</si>
  <si>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</si>
  <si>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</si>
  <si>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</si>
  <si>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</si>
  <si>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</si>
  <si>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</si>
  <si>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</si>
  <si>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</si>
  <si>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</si>
  <si>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</si>
  <si>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</si>
  <si>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</si>
  <si>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</si>
  <si>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</si>
  <si>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</si>
  <si>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</si>
  <si>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</si>
  <si>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</si>
  <si>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</si>
  <si>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</si>
  <si>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</si>
  <si>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</si>
  <si>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</si>
  <si>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</si>
  <si>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</si>
  <si>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</si>
  <si>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</si>
  <si>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</si>
  <si>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</si>
  <si>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</si>
  <si>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</si>
  <si>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</si>
  <si>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</si>
  <si>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</si>
  <si>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</si>
  <si>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</si>
  <si>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</si>
  <si>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</si>
  <si>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</si>
  <si>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</si>
  <si>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</si>
  <si>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</si>
  <si>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</si>
  <si>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</si>
  <si>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</si>
  <si>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</si>
  <si>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</si>
  <si>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</si>
  <si>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</si>
  <si>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</si>
  <si>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</si>
  <si>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</si>
  <si>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</si>
  <si>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</si>
  <si>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</si>
  <si>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</si>
  <si>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</si>
  <si>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</si>
  <si>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</si>
  <si>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</si>
  <si>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</si>
  <si>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</si>
  <si>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</si>
  <si>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</si>
  <si>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</si>
  <si>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</si>
  <si>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</si>
  <si>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</si>
  <si>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</si>
  <si>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</si>
  <si>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</si>
  <si>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</si>
  <si>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</si>
  <si>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</si>
  <si>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</si>
  <si>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</si>
  <si>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</si>
  <si>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</si>
  <si>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</si>
  <si>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</si>
  <si>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</si>
  <si>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</si>
  <si>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</si>
  <si>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</si>
  <si>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</si>
  <si>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</si>
  <si>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</si>
  <si>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</si>
  <si>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</si>
  <si>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</si>
  <si>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</si>
  <si>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</si>
  <si>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</si>
  <si>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</si>
  <si>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</si>
  <si>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</si>
  <si>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</si>
  <si>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</si>
  <si>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</si>
  <si>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</si>
  <si>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</si>
  <si>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</si>
  <si>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</si>
  <si>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</si>
  <si>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</si>
  <si>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</si>
  <si>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</si>
  <si>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</si>
  <si>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</si>
  <si>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</si>
  <si>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</si>
  <si>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</si>
  <si>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</si>
  <si>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</si>
  <si>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</si>
  <si>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</si>
  <si>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</si>
  <si>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</si>
  <si>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</si>
  <si>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</si>
  <si>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</si>
  <si>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</si>
  <si>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</si>
  <si>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</si>
  <si>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</si>
  <si>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</si>
  <si>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</si>
  <si>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</si>
  <si>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</si>
  <si>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</si>
  <si>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</si>
  <si>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</si>
  <si>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</si>
  <si>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</si>
  <si>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</si>
  <si>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</si>
  <si>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</si>
  <si>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</si>
  <si>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</si>
  <si>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</si>
  <si>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</si>
  <si>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</si>
  <si>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</si>
  <si>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</si>
  <si>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</si>
  <si>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</si>
  <si>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</si>
  <si>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</si>
  <si>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</si>
  <si>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</si>
  <si>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</si>
  <si>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</si>
  <si>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</si>
  <si>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</si>
  <si>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</si>
  <si>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</si>
  <si>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</si>
  <si>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</si>
  <si>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</si>
  <si>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</si>
  <si>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</si>
  <si>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</si>
  <si>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</si>
  <si>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</si>
  <si>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</si>
  <si>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</si>
  <si>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</si>
  <si>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</si>
  <si>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</si>
  <si>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</si>
  <si>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</si>
  <si>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</si>
  <si>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</si>
  <si>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</si>
  <si>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</si>
  <si>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</si>
  <si>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</si>
  <si>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</si>
  <si>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</si>
  <si>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</si>
  <si>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</si>
  <si>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</si>
  <si>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</si>
  <si>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</si>
  <si>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</si>
  <si>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</si>
  <si>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</si>
  <si>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</si>
  <si>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</si>
  <si>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</si>
  <si>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</si>
  <si>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</si>
  <si>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</si>
  <si>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</si>
  <si>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</si>
  <si>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</si>
  <si>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</si>
  <si>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</si>
  <si>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</si>
  <si>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</si>
  <si>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</si>
  <si>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</si>
  <si>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</si>
  <si>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</si>
  <si>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</si>
  <si>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</si>
  <si>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</si>
  <si>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</si>
  <si>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</si>
  <si>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</si>
  <si>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</si>
  <si>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</si>
  <si>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</si>
  <si>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</si>
  <si>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</si>
  <si>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</si>
  <si>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</si>
  <si>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</si>
  <si>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</si>
  <si>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</si>
  <si>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</si>
  <si>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</si>
  <si>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</si>
  <si>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</si>
  <si>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</si>
  <si>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</si>
  <si>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</si>
  <si>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</si>
  <si>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</si>
  <si>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</si>
  <si>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</si>
  <si>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</si>
  <si>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</si>
  <si>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</si>
  <si>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</si>
  <si>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</si>
  <si>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</si>
  <si>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</si>
  <si>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</si>
  <si>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</si>
  <si>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</si>
  <si>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</si>
  <si>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</si>
  <si>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</si>
  <si>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</si>
  <si>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</si>
  <si>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</si>
  <si>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</si>
  <si>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</si>
  <si>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</si>
  <si>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</si>
  <si>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</si>
  <si>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</si>
  <si>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</si>
  <si>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</si>
  <si>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</si>
  <si>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</si>
  <si>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</si>
  <si>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</si>
  <si>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</si>
  <si>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</si>
  <si>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</si>
  <si>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</si>
  <si>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</si>
  <si>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</si>
  <si>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</si>
  <si>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</si>
  <si>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</si>
  <si>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</si>
  <si>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</si>
  <si>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</si>
  <si>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</si>
  <si>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</si>
  <si>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</si>
  <si>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</si>
  <si>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</si>
  <si>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</si>
  <si>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</si>
  <si>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</si>
  <si>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</si>
  <si>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</si>
  <si>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</si>
  <si>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</si>
  <si>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</si>
  <si>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</si>
  <si>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</si>
  <si>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</si>
  <si>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</si>
  <si>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</si>
  <si>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</si>
  <si>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</si>
  <si>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</si>
  <si>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</si>
  <si>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</si>
  <si>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</si>
  <si>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</si>
  <si>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</si>
  <si>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</si>
  <si>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</si>
  <si>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</si>
  <si>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</si>
  <si>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</si>
  <si>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</si>
  <si>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</si>
  <si>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</si>
  <si>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</si>
  <si>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</si>
  <si>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</si>
  <si>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</si>
  <si>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</si>
  <si>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</si>
  <si>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</si>
  <si>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</si>
  <si>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</si>
  <si>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</si>
  <si>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</si>
  <si>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</si>
  <si>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</si>
  <si>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</si>
  <si>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</si>
  <si>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</si>
  <si>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</si>
  <si>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</si>
  <si>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</si>
  <si>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</si>
  <si>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</si>
  <si>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</si>
  <si>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</si>
  <si>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</si>
  <si>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</si>
  <si>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</si>
  <si>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</si>
  <si>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</si>
  <si>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</si>
  <si>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</si>
  <si>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</si>
  <si>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</si>
  <si>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</si>
  <si>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</si>
  <si>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</si>
  <si>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</si>
  <si>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</si>
  <si>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</si>
  <si>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</si>
  <si>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</si>
  <si>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</si>
  <si>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</si>
  <si>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</si>
  <si>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</si>
  <si>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</si>
  <si>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</si>
  <si>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</si>
  <si>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</si>
  <si>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</si>
  <si>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</si>
  <si>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</si>
  <si>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</si>
  <si>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</si>
  <si>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</si>
  <si>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</si>
  <si>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</si>
  <si>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</si>
  <si>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</si>
  <si>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</si>
  <si>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</si>
  <si>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</si>
  <si>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</si>
  <si>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</si>
  <si>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</si>
  <si>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</si>
  <si>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</si>
  <si>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</si>
  <si>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</si>
  <si>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</si>
  <si>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</si>
  <si>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</si>
  <si>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</si>
  <si>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</si>
  <si>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</si>
  <si>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</si>
  <si>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</si>
  <si>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</si>
  <si>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</si>
  <si>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</si>
  <si>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</si>
  <si>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</si>
  <si>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</si>
  <si>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</si>
  <si>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</si>
  <si>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</si>
  <si>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</si>
  <si>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</si>
  <si>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</si>
  <si>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</si>
  <si>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</si>
  <si>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</si>
  <si>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</si>
  <si>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</si>
  <si>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</si>
  <si>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</si>
  <si>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</si>
  <si>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</si>
  <si>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</si>
  <si>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</si>
  <si>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</si>
  <si>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</si>
  <si>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</si>
  <si>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</si>
  <si>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</si>
  <si>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</si>
  <si>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</si>
  <si>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</si>
  <si>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</si>
  <si>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</si>
  <si>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</si>
  <si>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</si>
  <si>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</si>
  <si>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</si>
  <si>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</si>
  <si>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</si>
  <si>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</si>
  <si>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</si>
  <si>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</si>
  <si>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</si>
  <si>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</si>
  <si>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</si>
  <si>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</si>
  <si>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</si>
  <si>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</si>
  <si>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</si>
  <si>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</si>
  <si>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</si>
  <si>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</si>
  <si>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</si>
  <si>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</si>
  <si>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</si>
  <si>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</si>
  <si>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</si>
  <si>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</si>
  <si>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</si>
  <si>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</si>
  <si>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</si>
  <si>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</si>
  <si>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</si>
  <si>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</si>
  <si>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</si>
  <si>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</si>
  <si>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</si>
  <si>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</si>
  <si>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</si>
  <si>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</si>
  <si>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</si>
  <si>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</si>
  <si>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</si>
  <si>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</si>
  <si>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</si>
  <si>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</si>
  <si>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</si>
  <si>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</si>
  <si>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</si>
  <si>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</si>
  <si>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</si>
  <si>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</si>
  <si>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</si>
  <si>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</si>
  <si>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</si>
  <si>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</si>
  <si>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</si>
  <si>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</si>
  <si>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</si>
  <si>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</si>
  <si>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</si>
  <si>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</si>
  <si>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</si>
  <si>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</si>
  <si>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</si>
  <si>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</si>
  <si>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</si>
  <si>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</si>
  <si>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</si>
  <si>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</si>
  <si>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</si>
  <si>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</si>
  <si>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</si>
  <si>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</si>
  <si>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</si>
  <si>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</si>
  <si>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</si>
  <si>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</si>
  <si>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</si>
  <si>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</si>
  <si>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</si>
  <si>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</si>
  <si>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</si>
  <si>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</si>
  <si>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</si>
  <si>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</si>
  <si>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</si>
  <si>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</si>
  <si>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</si>
  <si>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</si>
  <si>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</si>
  <si>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</si>
  <si>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</si>
  <si>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</si>
  <si>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</si>
  <si>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</si>
  <si>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</si>
  <si>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</si>
  <si>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</si>
  <si>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</si>
  <si>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</si>
  <si>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</si>
  <si>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</si>
  <si>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</si>
  <si>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</si>
  <si>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</si>
  <si>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</si>
  <si>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</si>
  <si>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</si>
  <si>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</si>
  <si>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</si>
  <si>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</si>
  <si>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</si>
  <si>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</si>
  <si>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</si>
  <si>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</si>
  <si>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</si>
  <si>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</si>
  <si>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</si>
  <si>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</si>
  <si>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</si>
  <si>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</si>
  <si>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</si>
  <si>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</si>
  <si>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</si>
  <si>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</si>
  <si>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</si>
  <si>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</si>
  <si>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</si>
  <si>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</si>
  <si>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</si>
  <si>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</si>
  <si>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</si>
  <si>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</si>
  <si>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</si>
  <si>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</si>
  <si>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</si>
  <si>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</si>
  <si>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</si>
  <si>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</si>
  <si>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</si>
  <si>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</si>
  <si>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</si>
  <si>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</si>
  <si>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</si>
  <si>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</si>
  <si>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</si>
  <si>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</si>
  <si>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</si>
  <si>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</si>
  <si>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</si>
  <si>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</si>
  <si>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</si>
  <si>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</si>
  <si>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</si>
  <si>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</si>
  <si>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</si>
  <si>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</si>
  <si>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</si>
  <si>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</si>
  <si>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</si>
  <si>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</si>
  <si>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</si>
  <si>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</si>
  <si>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</si>
  <si>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</si>
  <si>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</si>
  <si>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</si>
  <si>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</si>
  <si>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</si>
  <si>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</si>
  <si>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</si>
  <si>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</si>
  <si>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</si>
  <si>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</si>
  <si>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</si>
  <si>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</si>
  <si>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</si>
  <si>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</si>
  <si>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</si>
  <si>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</si>
  <si>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</si>
  <si>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</si>
  <si>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</si>
  <si>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</si>
  <si>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</si>
  <si>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</si>
  <si>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</si>
  <si>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</si>
  <si>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</si>
  <si>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</si>
  <si>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</si>
  <si>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</si>
  <si>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</si>
  <si>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</si>
  <si>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</si>
  <si>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</si>
  <si>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</si>
  <si>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</si>
  <si>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</si>
  <si>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</si>
  <si>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</si>
  <si>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</si>
  <si>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</si>
  <si>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</si>
  <si>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</si>
  <si>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</si>
  <si>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</si>
  <si>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</si>
  <si>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</si>
  <si>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</si>
  <si>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</si>
  <si>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</si>
  <si>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</si>
  <si>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</si>
  <si>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</si>
  <si>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</si>
  <si>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</si>
  <si>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</si>
  <si>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</si>
  <si>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</si>
  <si>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</si>
  <si>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</si>
  <si>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</si>
  <si>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</si>
  <si>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</si>
  <si>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</si>
  <si>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</si>
  <si>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</si>
  <si>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</si>
  <si>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</si>
  <si>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</si>
  <si>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</si>
  <si>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</si>
  <si>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</si>
  <si>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</si>
  <si>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</si>
  <si>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</si>
  <si>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</si>
  <si>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</si>
  <si>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</si>
  <si>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</si>
  <si>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</si>
  <si>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</si>
  <si>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</si>
  <si>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</si>
  <si>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</si>
  <si>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</si>
  <si>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</si>
  <si>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</si>
  <si>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</si>
  <si>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</si>
  <si>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</si>
  <si>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</si>
  <si>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</si>
  <si>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</si>
  <si>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</si>
  <si>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</si>
  <si>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</si>
  <si>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</si>
  <si>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</si>
  <si>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</si>
  <si>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</si>
  <si>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</si>
  <si>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</si>
  <si>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</si>
  <si>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</si>
  <si>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</si>
  <si>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</si>
  <si>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</si>
  <si>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</si>
  <si>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</si>
  <si>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</si>
  <si>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</si>
  <si>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</si>
  <si>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</si>
  <si>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</si>
  <si>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</si>
  <si>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</si>
  <si>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</si>
  <si>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</si>
  <si>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</si>
  <si>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</si>
  <si>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</si>
  <si>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</si>
  <si>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</si>
  <si>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</si>
  <si>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</si>
  <si>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</si>
  <si>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</si>
  <si>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</si>
  <si>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</si>
  <si>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</si>
  <si>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</si>
  <si>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</si>
  <si>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</si>
  <si>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</si>
  <si>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</si>
  <si>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</si>
  <si>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</si>
  <si>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</si>
  <si>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</si>
  <si>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</si>
  <si>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</si>
  <si>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</si>
  <si>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</si>
  <si>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</si>
  <si>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</si>
  <si>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</si>
  <si>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</si>
  <si>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</si>
  <si>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</si>
  <si>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</si>
  <si>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</si>
  <si>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</si>
  <si>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</si>
  <si>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</si>
  <si>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</si>
  <si>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</si>
  <si>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</si>
  <si>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</si>
  <si>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</si>
  <si>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</si>
  <si>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</si>
  <si>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</si>
  <si>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</si>
  <si>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</si>
  <si>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</si>
  <si>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</si>
  <si>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</si>
  <si>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</si>
  <si>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</si>
  <si>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</si>
  <si>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</si>
  <si>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</si>
  <si>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</si>
  <si>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</si>
  <si>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</si>
  <si>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</si>
  <si>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</si>
  <si>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</si>
  <si>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</si>
  <si>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</si>
  <si>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</si>
  <si>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</si>
  <si>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</si>
  <si>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</si>
  <si>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</si>
  <si>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</si>
  <si>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</si>
  <si>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</si>
  <si>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</si>
  <si>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</si>
  <si>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</si>
  <si>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</si>
  <si>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</si>
  <si>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</si>
  <si>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</si>
  <si>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</si>
  <si>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</si>
  <si>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</si>
  <si>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</si>
  <si>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</si>
  <si>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</si>
  <si>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</si>
  <si>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</si>
  <si>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</si>
  <si>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</si>
  <si>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</si>
  <si>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</si>
  <si>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</si>
  <si>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</si>
  <si>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</si>
  <si>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</si>
  <si>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</si>
  <si>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</si>
  <si>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</si>
  <si>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</si>
  <si>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</si>
  <si>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</si>
  <si>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</si>
  <si>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</si>
  <si>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</si>
  <si>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</si>
  <si>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</si>
  <si>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</si>
  <si>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</si>
  <si>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</si>
  <si>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</si>
  <si>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</si>
  <si>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</si>
  <si>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</si>
  <si>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</si>
  <si>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</si>
  <si>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</si>
  <si>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</si>
  <si>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</si>
  <si>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</si>
  <si>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</si>
  <si>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</si>
  <si>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</si>
  <si>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</si>
  <si>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</si>
  <si>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</si>
  <si>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</si>
  <si>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</si>
  <si>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</si>
  <si>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</si>
  <si>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</si>
  <si>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</si>
  <si>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</si>
  <si>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</si>
  <si>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</si>
  <si>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</si>
  <si>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</si>
  <si>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</si>
  <si>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</si>
  <si>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</si>
  <si>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</si>
  <si>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</si>
  <si>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</si>
  <si>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</si>
  <si>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</si>
  <si>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</si>
  <si>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</si>
  <si>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</si>
  <si>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</si>
  <si>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</si>
  <si>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</si>
  <si>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</si>
  <si>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</si>
  <si>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</si>
  <si>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</si>
  <si>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</si>
  <si>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</si>
  <si>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</si>
  <si>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</si>
  <si>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</si>
  <si>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</si>
  <si>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</si>
  <si>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</si>
  <si>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</si>
  <si>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</si>
  <si>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</si>
  <si>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</si>
  <si>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</si>
  <si>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</si>
  <si>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</si>
  <si>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</si>
  <si>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</si>
  <si>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</si>
  <si>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</si>
  <si>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</si>
  <si>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</si>
  <si>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</si>
  <si>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</si>
  <si>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</si>
  <si>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</si>
  <si>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</si>
  <si>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</si>
  <si>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</si>
  <si>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</si>
  <si>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</si>
  <si>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</si>
  <si>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</si>
  <si>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</si>
  <si>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</si>
  <si>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</si>
  <si>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</si>
  <si>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</si>
  <si>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</si>
  <si>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</si>
  <si>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</si>
  <si>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</si>
  <si>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</si>
  <si>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</si>
  <si>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</si>
  <si>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</si>
  <si>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</si>
  <si>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</si>
  <si>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</si>
  <si>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</si>
  <si>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</si>
  <si>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</si>
  <si>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</si>
  <si>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</si>
  <si>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</si>
  <si>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</si>
  <si>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</si>
  <si>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</si>
  <si>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</si>
  <si>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</si>
  <si>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</si>
  <si>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</si>
  <si>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</si>
  <si>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</si>
  <si>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</si>
  <si>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</si>
  <si>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</si>
  <si>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</si>
  <si>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</si>
  <si>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</si>
  <si>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</si>
  <si>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</si>
  <si>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</si>
  <si>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</si>
  <si>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</si>
  <si>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</si>
  <si>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</si>
  <si>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</si>
  <si>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</si>
  <si>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</si>
  <si>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</si>
  <si>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</si>
  <si>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</si>
  <si>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</si>
  <si>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</si>
  <si>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</si>
  <si>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</si>
  <si>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</si>
  <si>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</si>
  <si>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</si>
  <si>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</si>
  <si>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</si>
  <si>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</si>
  <si>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</si>
  <si>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</si>
  <si>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</si>
  <si>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</si>
  <si>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</si>
  <si>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</si>
  <si>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</si>
  <si>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</si>
  <si>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</si>
  <si>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</si>
  <si>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</si>
  <si>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</si>
  <si>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</si>
  <si>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</si>
  <si>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</si>
  <si>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</si>
  <si>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</si>
  <si>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</si>
  <si>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</si>
  <si>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</si>
  <si>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</si>
  <si>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</si>
  <si>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</si>
  <si>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</si>
  <si>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</si>
  <si>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</si>
  <si>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</si>
  <si>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</si>
  <si>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</si>
  <si>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</si>
  <si>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</si>
  <si>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</si>
  <si>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</si>
  <si>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</si>
  <si>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</si>
  <si>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</si>
  <si>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</si>
  <si>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</si>
  <si>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</si>
  <si>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</si>
  <si>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</si>
  <si>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</si>
  <si>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</si>
  <si>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</si>
  <si>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</si>
  <si>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</si>
  <si>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</si>
  <si>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</si>
  <si>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</si>
  <si>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</si>
  <si>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</si>
  <si>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</si>
  <si>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</si>
  <si>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</si>
  <si>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</si>
  <si>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</si>
  <si>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</si>
  <si>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</si>
  <si>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</si>
  <si>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</si>
  <si>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</si>
  <si>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</si>
  <si>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</si>
  <si>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</si>
  <si>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</si>
  <si>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</si>
  <si>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</si>
  <si>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</si>
  <si>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</si>
  <si>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</si>
  <si>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</si>
  <si>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</si>
  <si>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</si>
  <si>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</si>
  <si>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</si>
  <si>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</si>
  <si>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</si>
  <si>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</si>
  <si>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</si>
  <si>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</si>
  <si>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</si>
  <si>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</si>
  <si>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</si>
  <si>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</si>
  <si>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</si>
  <si>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</si>
  <si>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</si>
  <si>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</si>
  <si>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</si>
  <si>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</si>
  <si>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</si>
  <si>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</si>
  <si>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</si>
  <si>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</si>
  <si>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</si>
  <si>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</si>
  <si>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</si>
  <si>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</si>
  <si>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</si>
  <si>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</si>
  <si>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</si>
  <si>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</si>
  <si>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</si>
  <si>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</si>
  <si>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</si>
  <si>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</si>
  <si>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</si>
  <si>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</si>
  <si>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</si>
  <si>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</si>
  <si>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</si>
  <si>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</si>
  <si>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</si>
  <si>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</si>
  <si>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</si>
  <si>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</si>
  <si>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</si>
  <si>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</si>
  <si>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</si>
  <si>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</si>
  <si>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</si>
  <si>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</si>
  <si>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</si>
  <si>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</si>
  <si>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</si>
  <si>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</si>
  <si>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</si>
  <si>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</si>
  <si>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</si>
  <si>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</si>
  <si>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</si>
  <si>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</si>
  <si>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</si>
  <si>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</si>
  <si>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</si>
  <si>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</si>
  <si>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</si>
  <si>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</si>
  <si>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</si>
  <si>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</si>
  <si>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</si>
  <si>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</si>
  <si>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</si>
  <si>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</si>
  <si>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</si>
  <si>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</si>
  <si>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</si>
  <si>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</si>
  <si>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</si>
  <si>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</si>
  <si>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</si>
  <si>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</si>
  <si>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</si>
  <si>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</si>
  <si>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</si>
  <si>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</si>
  <si>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</si>
  <si>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</si>
  <si>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</si>
  <si>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</si>
  <si>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</si>
  <si>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</si>
  <si>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</si>
  <si>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</si>
  <si>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</si>
  <si>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</si>
  <si>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</si>
  <si>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</si>
  <si>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</si>
  <si>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</si>
  <si>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</si>
  <si>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</si>
  <si>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</si>
  <si>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</si>
  <si>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</si>
  <si>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</si>
  <si>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</si>
  <si>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</si>
  <si>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</si>
  <si>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</si>
  <si>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</si>
  <si>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</si>
  <si>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</si>
  <si>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</si>
  <si>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</si>
  <si>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</si>
  <si>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</si>
  <si>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</si>
  <si>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</si>
  <si>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</si>
  <si>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</si>
  <si>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</si>
  <si>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</si>
  <si>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</si>
  <si>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</si>
  <si>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</si>
  <si>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</si>
  <si>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</si>
  <si>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</si>
  <si>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</si>
  <si>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</si>
  <si>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</si>
  <si>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</si>
  <si>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</si>
  <si>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</si>
  <si>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</si>
  <si>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</si>
  <si>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</si>
  <si>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</si>
  <si>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</si>
  <si>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</si>
  <si>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</si>
  <si>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</si>
  <si>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</si>
  <si>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</si>
  <si>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</si>
  <si>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</si>
  <si>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</si>
  <si>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</si>
  <si>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</si>
  <si>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</si>
  <si>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</si>
  <si>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</si>
  <si>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</si>
  <si>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</si>
  <si>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</si>
  <si>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</si>
  <si>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</si>
  <si>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</si>
  <si>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</si>
  <si>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</si>
  <si>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</si>
  <si>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</si>
  <si>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</si>
  <si>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</si>
  <si>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</si>
  <si>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</si>
  <si>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</si>
  <si>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</si>
  <si>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</si>
  <si>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</si>
  <si>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</si>
  <si>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</si>
  <si>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</si>
  <si>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</si>
  <si>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</si>
  <si>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</si>
  <si>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</si>
  <si>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</si>
  <si>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</si>
  <si>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</si>
  <si>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</si>
  <si>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</si>
  <si>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</si>
  <si>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</si>
  <si>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</si>
  <si>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</si>
  <si>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</si>
  <si>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</si>
  <si>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</si>
  <si>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</si>
  <si>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</si>
  <si>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</si>
  <si>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</si>
  <si>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</si>
  <si>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</si>
  <si>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</si>
  <si>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</si>
  <si>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</si>
  <si>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</si>
  <si>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</si>
  <si>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</si>
  <si>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</si>
  <si>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</si>
  <si>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</si>
  <si>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</si>
  <si>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</si>
  <si>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</si>
  <si>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</si>
  <si>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</si>
  <si>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</si>
  <si>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</si>
  <si>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</si>
  <si>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</si>
  <si>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</si>
  <si>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</si>
  <si>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</si>
  <si>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</si>
  <si>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</si>
  <si>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</si>
  <si>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</si>
  <si>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</si>
  <si>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</si>
  <si>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</si>
  <si>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</si>
  <si>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</si>
  <si>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</si>
  <si>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</si>
  <si>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</si>
  <si>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</si>
  <si>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</si>
  <si>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</si>
  <si>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</si>
  <si>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</si>
  <si>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</si>
  <si>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</si>
  <si>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</si>
  <si>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</si>
  <si>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</si>
  <si>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</si>
  <si>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</si>
  <si>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</si>
  <si>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</si>
  <si>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</si>
  <si>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</si>
  <si>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</si>
  <si>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</si>
  <si>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</si>
  <si>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</si>
  <si>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</si>
  <si>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</si>
  <si>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</si>
  <si>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</si>
  <si>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</si>
  <si>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</si>
  <si>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</si>
  <si>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</si>
  <si>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</si>
  <si>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</si>
  <si>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</si>
  <si>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</si>
  <si>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</si>
  <si>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</si>
  <si>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</si>
  <si>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</si>
  <si>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</si>
  <si>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</si>
  <si>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</si>
  <si>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</si>
  <si>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</si>
  <si>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</si>
  <si>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</si>
  <si>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</si>
  <si>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</si>
  <si>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</si>
  <si>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</si>
  <si>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</si>
  <si>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</si>
  <si>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</si>
  <si>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</si>
  <si>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</si>
  <si>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</si>
  <si>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</si>
  <si>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</si>
  <si>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</si>
  <si>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</si>
  <si>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</si>
  <si>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</si>
  <si>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</si>
  <si>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</si>
  <si>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</si>
  <si>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</si>
  <si>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</si>
  <si>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</si>
  <si>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</si>
  <si>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</si>
  <si>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</si>
  <si>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</si>
  <si>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</si>
  <si>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</si>
  <si>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</si>
  <si>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</si>
  <si>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</si>
  <si>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</si>
  <si>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</si>
  <si>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</si>
  <si>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</si>
  <si>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</si>
  <si>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</si>
  <si>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</si>
  <si>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</si>
  <si>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</si>
  <si>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</si>
  <si>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</si>
  <si>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</si>
  <si>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</si>
  <si>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</si>
  <si>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</si>
  <si>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</si>
  <si>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</si>
  <si>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</si>
  <si>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</si>
  <si>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</si>
  <si>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</si>
  <si>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</si>
  <si>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</si>
  <si>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</si>
  <si>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</si>
  <si>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</si>
  <si>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</si>
  <si>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</si>
  <si>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</si>
  <si>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</si>
  <si>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</si>
  <si>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</si>
  <si>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</si>
  <si>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</si>
  <si>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</si>
  <si>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</si>
  <si>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</si>
  <si>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</si>
  <si>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</si>
  <si>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</si>
  <si>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</si>
  <si>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</si>
  <si>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</si>
  <si>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</si>
  <si>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</si>
  <si>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</si>
  <si>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</si>
  <si>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</si>
  <si>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</si>
  <si>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</si>
  <si>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</si>
  <si>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</si>
  <si>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</si>
  <si>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</si>
  <si>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</si>
  <si>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</si>
  <si>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</si>
  <si>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</si>
  <si>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</si>
  <si>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</si>
  <si>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</si>
  <si>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</si>
  <si>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</si>
  <si>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</si>
  <si>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</si>
  <si>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</si>
  <si>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</si>
  <si>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</si>
  <si>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</si>
  <si>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</si>
  <si>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</si>
  <si>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</si>
  <si>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</si>
  <si>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</si>
  <si>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</si>
  <si>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</si>
  <si>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</si>
  <si>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</si>
  <si>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</si>
  <si>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</si>
  <si>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</si>
  <si>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</si>
  <si>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</si>
  <si>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</si>
  <si>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</si>
  <si>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</si>
  <si>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</si>
  <si>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</si>
  <si>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</si>
  <si>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</si>
  <si>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</si>
  <si>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</si>
  <si>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</si>
  <si>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</si>
  <si>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</si>
  <si>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</si>
  <si>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</si>
  <si>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</si>
  <si>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</si>
  <si>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</si>
  <si>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</si>
  <si>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</si>
  <si>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</si>
  <si>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</si>
  <si>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</si>
  <si>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</si>
  <si>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</si>
  <si>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</si>
  <si>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</si>
  <si>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</si>
  <si>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</si>
  <si>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</si>
  <si>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</si>
  <si>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</si>
  <si>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</si>
  <si>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</si>
  <si>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</si>
  <si>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</si>
  <si>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</si>
  <si>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</si>
  <si>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</si>
  <si>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</si>
  <si>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</si>
  <si>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</si>
  <si>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</si>
  <si>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</si>
  <si>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</si>
  <si>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</si>
  <si>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</si>
  <si>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</si>
  <si>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</si>
  <si>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</si>
  <si>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</si>
  <si>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</si>
  <si>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</si>
  <si>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</si>
  <si>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</si>
  <si>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</si>
  <si>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</si>
  <si>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</si>
  <si>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</si>
  <si>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</si>
  <si>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</si>
  <si>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</si>
  <si>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</si>
  <si>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</si>
  <si>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</si>
  <si>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</si>
  <si>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</si>
  <si>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</si>
  <si>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</si>
  <si>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</si>
  <si>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</si>
  <si>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</si>
  <si>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</si>
  <si>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</si>
  <si>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</si>
  <si>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</si>
  <si>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</si>
  <si>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</si>
  <si>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</si>
  <si>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</si>
  <si>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</si>
  <si>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</si>
  <si>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</si>
  <si>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</si>
  <si>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</si>
  <si>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</si>
  <si>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</si>
  <si>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</si>
  <si>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</si>
  <si>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</si>
  <si>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</si>
  <si>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</si>
  <si>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</si>
  <si>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</si>
  <si>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</si>
  <si>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</si>
  <si>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</si>
  <si>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</si>
  <si>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</si>
  <si>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</si>
  <si>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</si>
  <si>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</si>
  <si>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</si>
  <si>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</si>
  <si>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</si>
  <si>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</si>
  <si>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</si>
  <si>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</si>
  <si>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</si>
  <si>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</si>
  <si>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</si>
  <si>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</si>
  <si>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</si>
  <si>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</si>
  <si>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</si>
  <si>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</si>
  <si>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</si>
  <si>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</si>
  <si>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</si>
  <si>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</si>
  <si>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</si>
  <si>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</si>
  <si>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</si>
  <si>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</si>
  <si>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</si>
  <si>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</si>
  <si>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</si>
  <si>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</si>
  <si>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</si>
  <si>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</si>
  <si>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</si>
  <si>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</si>
  <si>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</si>
  <si>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</si>
  <si>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</si>
  <si>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</si>
  <si>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</si>
  <si>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</si>
  <si>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</si>
  <si>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</si>
  <si>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</si>
  <si>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</si>
  <si>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</si>
  <si>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</si>
  <si>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</si>
  <si>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</si>
  <si>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</si>
  <si>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</si>
  <si>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</si>
  <si>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</si>
  <si>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</si>
  <si>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</si>
  <si>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</si>
  <si>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</si>
  <si>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</si>
  <si>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</si>
  <si>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</si>
  <si>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</si>
  <si>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</si>
  <si>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</si>
  <si>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</si>
  <si>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</si>
  <si>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</si>
  <si>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</si>
  <si>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</si>
  <si>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</si>
  <si>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</si>
  <si>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</si>
  <si>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</si>
  <si>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</si>
  <si>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</si>
  <si>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</si>
  <si>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</si>
  <si>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</si>
  <si>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</si>
  <si>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</si>
  <si>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</si>
  <si>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</si>
  <si>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</si>
  <si>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</si>
  <si>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</si>
  <si>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</si>
  <si>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</si>
  <si>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</si>
  <si>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</si>
  <si>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</si>
  <si>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</si>
  <si>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</si>
  <si>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</si>
  <si>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</si>
  <si>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</si>
  <si>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</si>
  <si>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</si>
  <si>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</si>
  <si>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</si>
  <si>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</si>
  <si>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</si>
  <si>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</si>
  <si>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</si>
  <si>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</si>
  <si>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</si>
  <si>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</si>
  <si>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</si>
  <si>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</si>
  <si>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</si>
  <si>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</si>
  <si>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</si>
  <si>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</si>
  <si>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</si>
  <si>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</si>
  <si>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</si>
  <si>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</si>
  <si>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</si>
  <si>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</si>
  <si>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</si>
  <si>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</si>
  <si>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</si>
  <si>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</si>
  <si>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</si>
  <si>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</si>
  <si>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</si>
  <si>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</si>
  <si>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</si>
  <si>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</si>
  <si>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</si>
  <si>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</si>
  <si>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</si>
  <si>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</si>
  <si>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</si>
  <si>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</si>
  <si>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</si>
  <si>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</si>
  <si>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</si>
  <si>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</si>
  <si>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</si>
  <si>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</si>
  <si>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</si>
  <si>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</si>
  <si>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</si>
  <si>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</si>
  <si>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</si>
  <si>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</si>
  <si>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</si>
  <si>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</si>
  <si>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</si>
  <si>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</si>
  <si>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</si>
  <si>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</si>
  <si>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</si>
  <si>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</si>
  <si>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</si>
  <si>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</si>
  <si>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</si>
  <si>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</si>
  <si>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</si>
  <si>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</si>
  <si>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</si>
  <si>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</si>
  <si>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</si>
  <si>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</si>
  <si>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</si>
  <si>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</si>
  <si>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</si>
  <si>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</si>
  <si>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</si>
  <si>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</si>
  <si>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</si>
  <si>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</si>
  <si>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</si>
  <si>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</si>
  <si>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</si>
  <si>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</si>
  <si>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</si>
  <si>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</si>
  <si>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</si>
  <si>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</si>
  <si>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</si>
  <si>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</si>
  <si>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</si>
  <si>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</si>
  <si>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</si>
  <si>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</si>
  <si>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</si>
  <si>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</si>
  <si>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</si>
  <si>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</si>
  <si>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</si>
  <si>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</si>
  <si>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</si>
  <si>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</si>
  <si>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</si>
  <si>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</si>
  <si>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</si>
  <si>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</si>
  <si>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</si>
  <si>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</si>
  <si>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</si>
  <si>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</si>
  <si>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</si>
  <si>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</si>
  <si>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</si>
  <si>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</si>
  <si>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</si>
  <si>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</si>
  <si>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</si>
  <si>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</si>
  <si>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</si>
  <si>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</si>
  <si>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</si>
  <si>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</si>
  <si>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</si>
  <si>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</si>
  <si>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</si>
  <si>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</si>
  <si>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</si>
  <si>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</si>
  <si>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</si>
  <si>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</si>
  <si>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</si>
  <si>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</si>
  <si>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</si>
  <si>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</si>
  <si>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</si>
  <si>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</si>
  <si>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</si>
  <si>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</si>
  <si>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</si>
  <si>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</si>
  <si>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</si>
  <si>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</si>
  <si>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</si>
  <si>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</si>
  <si>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</si>
  <si>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</si>
  <si>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</si>
  <si>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</si>
  <si>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</si>
  <si>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</si>
  <si>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</si>
  <si>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</si>
  <si>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</si>
  <si>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</si>
  <si>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</si>
  <si>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</si>
  <si>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</si>
  <si>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</si>
  <si>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</si>
  <si>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</si>
  <si>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</si>
  <si>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</si>
  <si>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</si>
  <si>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</si>
  <si>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</si>
  <si>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</si>
  <si>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</si>
  <si>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</si>
  <si>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</si>
  <si>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</si>
  <si>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</si>
  <si>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</si>
  <si>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</si>
  <si>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</si>
  <si>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</si>
  <si>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</si>
  <si>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</si>
  <si>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</si>
  <si>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</si>
  <si>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</si>
  <si>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</si>
  <si>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</si>
  <si>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</si>
  <si>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</si>
  <si>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</si>
  <si>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</si>
  <si>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</si>
  <si>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</si>
  <si>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</si>
  <si>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</si>
  <si>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</si>
  <si>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</si>
  <si>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</si>
  <si>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</si>
  <si>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</si>
  <si>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</si>
  <si>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</si>
  <si>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</si>
  <si>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</si>
  <si>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</si>
  <si>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</si>
  <si>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</si>
  <si>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</si>
  <si>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</si>
  <si>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</si>
  <si>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</si>
  <si>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</si>
  <si>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</si>
  <si>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</si>
  <si>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</si>
  <si>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</si>
  <si>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</si>
  <si>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</si>
  <si>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</si>
  <si>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</si>
  <si>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</si>
  <si>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</si>
  <si>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</si>
  <si>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</si>
  <si>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</si>
  <si>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</si>
  <si>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</si>
  <si>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</si>
  <si>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</si>
  <si>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</si>
  <si>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</si>
  <si>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</si>
  <si>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</si>
  <si>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</si>
  <si>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</si>
  <si>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</si>
  <si>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</si>
  <si>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</si>
  <si>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</si>
  <si>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</si>
  <si>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</si>
  <si>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</si>
  <si>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</si>
  <si>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</si>
  <si>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</si>
  <si>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</si>
  <si>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</si>
  <si>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</si>
  <si>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</si>
  <si>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</si>
  <si>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</si>
  <si>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</si>
  <si>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</si>
  <si>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</si>
  <si>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</si>
  <si>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</si>
  <si>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</si>
  <si>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</si>
  <si>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</si>
  <si>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</si>
  <si>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</si>
  <si>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</si>
  <si>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</si>
  <si>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</si>
  <si>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</si>
  <si>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</si>
  <si>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</si>
  <si>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</si>
  <si>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</si>
  <si>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</si>
  <si>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</si>
  <si>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</si>
  <si>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</si>
  <si>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</si>
  <si>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</si>
  <si>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</si>
  <si>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</si>
  <si>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</si>
  <si>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</si>
  <si>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</si>
  <si>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</si>
  <si>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</si>
  <si>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</si>
  <si>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</si>
  <si>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</si>
  <si>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</si>
  <si>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</si>
  <si>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</si>
  <si>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</si>
  <si>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</si>
  <si>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</si>
  <si>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</si>
  <si>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</si>
  <si>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</si>
  <si>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</si>
  <si>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</si>
  <si>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</si>
  <si>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</si>
  <si>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</si>
  <si>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</si>
  <si>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</si>
  <si>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</si>
  <si>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</si>
  <si>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</si>
  <si>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</si>
  <si>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</si>
  <si>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</si>
  <si>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</si>
  <si>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</si>
  <si>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</si>
  <si>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</si>
  <si>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</si>
  <si>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</si>
  <si>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</si>
  <si>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</si>
  <si>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</si>
  <si>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</si>
  <si>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</si>
  <si>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</si>
  <si>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</si>
  <si>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</si>
  <si>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</si>
  <si>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</si>
  <si>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</si>
  <si>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</si>
  <si>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</si>
  <si>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</si>
  <si>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</si>
  <si>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</si>
  <si>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</si>
  <si>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</si>
  <si>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</si>
  <si>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</si>
  <si>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</si>
  <si>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</si>
  <si>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</si>
  <si>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</si>
  <si>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</si>
  <si>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</si>
  <si>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</si>
  <si>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</si>
  <si>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</si>
  <si>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</si>
  <si>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</si>
  <si>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</si>
  <si>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</si>
  <si>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</si>
  <si>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</si>
  <si>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</si>
  <si>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</si>
  <si>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</si>
  <si>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</si>
  <si>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</si>
  <si>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</si>
  <si>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</si>
  <si>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</si>
  <si>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</si>
  <si>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</si>
  <si>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</si>
  <si>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</si>
  <si>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</si>
  <si>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</si>
  <si>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</si>
  <si>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</si>
  <si>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</si>
  <si>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</si>
  <si>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</si>
  <si>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</si>
  <si>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</si>
  <si>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</si>
  <si>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</si>
  <si>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</si>
  <si>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</si>
  <si>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</si>
  <si>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</si>
  <si>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</si>
  <si>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</si>
  <si>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</si>
  <si>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</si>
  <si>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</si>
  <si>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</si>
  <si>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</si>
  <si>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</si>
  <si>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</si>
  <si>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</si>
  <si>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</si>
  <si>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</si>
  <si>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</si>
  <si>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</si>
  <si>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</si>
  <si>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</si>
  <si>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</si>
  <si>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</si>
  <si>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</si>
  <si>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4361115#1</t>
  </si>
  <si>
    <t>Riegosalz Chile S.A</t>
  </si>
  <si>
    <t>2474234#1</t>
  </si>
  <si>
    <t>Labvictoria</t>
  </si>
  <si>
    <t>4442774#1</t>
  </si>
  <si>
    <t>Aga</t>
  </si>
  <si>
    <t>4179161#1</t>
  </si>
  <si>
    <t>Letitrender</t>
  </si>
  <si>
    <t>3443344#1</t>
  </si>
  <si>
    <t>Cmsarquitectas</t>
  </si>
  <si>
    <t>1106067#1</t>
  </si>
  <si>
    <t>National Country Club</t>
  </si>
  <si>
    <t>1679742#1</t>
  </si>
  <si>
    <t>AP &amp; H ANTONIOPAN &amp; SONS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</si>
</sst>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03ff14e-3c51-4497-b68e-c76d4ec9a54b}"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m/>
      </sharedItems>
    </cacheField>
    <cacheField name="External Case ID" numFmtId="49">
      <sharedItems containsBlank="1">
        <s v="4534400#1"/>
        <s v="4632103#1"/>
        <m/>
      </sharedItems>
    </cacheField>
    <cacheField name="Case Name" numFmtId="49">
      <sharedItems containsBlank="1">
        <s v="Palmettosadecv"/>
        <s v="Scriptum"/>
        <m/>
      </sharedItems>
    </cacheField>
    <cacheField name="Country" numFmtId="0">
      <sharedItems containsBlank="1">
        <s v="El Salvador"/>
        <s v="Guatemala"/>
        <m/>
      </sharedItems>
    </cacheField>
    <cacheField name="Investigator" numFmtId="0">
      <sharedItems containsBlank="1">
        <s v="Francisco"/>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m/>
      </sharedItems>
    </cacheField>
    <cacheField name="External Case ID" numFmtId="0">
      <sharedItems containsBlank="1">
        <s v="4486591#1"/>
        <s v="4484155#1"/>
        <s v="4361115#1"/>
        <s v="2474234#1"/>
        <s v="4442774#1"/>
        <s v="4179161#1"/>
        <s v="3443344#1"/>
        <s v="1106067#1"/>
        <s v="1679742#1"/>
        <m/>
      </sharedItems>
    </cacheField>
    <cacheField name="Case Name" numFmtId="0">
      <sharedItems containsBlank="1">
        <s v="Balkon"/>
        <s v="Gonzalomardones"/>
        <s v="Riegosalz Chile S.A"/>
        <s v="Labvictoria"/>
        <s v="Aga"/>
        <s v="Letitrender"/>
        <s v="Cmsarquitectas"/>
        <s v="National Country Club"/>
        <s v="AP &amp; H ANTONIOPAN &amp; SONS"/>
        <m/>
      </sharedItems>
    </cacheField>
    <cacheField name="Country" numFmtId="0">
      <sharedItems containsBlank="1">
        <s v="Chile"/>
        <s v="Argentina"/>
        <s v="Uruguay"/>
        <m/>
      </sharedItems>
    </cacheField>
    <cacheField name="Investigator" numFmtId="0">
      <sharedItems containsBlank="1">
        <s v="Mariadelaida"/>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t="default"/>
      </items>
    </pivotField>
    <pivotField name="Case Name" compact="0" numFmtId="49" outline="0" multipleItemSelectionAllowed="1" showAll="0">
      <items>
        <item x="0"/>
        <item x="1"/>
        <item x="2"/>
        <item t="default"/>
      </items>
    </pivotField>
    <pivotField name="Country" compact="0" outline="0" multipleItemSelectionAllowed="1" showAll="0">
      <items>
        <item x="0"/>
        <item x="1"/>
        <item x="2"/>
        <item t="default"/>
      </items>
    </pivotField>
    <pivotField name="Investigator" axis="axisRow" dataField="1" compact="0" outline="0" multipleItemSelectionAllowed="1" showAll="0" sortType="descending">
      <items>
        <item x="0"/>
        <item x="1"/>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6"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t="default"/>
      </items>
    </pivotField>
    <pivotField name="Case Name" compact="0" numFmtId="49" outline="0" multipleItemSelectionAllowed="1" showAll="0">
      <items>
        <item x="0"/>
        <item x="1"/>
        <item x="2"/>
        <item t="default"/>
      </items>
    </pivotField>
    <pivotField name="Country" axis="axisRow" dataField="1" compact="0" outline="0" multipleItemSelectionAllowed="1" showAll="0" sortType="ascending">
      <items>
        <item x="2"/>
        <item x="0"/>
        <item x="1"/>
        <item t="default"/>
      </items>
    </pivotField>
    <pivotField name="Investigator" compact="0" outline="0" multipleItemSelectionAllowed="1" showAll="0">
      <items>
        <item x="0"/>
        <item x="1"/>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5" firstHeaderRow="0" firstDataRow="1" firstDataCol="0"/>
  <pivotFields>
    <pivotField name="Date" compact="0" numFmtId="164" outline="0" multipleItemSelectionAllowed="1" showAll="0">
      <items>
        <item x="0"/>
        <item x="1"/>
        <item t="default"/>
      </items>
    </pivotField>
    <pivotField name="External Case ID" compact="0" outline="0" multipleItemSelectionAllowed="1" showAll="0">
      <items>
        <item x="0"/>
        <item x="1"/>
        <item x="2"/>
        <item x="3"/>
        <item x="4"/>
        <item x="5"/>
        <item x="6"/>
        <item x="7"/>
        <item x="8"/>
        <item x="9"/>
        <item t="default"/>
      </items>
    </pivotField>
    <pivotField name="Case Name" compact="0" outline="0" multipleItemSelectionAllowed="1" showAll="0">
      <items>
        <item x="0"/>
        <item x="1"/>
        <item x="2"/>
        <item x="3"/>
        <item x="4"/>
        <item x="5"/>
        <item x="6"/>
        <item x="7"/>
        <item x="8"/>
        <item x="9"/>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descending">
      <items>
        <item x="0"/>
        <item x="1"/>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7" firstHeaderRow="0" firstDataRow="1" firstDataCol="0"/>
  <pivotFields>
    <pivotField name="Date" compact="0" numFmtId="164" outline="0" multipleItemSelectionAllowed="1" showAll="0">
      <items>
        <item x="0"/>
        <item x="1"/>
        <item t="default"/>
      </items>
    </pivotField>
    <pivotField name="External Case ID" compact="0" outline="0" multipleItemSelectionAllowed="1" showAll="0">
      <items>
        <item x="0"/>
        <item x="1"/>
        <item x="2"/>
        <item x="3"/>
        <item x="4"/>
        <item x="5"/>
        <item x="6"/>
        <item x="7"/>
        <item x="8"/>
        <item x="9"/>
        <item t="default"/>
      </items>
    </pivotField>
    <pivotField name="Case Name" compact="0" outline="0" multipleItemSelectionAllowed="1" showAll="0">
      <items>
        <item x="0"/>
        <item x="1"/>
        <item x="2"/>
        <item x="3"/>
        <item x="4"/>
        <item x="5"/>
        <item x="6"/>
        <item x="7"/>
        <item x="8"/>
        <item x="9"/>
        <item t="default"/>
      </items>
    </pivotField>
    <pivotField name="Country" axis="axisRow" dataField="1" compact="0" outline="0" multipleItemSelectionAllowed="1" showAll="0" sortType="ascending">
      <items>
        <item x="3"/>
        <item x="1"/>
        <item x="0"/>
        <item x="2"/>
        <item t="default"/>
      </items>
    </pivotField>
    <pivotField name="Investigator" compact="0" outline="0" multipleItemSelectionAllowed="1" showAll="0">
      <items>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03ff14e-3c51-4497-b68e-c76d4ec9a54b}" id="{d5a691df-401f-4bff-81f3-258478fe741a}"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0</v>
      </c>
      <c r="F19" s="246">
        <f t="shared" ref="F19:F21" si="1">C19-E19</f>
        <v>50</v>
      </c>
      <c r="G19" s="10"/>
      <c r="H19" s="23" t="s">
        <v>11</v>
      </c>
      <c r="I19" s="36">
        <v>25.0</v>
      </c>
      <c r="J19" s="10"/>
      <c r="K19" s="33">
        <f>SUM(SUMIF($K$4:$K$17, "Argentina",$L$4:$L$17))</f>
        <v>5</v>
      </c>
      <c r="L19" s="33">
        <f t="shared" ref="L19:L23" si="2">I19-K19</f>
        <v>20</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3</v>
      </c>
      <c r="L20" s="33">
        <f t="shared" si="2"/>
        <v>22</v>
      </c>
    </row>
    <row r="21" outlineLevel="1">
      <c r="B21" s="19" t="s">
        <v>953</v>
      </c>
      <c r="C21" s="32">
        <v>30.0</v>
      </c>
      <c r="D21" s="10"/>
      <c r="E21" s="33">
        <f>SUM(SUMIF($E$4:$E$17,"Nicaragua",$F$4:$F$17), SUMIF($E$4:$E$17,"Guatemala",$F$4:$F$17), SUMIF($E$4:$E$17,"El Salvador",$F$4:$F$17), SUMIF($E$4:$E$17,"Belize",$F$4:$F$17), SUMIF($E$4:$E$17,"Honduras",$F$4:$F$17))</f>
        <v>2</v>
      </c>
      <c r="F21" s="246">
        <f t="shared" si="1"/>
        <v>28</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0</v>
      </c>
      <c r="L22" s="33">
        <f t="shared" si="2"/>
        <v>15</v>
      </c>
    </row>
    <row r="23" outlineLevel="1">
      <c r="D23" s="10"/>
      <c r="E23" s="37" t="s">
        <v>41</v>
      </c>
      <c r="F23" s="38">
        <f>SUM(F19:F21)</f>
        <v>118</v>
      </c>
      <c r="G23" s="10"/>
      <c r="H23" s="23" t="s">
        <v>2340</v>
      </c>
      <c r="I23" s="36">
        <v>20.0</v>
      </c>
      <c r="J23" s="10"/>
      <c r="K23" s="33">
        <f>SUM(SUMIF($K$4:$K$17, "Bolivia",$L$4:$L$17), SUMIF($K$4:$K$17, "Paraguay",$L$4:$L$17), SUMIF($K$4:$K$17, "Uruguay",$L$4:$L$17))</f>
        <v>1</v>
      </c>
      <c r="L23" s="33">
        <f t="shared" si="2"/>
        <v>19</v>
      </c>
    </row>
    <row r="24" outlineLevel="1">
      <c r="D24" s="10"/>
      <c r="G24" s="10"/>
      <c r="H24" s="10"/>
      <c r="I24" s="10"/>
      <c r="J24" s="10"/>
      <c r="K24" s="37" t="s">
        <v>40</v>
      </c>
      <c r="L24" s="247">
        <f>sum(I19:I23)</f>
        <v>120</v>
      </c>
    </row>
    <row r="25" outlineLevel="1">
      <c r="G25" s="10"/>
      <c r="H25" s="10"/>
      <c r="I25" s="10"/>
      <c r="J25" s="10"/>
      <c r="K25" s="37" t="s">
        <v>41</v>
      </c>
      <c r="L25" s="38">
        <f>SUM(L19:L23)</f>
        <v>111</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98"/>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194"/>
      <c r="C4" s="61"/>
      <c r="D4" s="61"/>
      <c r="E4" s="81"/>
      <c r="F4" s="81"/>
      <c r="G4" s="61"/>
      <c r="H4" s="291"/>
      <c r="J4" s="270">
        <v>46211.0</v>
      </c>
      <c r="K4" s="109" t="s">
        <v>5839</v>
      </c>
      <c r="L4" s="109" t="s">
        <v>5840</v>
      </c>
      <c r="M4" s="58" t="s">
        <v>18</v>
      </c>
      <c r="N4" s="58" t="s">
        <v>20</v>
      </c>
      <c r="O4" s="61"/>
      <c r="P4" s="269"/>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194"/>
      <c r="C5" s="61"/>
      <c r="D5" s="61"/>
      <c r="E5" s="81"/>
      <c r="F5" s="81"/>
      <c r="G5" s="61"/>
      <c r="H5" s="291"/>
      <c r="J5" s="270">
        <v>46211.0</v>
      </c>
      <c r="K5" s="109" t="s">
        <v>5841</v>
      </c>
      <c r="L5" s="109" t="s">
        <v>5842</v>
      </c>
      <c r="M5" s="58" t="s">
        <v>11</v>
      </c>
      <c r="N5" s="58" t="s">
        <v>20</v>
      </c>
      <c r="O5" s="109"/>
      <c r="P5" s="298"/>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194"/>
      <c r="C6" s="61"/>
      <c r="D6" s="61"/>
      <c r="E6" s="81"/>
      <c r="F6" s="81"/>
      <c r="G6" s="61"/>
      <c r="H6" s="291"/>
      <c r="J6" s="270">
        <v>46211.0</v>
      </c>
      <c r="K6" s="109" t="s">
        <v>5843</v>
      </c>
      <c r="L6" s="109" t="s">
        <v>5844</v>
      </c>
      <c r="M6" s="58" t="s">
        <v>25</v>
      </c>
      <c r="N6" s="58" t="s">
        <v>20</v>
      </c>
      <c r="O6" s="109"/>
      <c r="P6" s="298"/>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194"/>
      <c r="C7" s="61"/>
      <c r="D7" s="61"/>
      <c r="E7" s="81"/>
      <c r="F7" s="81"/>
      <c r="G7" s="61"/>
      <c r="H7" s="269"/>
      <c r="J7" s="270">
        <v>46211.0</v>
      </c>
      <c r="K7" s="109" t="s">
        <v>5845</v>
      </c>
      <c r="L7" s="109" t="s">
        <v>5846</v>
      </c>
      <c r="M7" s="58" t="s">
        <v>11</v>
      </c>
      <c r="N7" s="58" t="s">
        <v>20</v>
      </c>
      <c r="O7" s="61"/>
      <c r="P7" s="269"/>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194"/>
      <c r="C8" s="61"/>
      <c r="D8" s="61"/>
      <c r="E8" s="81"/>
      <c r="F8" s="81"/>
      <c r="G8" s="61"/>
      <c r="H8" s="291"/>
      <c r="J8" s="270">
        <v>46211.0</v>
      </c>
      <c r="K8" s="109" t="s">
        <v>5847</v>
      </c>
      <c r="L8" s="109" t="s">
        <v>5848</v>
      </c>
      <c r="M8" s="58" t="s">
        <v>11</v>
      </c>
      <c r="N8" s="58" t="s">
        <v>20</v>
      </c>
      <c r="O8" s="61"/>
      <c r="P8" s="269"/>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194"/>
      <c r="C9" s="61"/>
      <c r="D9" s="61"/>
      <c r="E9" s="81"/>
      <c r="F9" s="81"/>
      <c r="G9" s="61"/>
      <c r="H9" s="269"/>
      <c r="J9" s="514">
        <v>46211.0</v>
      </c>
      <c r="K9" s="417" t="s">
        <v>5849</v>
      </c>
      <c r="L9" s="417" t="s">
        <v>5850</v>
      </c>
      <c r="M9" s="418" t="s">
        <v>11</v>
      </c>
      <c r="N9" s="418" t="s">
        <v>20</v>
      </c>
      <c r="O9" s="61"/>
      <c r="P9" s="269"/>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194"/>
      <c r="C10" s="61"/>
      <c r="D10" s="61"/>
      <c r="E10" s="81"/>
      <c r="F10" s="81"/>
      <c r="G10" s="61"/>
      <c r="H10" s="291"/>
      <c r="J10" s="513">
        <v>46211.0</v>
      </c>
      <c r="K10" s="465" t="s">
        <v>5851</v>
      </c>
      <c r="L10" s="465" t="s">
        <v>5852</v>
      </c>
      <c r="M10" s="492" t="s">
        <v>11</v>
      </c>
      <c r="N10" s="492" t="s">
        <v>20</v>
      </c>
      <c r="O10" s="109"/>
      <c r="P10" s="298"/>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194"/>
      <c r="C11" s="61"/>
      <c r="D11" s="61"/>
      <c r="E11" s="81"/>
      <c r="F11" s="81"/>
      <c r="G11" s="61"/>
      <c r="H11" s="291"/>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c r="C12" s="294"/>
      <c r="D12" s="294"/>
      <c r="E12" s="391"/>
      <c r="F12" s="58"/>
      <c r="G12" s="61"/>
      <c r="H12" s="269"/>
      <c r="J12" s="401"/>
      <c r="K12" s="465"/>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c r="C14" s="312"/>
      <c r="D14" s="486"/>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c r="C15" s="294"/>
      <c r="D15" s="294"/>
      <c r="E15" s="391"/>
      <c r="F15" s="391"/>
      <c r="G15" s="61"/>
      <c r="H15" s="269"/>
      <c r="J15" s="403"/>
      <c r="K15" s="294"/>
      <c r="L15" s="294"/>
      <c r="M15" s="295"/>
      <c r="N15" s="295"/>
      <c r="O15" s="61"/>
      <c r="P15" s="269"/>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c r="C16" s="273"/>
      <c r="D16" s="273"/>
      <c r="E16" s="402"/>
      <c r="F16" s="402"/>
      <c r="G16" s="427"/>
      <c r="H16" s="269"/>
      <c r="J16" s="401"/>
      <c r="K16" s="273"/>
      <c r="L16" s="273"/>
      <c r="M16" s="274"/>
      <c r="N16" s="274"/>
      <c r="O16" s="61"/>
      <c r="P16" s="269"/>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c r="C17" s="273"/>
      <c r="D17" s="273"/>
      <c r="E17" s="402"/>
      <c r="F17" s="274"/>
      <c r="G17" s="427"/>
      <c r="H17" s="269"/>
      <c r="J17" s="380"/>
      <c r="K17" s="294"/>
      <c r="L17" s="294"/>
      <c r="M17" s="381"/>
      <c r="N17" s="404"/>
      <c r="O17" s="61"/>
      <c r="P17" s="269"/>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c r="C18" s="273"/>
      <c r="D18" s="273"/>
      <c r="E18" s="402"/>
      <c r="F18" s="402"/>
      <c r="G18" s="61"/>
      <c r="H18" s="269"/>
      <c r="J18" s="382"/>
      <c r="K18" s="273"/>
      <c r="L18" s="273"/>
      <c r="M18" s="399"/>
      <c r="N18" s="410"/>
      <c r="O18" s="109"/>
      <c r="P18" s="298"/>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c r="C22" s="312"/>
      <c r="D22" s="502"/>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c r="C23" s="405"/>
      <c r="D23" s="405"/>
      <c r="E23" s="504"/>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58"/>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402"/>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402"/>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31"/>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45"/>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