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mc:AlternateContent xmlns:mc="http://schemas.openxmlformats.org/markup-compatibility/2006">
    <mc:Choice Requires="x15">
      <x15ac:absPath xmlns:x15ac="http://schemas.microsoft.com/office/spreadsheetml/2010/11/ac" url="C:\Users\Jesus\Downloads\Trading\Trading Plan\Sheets\"/>
    </mc:Choice>
  </mc:AlternateContent>
  <xr:revisionPtr revIDLastSave="0" documentId="13_ncr:1_{FED63AD6-50F9-4B14-90E5-60E72C5A73C7}" xr6:coauthVersionLast="47" xr6:coauthVersionMax="47" xr10:uidLastSave="{00000000-0000-0000-0000-000000000000}"/>
  <bookViews>
    <workbookView xWindow="-120" yWindow="-120" windowWidth="20640" windowHeight="11160" tabRatio="928" firstSheet="3" activeTab="10" xr2:uid="{00000000-000D-0000-FFFF-FFFF00000000}"/>
  </bookViews>
  <sheets>
    <sheet name="GJStats" sheetId="27" r:id="rId1"/>
    <sheet name="Sheet1" sheetId="36" r:id="rId2"/>
    <sheet name="FTMODemo10K.1" sheetId="35" r:id="rId3"/>
    <sheet name="FTMODemo50k.1" sheetId="24" r:id="rId4"/>
    <sheet name="FXTMDemo.1" sheetId="28" r:id="rId5"/>
    <sheet name="BitacoraFXTM.1" sheetId="30" r:id="rId6"/>
    <sheet name="BITACORAXM.1" sheetId="33" r:id="rId7"/>
    <sheet name="BITACORAIC2.1" sheetId="32" r:id="rId8"/>
    <sheet name="BITACORAIC.1" sheetId="31" r:id="rId9"/>
    <sheet name="BITACORA GBPJPY EverFX.1" sheetId="34" r:id="rId10"/>
    <sheet name="FTMODemo10k" sheetId="26" r:id="rId11"/>
    <sheet name="FTMODemo50k" sheetId="16" r:id="rId12"/>
    <sheet name="FXTMDemo" sheetId="14" r:id="rId13"/>
    <sheet name="BitacoraFXTM" sheetId="13" r:id="rId14"/>
    <sheet name="BITACORAXM" sheetId="9" r:id="rId15"/>
    <sheet name="BITACORAIC2" sheetId="12" r:id="rId16"/>
    <sheet name="BITACORAIC" sheetId="11" r:id="rId17"/>
    <sheet name="BITACORA GBPJPY EverFX" sheetId="7" r:id="rId18"/>
    <sheet name="BITACORA GBPJPY FXCM" sheetId="6" r:id="rId19"/>
    <sheet name="Volatilidad" sheetId="17" r:id="rId20"/>
  </sheets>
  <definedNames>
    <definedName name="_xlnm._FilterDatabase" localSheetId="3" hidden="1">FTMODemo50k.1!$A$1:$M$123</definedName>
    <definedName name="_xlnm._FilterDatabase" localSheetId="0" hidden="1">GJStats!$N$1:$N$786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35" l="1"/>
  <c r="O4" i="35" s="1"/>
  <c r="O5" i="35" s="1"/>
  <c r="O6" i="35" s="1"/>
  <c r="O7" i="35" s="1"/>
  <c r="O8" i="35" s="1"/>
  <c r="O9" i="35" s="1"/>
  <c r="O10" i="35" s="1"/>
  <c r="O11" i="35" s="1"/>
  <c r="O12" i="35" s="1"/>
  <c r="O13" i="35" s="1"/>
  <c r="O14" i="35" s="1"/>
  <c r="O15" i="35" s="1"/>
  <c r="O16" i="35" s="1"/>
  <c r="O17" i="35" s="1"/>
  <c r="O18" i="35" s="1"/>
  <c r="O19" i="35" s="1"/>
  <c r="O20" i="35" s="1"/>
  <c r="O21" i="35" s="1"/>
  <c r="O22" i="35" s="1"/>
  <c r="O23" i="35" s="1"/>
  <c r="O24" i="35" s="1"/>
  <c r="O25" i="35" s="1"/>
  <c r="O26" i="35" s="1"/>
  <c r="O27" i="35" s="1"/>
  <c r="O28" i="35" s="1"/>
  <c r="O29" i="35" s="1"/>
  <c r="O30" i="35" s="1"/>
  <c r="O31" i="35" s="1"/>
  <c r="O32" i="35" s="1"/>
  <c r="O33" i="35" s="1"/>
  <c r="O34" i="35" s="1"/>
  <c r="O35" i="35" s="1"/>
  <c r="O36" i="35" s="1"/>
  <c r="O37" i="35" s="1"/>
  <c r="O38" i="35" s="1"/>
  <c r="O39" i="35" s="1"/>
  <c r="O40" i="35" s="1"/>
  <c r="O41" i="35" s="1"/>
  <c r="O42" i="35" s="1"/>
  <c r="O43" i="35" s="1"/>
  <c r="O44" i="35" s="1"/>
  <c r="O45" i="35" s="1"/>
  <c r="O46" i="35" s="1"/>
  <c r="O47" i="35" s="1"/>
  <c r="O48" i="35" s="1"/>
  <c r="O49" i="35" s="1"/>
  <c r="O50" i="35" s="1"/>
  <c r="O51" i="35" s="1"/>
  <c r="O52" i="35" s="1"/>
  <c r="O53" i="35" s="1"/>
  <c r="O54" i="35" s="1"/>
  <c r="O55" i="35" s="1"/>
  <c r="O56" i="35" s="1"/>
  <c r="O57" i="35" s="1"/>
  <c r="O58" i="35" s="1"/>
  <c r="O59" i="35" s="1"/>
  <c r="O60" i="35" s="1"/>
  <c r="O61" i="35" s="1"/>
  <c r="O62" i="35" s="1"/>
  <c r="O63" i="35" s="1"/>
  <c r="O64" i="35" s="1"/>
  <c r="O65" i="35" s="1"/>
  <c r="O66" i="35" s="1"/>
  <c r="O67" i="35" s="1"/>
  <c r="O68" i="35" s="1"/>
  <c r="O69" i="35" s="1"/>
  <c r="O70" i="35" s="1"/>
  <c r="O71" i="35" s="1"/>
  <c r="O72" i="35" s="1"/>
  <c r="O73" i="35" s="1"/>
  <c r="O74" i="35" s="1"/>
  <c r="O75" i="35" s="1"/>
  <c r="O76" i="35" s="1"/>
  <c r="O77" i="35" s="1"/>
  <c r="O78" i="35" s="1"/>
  <c r="O79" i="35" s="1"/>
  <c r="O80" i="35" s="1"/>
  <c r="O81" i="35" s="1"/>
  <c r="O82" i="35" s="1"/>
  <c r="O83" i="35" s="1"/>
  <c r="O84" i="35" s="1"/>
  <c r="O85" i="35" s="1"/>
  <c r="O86" i="35" s="1"/>
  <c r="O87" i="35" s="1"/>
  <c r="O88" i="35" s="1"/>
  <c r="O89" i="35" s="1"/>
  <c r="O90" i="35" s="1"/>
  <c r="O91" i="35" s="1"/>
  <c r="O92" i="35" s="1"/>
  <c r="O93" i="35" s="1"/>
  <c r="O94" i="35" s="1"/>
  <c r="O95" i="35" s="1"/>
  <c r="O96" i="35" s="1"/>
  <c r="O97" i="35" s="1"/>
  <c r="O98" i="35" s="1"/>
  <c r="O99" i="35" s="1"/>
  <c r="O100" i="35" s="1"/>
  <c r="O101" i="35" s="1"/>
  <c r="O102" i="35" s="1"/>
  <c r="O103" i="35" s="1"/>
  <c r="O104" i="35" s="1"/>
  <c r="O105" i="35" s="1"/>
  <c r="O106" i="35" s="1"/>
  <c r="O107" i="35" s="1"/>
  <c r="O108" i="35" s="1"/>
  <c r="O109" i="35" s="1"/>
  <c r="O110" i="35" s="1"/>
  <c r="O111" i="35" s="1"/>
  <c r="AD2" i="27" l="1"/>
  <c r="AC2" i="27"/>
  <c r="N5" i="27"/>
  <c r="O5" i="27" s="1"/>
  <c r="N6" i="27"/>
  <c r="N7" i="27"/>
  <c r="Q7" i="27" s="1"/>
  <c r="N8" i="27"/>
  <c r="O8" i="27" s="1"/>
  <c r="N9" i="27"/>
  <c r="O9" i="27" s="1"/>
  <c r="N10" i="27"/>
  <c r="O10" i="27" s="1"/>
  <c r="N11" i="27"/>
  <c r="O11" i="27" s="1"/>
  <c r="N12" i="27"/>
  <c r="O12" i="27" s="1"/>
  <c r="N13" i="27"/>
  <c r="N14" i="27"/>
  <c r="N15" i="27"/>
  <c r="O15" i="27" s="1"/>
  <c r="N16" i="27"/>
  <c r="O16" i="27" s="1"/>
  <c r="N17" i="27"/>
  <c r="O17" i="27" s="1"/>
  <c r="N18" i="27"/>
  <c r="N19" i="27"/>
  <c r="N20" i="27"/>
  <c r="N21" i="27"/>
  <c r="N22" i="27"/>
  <c r="N23" i="27"/>
  <c r="O23" i="27" s="1"/>
  <c r="N24" i="27"/>
  <c r="O24" i="27" s="1"/>
  <c r="N25" i="27"/>
  <c r="O25" i="27" s="1"/>
  <c r="N26" i="27"/>
  <c r="O26" i="27" s="1"/>
  <c r="N27" i="27"/>
  <c r="N28" i="27"/>
  <c r="Q28" i="27" s="1"/>
  <c r="N29" i="27"/>
  <c r="N30" i="27"/>
  <c r="N31" i="27"/>
  <c r="Q31" i="27" s="1"/>
  <c r="N32" i="27"/>
  <c r="O32" i="27" s="1"/>
  <c r="N33" i="27"/>
  <c r="O33" i="27" s="1"/>
  <c r="N34" i="27"/>
  <c r="O34" i="27" s="1"/>
  <c r="N35" i="27"/>
  <c r="O35" i="27" s="1"/>
  <c r="N36" i="27"/>
  <c r="O36" i="27" s="1"/>
  <c r="N37" i="27"/>
  <c r="N38" i="27"/>
  <c r="N39" i="27"/>
  <c r="Q39" i="27" s="1"/>
  <c r="N40" i="27"/>
  <c r="O40" i="27" s="1"/>
  <c r="N41" i="27"/>
  <c r="Q41" i="27" s="1"/>
  <c r="N42" i="27"/>
  <c r="O42" i="27" s="1"/>
  <c r="N43" i="27"/>
  <c r="O43" i="27" s="1"/>
  <c r="N44" i="27"/>
  <c r="N45" i="27"/>
  <c r="O45" i="27" s="1"/>
  <c r="N46" i="27"/>
  <c r="O46" i="27" s="1"/>
  <c r="N47" i="27"/>
  <c r="Q47" i="27" s="1"/>
  <c r="N48" i="27"/>
  <c r="O48" i="27" s="1"/>
  <c r="N49" i="27"/>
  <c r="Q49" i="27" s="1"/>
  <c r="N50" i="27"/>
  <c r="N51" i="27"/>
  <c r="O51" i="27" s="1"/>
  <c r="N52" i="27"/>
  <c r="O52" i="27" s="1"/>
  <c r="N53" i="27"/>
  <c r="N54" i="27"/>
  <c r="N55" i="27"/>
  <c r="Q55" i="27" s="1"/>
  <c r="N56" i="27"/>
  <c r="O56" i="27" s="1"/>
  <c r="N57" i="27"/>
  <c r="Q57" i="27" s="1"/>
  <c r="N58" i="27"/>
  <c r="O58" i="27" s="1"/>
  <c r="N59" i="27"/>
  <c r="O59" i="27" s="1"/>
  <c r="N60" i="27"/>
  <c r="O60" i="27" s="1"/>
  <c r="N61" i="27"/>
  <c r="O61" i="27" s="1"/>
  <c r="N62" i="27"/>
  <c r="N63" i="27"/>
  <c r="Q63" i="27" s="1"/>
  <c r="N64" i="27"/>
  <c r="O64" i="27" s="1"/>
  <c r="N65" i="27"/>
  <c r="O65" i="27" s="1"/>
  <c r="N66" i="27"/>
  <c r="N67" i="27"/>
  <c r="O67" i="27" s="1"/>
  <c r="N68" i="27"/>
  <c r="O68" i="27" s="1"/>
  <c r="N69" i="27"/>
  <c r="N70" i="27"/>
  <c r="N71" i="27"/>
  <c r="Q71" i="27" s="1"/>
  <c r="N72" i="27"/>
  <c r="O72" i="27" s="1"/>
  <c r="N73" i="27"/>
  <c r="Q73" i="27" s="1"/>
  <c r="N74" i="27"/>
  <c r="O74" i="27" s="1"/>
  <c r="N75" i="27"/>
  <c r="N76" i="27"/>
  <c r="N77" i="27"/>
  <c r="N78" i="27"/>
  <c r="O78" i="27" s="1"/>
  <c r="N79" i="27"/>
  <c r="O79" i="27" s="1"/>
  <c r="N80" i="27"/>
  <c r="O80" i="27" s="1"/>
  <c r="N81" i="27"/>
  <c r="O81" i="27" s="1"/>
  <c r="N82" i="27"/>
  <c r="N83" i="27"/>
  <c r="O83" i="27" s="1"/>
  <c r="N84" i="27"/>
  <c r="O84" i="27" s="1"/>
  <c r="N85" i="27"/>
  <c r="O85" i="27" s="1"/>
  <c r="N86" i="27"/>
  <c r="N87" i="27"/>
  <c r="O87" i="27" s="1"/>
  <c r="N88" i="27"/>
  <c r="O88" i="27" s="1"/>
  <c r="N89" i="27"/>
  <c r="O89" i="27" s="1"/>
  <c r="N90" i="27"/>
  <c r="O90" i="27" s="1"/>
  <c r="N91" i="27"/>
  <c r="N92" i="27"/>
  <c r="N93" i="27"/>
  <c r="N94" i="27"/>
  <c r="N95" i="27"/>
  <c r="Q95" i="27" s="1"/>
  <c r="N96" i="27"/>
  <c r="O96" i="27" s="1"/>
  <c r="N97" i="27"/>
  <c r="O97" i="27" s="1"/>
  <c r="N98" i="27"/>
  <c r="O98" i="27" s="1"/>
  <c r="N99" i="27"/>
  <c r="O99" i="27" s="1"/>
  <c r="N100" i="27"/>
  <c r="O100" i="27" s="1"/>
  <c r="N101" i="27"/>
  <c r="N102" i="27"/>
  <c r="N103" i="27"/>
  <c r="Q103" i="27" s="1"/>
  <c r="N104" i="27"/>
  <c r="O104" i="27" s="1"/>
  <c r="N105" i="27"/>
  <c r="Q105" i="27" s="1"/>
  <c r="N106" i="27"/>
  <c r="O106" i="27" s="1"/>
  <c r="N107" i="27"/>
  <c r="O107" i="27" s="1"/>
  <c r="N108" i="27"/>
  <c r="O108" i="27" s="1"/>
  <c r="N109" i="27"/>
  <c r="N110" i="27"/>
  <c r="N111" i="27"/>
  <c r="Q111" i="27" s="1"/>
  <c r="N112" i="27"/>
  <c r="O112" i="27" s="1"/>
  <c r="N113" i="27"/>
  <c r="O113" i="27" s="1"/>
  <c r="N114" i="27"/>
  <c r="O114" i="27" s="1"/>
  <c r="N115" i="27"/>
  <c r="O115" i="27" s="1"/>
  <c r="N116" i="27"/>
  <c r="O116" i="27" s="1"/>
  <c r="N117" i="27"/>
  <c r="O117" i="27" s="1"/>
  <c r="N118" i="27"/>
  <c r="N119" i="27"/>
  <c r="Q119" i="27" s="1"/>
  <c r="N120" i="27"/>
  <c r="O120" i="27" s="1"/>
  <c r="N121" i="27"/>
  <c r="Q121" i="27" s="1"/>
  <c r="N122" i="27"/>
  <c r="O122" i="27" s="1"/>
  <c r="N123" i="27"/>
  <c r="N124" i="27"/>
  <c r="O124" i="27" s="1"/>
  <c r="N125" i="27"/>
  <c r="O125" i="27" s="1"/>
  <c r="N126" i="27"/>
  <c r="N127" i="27"/>
  <c r="Q127" i="27" s="1"/>
  <c r="N128" i="27"/>
  <c r="Q128" i="27" s="1"/>
  <c r="N129" i="27"/>
  <c r="O129" i="27" s="1"/>
  <c r="N130" i="27"/>
  <c r="O130" i="27" s="1"/>
  <c r="N131" i="27"/>
  <c r="O131" i="27" s="1"/>
  <c r="N132" i="27"/>
  <c r="O132" i="27" s="1"/>
  <c r="N133" i="27"/>
  <c r="N134" i="27"/>
  <c r="O134" i="27" s="1"/>
  <c r="N135" i="27"/>
  <c r="Q135" i="27" s="1"/>
  <c r="N136" i="27"/>
  <c r="O136" i="27" s="1"/>
  <c r="N137" i="27"/>
  <c r="O137" i="27" s="1"/>
  <c r="N138" i="27"/>
  <c r="N139" i="27"/>
  <c r="N140" i="27"/>
  <c r="O140" i="27" s="1"/>
  <c r="N141" i="27"/>
  <c r="O141" i="27" s="1"/>
  <c r="N142" i="27"/>
  <c r="O142" i="27" s="1"/>
  <c r="N143" i="27"/>
  <c r="Q143" i="27" s="1"/>
  <c r="N144" i="27"/>
  <c r="O144" i="27" s="1"/>
  <c r="N145" i="27"/>
  <c r="Q145" i="27" s="1"/>
  <c r="N146" i="27"/>
  <c r="O146" i="27" s="1"/>
  <c r="N147" i="27"/>
  <c r="O147" i="27" s="1"/>
  <c r="N148" i="27"/>
  <c r="O148" i="27" s="1"/>
  <c r="N149" i="27"/>
  <c r="O149" i="27" s="1"/>
  <c r="N150" i="27"/>
  <c r="N151" i="27"/>
  <c r="Q151" i="27" s="1"/>
  <c r="N152" i="27"/>
  <c r="O152" i="27" s="1"/>
  <c r="N153" i="27"/>
  <c r="Q153" i="27" s="1"/>
  <c r="N154" i="27"/>
  <c r="O154" i="27" s="1"/>
  <c r="N155" i="27"/>
  <c r="N156" i="27"/>
  <c r="O156" i="27" s="1"/>
  <c r="N157" i="27"/>
  <c r="N158" i="27"/>
  <c r="N159" i="27"/>
  <c r="Q159" i="27" s="1"/>
  <c r="N160" i="27"/>
  <c r="Q160" i="27" s="1"/>
  <c r="N161" i="27"/>
  <c r="O161" i="27" s="1"/>
  <c r="N162" i="27"/>
  <c r="O162" i="27" s="1"/>
  <c r="N163" i="27"/>
  <c r="O163" i="27" s="1"/>
  <c r="N164" i="27"/>
  <c r="O164" i="27" s="1"/>
  <c r="N165" i="27"/>
  <c r="O165" i="27" s="1"/>
  <c r="N166" i="27"/>
  <c r="O166" i="27" s="1"/>
  <c r="N167" i="27"/>
  <c r="Q167" i="27" s="1"/>
  <c r="N168" i="27"/>
  <c r="Q168" i="27" s="1"/>
  <c r="N169" i="27"/>
  <c r="O169" i="27" s="1"/>
  <c r="N170" i="27"/>
  <c r="N171" i="27"/>
  <c r="N172" i="27"/>
  <c r="O172" i="27" s="1"/>
  <c r="N173" i="27"/>
  <c r="N174" i="27"/>
  <c r="N175" i="27"/>
  <c r="Q175" i="27" s="1"/>
  <c r="N176" i="27"/>
  <c r="O176" i="27" s="1"/>
  <c r="N177" i="27"/>
  <c r="O177" i="27" s="1"/>
  <c r="N178" i="27"/>
  <c r="N179" i="27"/>
  <c r="N180" i="27"/>
  <c r="O180" i="27" s="1"/>
  <c r="N181" i="27"/>
  <c r="O181" i="27" s="1"/>
  <c r="N182" i="27"/>
  <c r="N183" i="27"/>
  <c r="Q183" i="27" s="1"/>
  <c r="N184" i="27"/>
  <c r="O184" i="27" s="1"/>
  <c r="N185" i="27"/>
  <c r="O185" i="27" s="1"/>
  <c r="N186" i="27"/>
  <c r="O186" i="27" s="1"/>
  <c r="N187" i="27"/>
  <c r="N188" i="27"/>
  <c r="O188" i="27" s="1"/>
  <c r="N189" i="27"/>
  <c r="N190" i="27"/>
  <c r="N191" i="27"/>
  <c r="Q191" i="27" s="1"/>
  <c r="N192" i="27"/>
  <c r="Q192" i="27" s="1"/>
  <c r="N193" i="27"/>
  <c r="Q193" i="27" s="1"/>
  <c r="N194" i="27"/>
  <c r="O194" i="27" s="1"/>
  <c r="N195" i="27"/>
  <c r="O195" i="27" s="1"/>
  <c r="N196" i="27"/>
  <c r="O196" i="27" s="1"/>
  <c r="N197" i="27"/>
  <c r="N198" i="27"/>
  <c r="O198" i="27" s="1"/>
  <c r="N199" i="27"/>
  <c r="Q199" i="27" s="1"/>
  <c r="N200" i="27"/>
  <c r="Q200" i="27" s="1"/>
  <c r="N201" i="27"/>
  <c r="O201" i="27" s="1"/>
  <c r="N202" i="27"/>
  <c r="O202" i="27" s="1"/>
  <c r="N203" i="27"/>
  <c r="N204" i="27"/>
  <c r="O204" i="27" s="1"/>
  <c r="N205" i="27"/>
  <c r="N206" i="27"/>
  <c r="N207" i="27"/>
  <c r="Q207" i="27" s="1"/>
  <c r="N208" i="27"/>
  <c r="O208" i="27" s="1"/>
  <c r="N209" i="27"/>
  <c r="Q209" i="27" s="1"/>
  <c r="N210" i="27"/>
  <c r="N211" i="27"/>
  <c r="O211" i="27" s="1"/>
  <c r="N212" i="27"/>
  <c r="O212" i="27" s="1"/>
  <c r="N213" i="27"/>
  <c r="O213" i="27" s="1"/>
  <c r="N214" i="27"/>
  <c r="O214" i="27" s="1"/>
  <c r="N215" i="27"/>
  <c r="Q215" i="27" s="1"/>
  <c r="N216" i="27"/>
  <c r="O216" i="27" s="1"/>
  <c r="N217" i="27"/>
  <c r="O217" i="27" s="1"/>
  <c r="N218" i="27"/>
  <c r="O218" i="27" s="1"/>
  <c r="N219" i="27"/>
  <c r="N220" i="27"/>
  <c r="O220" i="27" s="1"/>
  <c r="N221" i="27"/>
  <c r="N222" i="27"/>
  <c r="N223" i="27"/>
  <c r="Q223" i="27" s="1"/>
  <c r="N224" i="27"/>
  <c r="Q224" i="27" s="1"/>
  <c r="N225" i="27"/>
  <c r="Q225" i="27" s="1"/>
  <c r="N226" i="27"/>
  <c r="O226" i="27" s="1"/>
  <c r="N227" i="27"/>
  <c r="O227" i="27" s="1"/>
  <c r="N228" i="27"/>
  <c r="O228" i="27" s="1"/>
  <c r="N229" i="27"/>
  <c r="O229" i="27" s="1"/>
  <c r="N230" i="27"/>
  <c r="N231" i="27"/>
  <c r="Q231" i="27" s="1"/>
  <c r="N232" i="27"/>
  <c r="Q232" i="27" s="1"/>
  <c r="N233" i="27"/>
  <c r="O233" i="27" s="1"/>
  <c r="N234" i="27"/>
  <c r="N235" i="27"/>
  <c r="O235" i="27" s="1"/>
  <c r="N236" i="27"/>
  <c r="O236" i="27" s="1"/>
  <c r="N237" i="27"/>
  <c r="O237" i="27" s="1"/>
  <c r="N238" i="27"/>
  <c r="N239" i="27"/>
  <c r="Q239" i="27" s="1"/>
  <c r="N240" i="27"/>
  <c r="O240" i="27" s="1"/>
  <c r="N241" i="27"/>
  <c r="Q241" i="27" s="1"/>
  <c r="N242" i="27"/>
  <c r="N243" i="27"/>
  <c r="N244" i="27"/>
  <c r="O244" i="27" s="1"/>
  <c r="N245" i="27"/>
  <c r="O245" i="27" s="1"/>
  <c r="N246" i="27"/>
  <c r="N247" i="27"/>
  <c r="Q247" i="27" s="1"/>
  <c r="N248" i="27"/>
  <c r="O248" i="27" s="1"/>
  <c r="N249" i="27"/>
  <c r="O249" i="27" s="1"/>
  <c r="N250" i="27"/>
  <c r="O250" i="27" s="1"/>
  <c r="N251" i="27"/>
  <c r="O251" i="27" s="1"/>
  <c r="N252" i="27"/>
  <c r="O252" i="27" s="1"/>
  <c r="N253" i="27"/>
  <c r="O253" i="27" s="1"/>
  <c r="N254" i="27"/>
  <c r="O254" i="27" s="1"/>
  <c r="N255" i="27"/>
  <c r="Q255" i="27" s="1"/>
  <c r="N256" i="27"/>
  <c r="Q256" i="27" s="1"/>
  <c r="N257" i="27"/>
  <c r="Q257" i="27" s="1"/>
  <c r="N258" i="27"/>
  <c r="O258" i="27" s="1"/>
  <c r="N259" i="27"/>
  <c r="O259" i="27" s="1"/>
  <c r="N260" i="27"/>
  <c r="O260" i="27" s="1"/>
  <c r="N261" i="27"/>
  <c r="N262" i="27"/>
  <c r="N263" i="27"/>
  <c r="Q263" i="27" s="1"/>
  <c r="N264" i="27"/>
  <c r="Q264" i="27" s="1"/>
  <c r="N265" i="27"/>
  <c r="O265" i="27" s="1"/>
  <c r="N266" i="27"/>
  <c r="O266" i="27" s="1"/>
  <c r="N267" i="27"/>
  <c r="N268" i="27"/>
  <c r="O268" i="27" s="1"/>
  <c r="N269" i="27"/>
  <c r="O269" i="27" s="1"/>
  <c r="N270" i="27"/>
  <c r="N271" i="27"/>
  <c r="Q271" i="27" s="1"/>
  <c r="N272" i="27"/>
  <c r="O272" i="27" s="1"/>
  <c r="N273" i="27"/>
  <c r="Q273" i="27" s="1"/>
  <c r="N274" i="27"/>
  <c r="N275" i="27"/>
  <c r="N276" i="27"/>
  <c r="O276" i="27" s="1"/>
  <c r="N277" i="27"/>
  <c r="N278" i="27"/>
  <c r="O278" i="27" s="1"/>
  <c r="N279" i="27"/>
  <c r="Q279" i="27" s="1"/>
  <c r="N280" i="27"/>
  <c r="O280" i="27" s="1"/>
  <c r="N281" i="27"/>
  <c r="O281" i="27" s="1"/>
  <c r="N282" i="27"/>
  <c r="O282" i="27" s="1"/>
  <c r="N283" i="27"/>
  <c r="N284" i="27"/>
  <c r="O284" i="27" s="1"/>
  <c r="N285" i="27"/>
  <c r="N286" i="27"/>
  <c r="N287" i="27"/>
  <c r="Q287" i="27" s="1"/>
  <c r="N288" i="27"/>
  <c r="Q288" i="27" s="1"/>
  <c r="N289" i="27"/>
  <c r="Q289" i="27" s="1"/>
  <c r="N290" i="27"/>
  <c r="O290" i="27" s="1"/>
  <c r="N291" i="27"/>
  <c r="O291" i="27" s="1"/>
  <c r="N292" i="27"/>
  <c r="O292" i="27" s="1"/>
  <c r="N293" i="27"/>
  <c r="N294" i="27"/>
  <c r="O294" i="27" s="1"/>
  <c r="N295" i="27"/>
  <c r="Q295" i="27" s="1"/>
  <c r="N296" i="27"/>
  <c r="Q296" i="27" s="1"/>
  <c r="N297" i="27"/>
  <c r="O297" i="27" s="1"/>
  <c r="N298" i="27"/>
  <c r="N299" i="27"/>
  <c r="N300" i="27"/>
  <c r="O300" i="27" s="1"/>
  <c r="N301" i="27"/>
  <c r="O301" i="27" s="1"/>
  <c r="N302" i="27"/>
  <c r="N303" i="27"/>
  <c r="Q303" i="27" s="1"/>
  <c r="N304" i="27"/>
  <c r="O304" i="27" s="1"/>
  <c r="N305" i="27"/>
  <c r="Q305" i="27" s="1"/>
  <c r="N306" i="27"/>
  <c r="N307" i="27"/>
  <c r="N308" i="27"/>
  <c r="O308" i="27" s="1"/>
  <c r="N309" i="27"/>
  <c r="N310" i="27"/>
  <c r="N311" i="27"/>
  <c r="Q311" i="27" s="1"/>
  <c r="N312" i="27"/>
  <c r="O312" i="27" s="1"/>
  <c r="N313" i="27"/>
  <c r="O313" i="27" s="1"/>
  <c r="N314" i="27"/>
  <c r="O314" i="27" s="1"/>
  <c r="N315" i="27"/>
  <c r="N316" i="27"/>
  <c r="O316" i="27" s="1"/>
  <c r="N317" i="27"/>
  <c r="O317" i="27" s="1"/>
  <c r="N318" i="27"/>
  <c r="O318" i="27" s="1"/>
  <c r="N319" i="27"/>
  <c r="Q319" i="27" s="1"/>
  <c r="N320" i="27"/>
  <c r="Q320" i="27" s="1"/>
  <c r="N321" i="27"/>
  <c r="Q321" i="27" s="1"/>
  <c r="N322" i="27"/>
  <c r="O322" i="27" s="1"/>
  <c r="N323" i="27"/>
  <c r="N324" i="27"/>
  <c r="O324" i="27" s="1"/>
  <c r="N325" i="27"/>
  <c r="N326" i="27"/>
  <c r="N327" i="27"/>
  <c r="Q327" i="27" s="1"/>
  <c r="N328" i="27"/>
  <c r="Q328" i="27" s="1"/>
  <c r="N329" i="27"/>
  <c r="O329" i="27" s="1"/>
  <c r="N330" i="27"/>
  <c r="O330" i="27" s="1"/>
  <c r="N331" i="27"/>
  <c r="O331" i="27" s="1"/>
  <c r="N332" i="27"/>
  <c r="O332" i="27" s="1"/>
  <c r="N333" i="27"/>
  <c r="O333" i="27" s="1"/>
  <c r="N334" i="27"/>
  <c r="N335" i="27"/>
  <c r="Q335" i="27" s="1"/>
  <c r="N336" i="27"/>
  <c r="O336" i="27" s="1"/>
  <c r="N337" i="27"/>
  <c r="Q337" i="27" s="1"/>
  <c r="N338" i="27"/>
  <c r="Q338" i="27" s="1"/>
  <c r="N339" i="27"/>
  <c r="O339" i="27" s="1"/>
  <c r="N340" i="27"/>
  <c r="O340" i="27" s="1"/>
  <c r="N341" i="27"/>
  <c r="O341" i="27" s="1"/>
  <c r="N342" i="27"/>
  <c r="N343" i="27"/>
  <c r="Q343" i="27" s="1"/>
  <c r="N344" i="27"/>
  <c r="O344" i="27" s="1"/>
  <c r="N345" i="27"/>
  <c r="O345" i="27" s="1"/>
  <c r="N346" i="27"/>
  <c r="O346" i="27" s="1"/>
  <c r="N347" i="27"/>
  <c r="O347" i="27" s="1"/>
  <c r="N348" i="27"/>
  <c r="O348" i="27" s="1"/>
  <c r="N349" i="27"/>
  <c r="N350" i="27"/>
  <c r="N351" i="27"/>
  <c r="Q351" i="27" s="1"/>
  <c r="N352" i="27"/>
  <c r="Q352" i="27" s="1"/>
  <c r="N353" i="27"/>
  <c r="Q353" i="27" s="1"/>
  <c r="N354" i="27"/>
  <c r="O354" i="27" s="1"/>
  <c r="N355" i="27"/>
  <c r="N356" i="27"/>
  <c r="O356" i="27" s="1"/>
  <c r="N357" i="27"/>
  <c r="O357" i="27" s="1"/>
  <c r="N358" i="27"/>
  <c r="N359" i="27"/>
  <c r="Q359" i="27" s="1"/>
  <c r="N360" i="27"/>
  <c r="Q360" i="27" s="1"/>
  <c r="N361" i="27"/>
  <c r="O361" i="27" s="1"/>
  <c r="N362" i="27"/>
  <c r="Q362" i="27" s="1"/>
  <c r="N363" i="27"/>
  <c r="N364" i="27"/>
  <c r="O364" i="27" s="1"/>
  <c r="N365" i="27"/>
  <c r="O365" i="27" s="1"/>
  <c r="N366" i="27"/>
  <c r="O366" i="27" s="1"/>
  <c r="N367" i="27"/>
  <c r="Q367" i="27" s="1"/>
  <c r="N368" i="27"/>
  <c r="O368" i="27" s="1"/>
  <c r="N369" i="27"/>
  <c r="Q369" i="27" s="1"/>
  <c r="N370" i="27"/>
  <c r="Q370" i="27" s="1"/>
  <c r="N371" i="27"/>
  <c r="N372" i="27"/>
  <c r="O372" i="27" s="1"/>
  <c r="N373" i="27"/>
  <c r="O373" i="27" s="1"/>
  <c r="N374" i="27"/>
  <c r="N375" i="27"/>
  <c r="Q375" i="27" s="1"/>
  <c r="N376" i="27"/>
  <c r="O376" i="27" s="1"/>
  <c r="N377" i="27"/>
  <c r="O377" i="27" s="1"/>
  <c r="N378" i="27"/>
  <c r="O378" i="27" s="1"/>
  <c r="N379" i="27"/>
  <c r="N380" i="27"/>
  <c r="O380" i="27" s="1"/>
  <c r="N381" i="27"/>
  <c r="O381" i="27" s="1"/>
  <c r="N382" i="27"/>
  <c r="N383" i="27"/>
  <c r="Q383" i="27" s="1"/>
  <c r="N384" i="27"/>
  <c r="Q384" i="27" s="1"/>
  <c r="N385" i="27"/>
  <c r="Q385" i="27" s="1"/>
  <c r="N386" i="27"/>
  <c r="O386" i="27" s="1"/>
  <c r="N387" i="27"/>
  <c r="N388" i="27"/>
  <c r="O388" i="27" s="1"/>
  <c r="N389" i="27"/>
  <c r="N390" i="27"/>
  <c r="N391" i="27"/>
  <c r="Q391" i="27" s="1"/>
  <c r="N392" i="27"/>
  <c r="Q392" i="27" s="1"/>
  <c r="N393" i="27"/>
  <c r="Q393" i="27" s="1"/>
  <c r="N394" i="27"/>
  <c r="O394" i="27" s="1"/>
  <c r="N395" i="27"/>
  <c r="O395" i="27" s="1"/>
  <c r="N396" i="27"/>
  <c r="O396" i="27" s="1"/>
  <c r="N397" i="27"/>
  <c r="O397" i="27" s="1"/>
  <c r="N398" i="27"/>
  <c r="O398" i="27" s="1"/>
  <c r="N399" i="27"/>
  <c r="Q399" i="27" s="1"/>
  <c r="N400" i="27"/>
  <c r="O400" i="27" s="1"/>
  <c r="N401" i="27"/>
  <c r="Q401" i="27" s="1"/>
  <c r="N402" i="27"/>
  <c r="Q402" i="27" s="1"/>
  <c r="N403" i="27"/>
  <c r="N404" i="27"/>
  <c r="O404" i="27" s="1"/>
  <c r="N405" i="27"/>
  <c r="O405" i="27" s="1"/>
  <c r="N406" i="27"/>
  <c r="N407" i="27"/>
  <c r="Q407" i="27" s="1"/>
  <c r="N408" i="27"/>
  <c r="O408" i="27" s="1"/>
  <c r="N409" i="27"/>
  <c r="Q409" i="27" s="1"/>
  <c r="N410" i="27"/>
  <c r="O410" i="27" s="1"/>
  <c r="N411" i="27"/>
  <c r="O411" i="27" s="1"/>
  <c r="N412" i="27"/>
  <c r="O412" i="27" s="1"/>
  <c r="N413" i="27"/>
  <c r="N414" i="27"/>
  <c r="N415" i="27"/>
  <c r="Q415" i="27" s="1"/>
  <c r="N416" i="27"/>
  <c r="Q416" i="27" s="1"/>
  <c r="N417" i="27"/>
  <c r="Q417" i="27" s="1"/>
  <c r="N418" i="27"/>
  <c r="O418" i="27" s="1"/>
  <c r="N419" i="27"/>
  <c r="N420" i="27"/>
  <c r="O420" i="27" s="1"/>
  <c r="N421" i="27"/>
  <c r="O421" i="27" s="1"/>
  <c r="N422" i="27"/>
  <c r="N423" i="27"/>
  <c r="Q423" i="27" s="1"/>
  <c r="N424" i="27"/>
  <c r="Q424" i="27" s="1"/>
  <c r="N425" i="27"/>
  <c r="Q425" i="27" s="1"/>
  <c r="N426" i="27"/>
  <c r="Q426" i="27" s="1"/>
  <c r="N427" i="27"/>
  <c r="N428" i="27"/>
  <c r="O428" i="27" s="1"/>
  <c r="N429" i="27"/>
  <c r="N430" i="27"/>
  <c r="N431" i="27"/>
  <c r="Q431" i="27" s="1"/>
  <c r="N432" i="27"/>
  <c r="O432" i="27" s="1"/>
  <c r="N433" i="27"/>
  <c r="O433" i="27" s="1"/>
  <c r="N434" i="27"/>
  <c r="Q434" i="27" s="1"/>
  <c r="N435" i="27"/>
  <c r="O435" i="27" s="1"/>
  <c r="N436" i="27"/>
  <c r="O436" i="27" s="1"/>
  <c r="N437" i="27"/>
  <c r="O437" i="27" s="1"/>
  <c r="N438" i="27"/>
  <c r="N439" i="27"/>
  <c r="Q439" i="27" s="1"/>
  <c r="N440" i="27"/>
  <c r="O440" i="27" s="1"/>
  <c r="N441" i="27"/>
  <c r="Q441" i="27" s="1"/>
  <c r="N442" i="27"/>
  <c r="O442" i="27" s="1"/>
  <c r="N443" i="27"/>
  <c r="N444" i="27"/>
  <c r="O444" i="27" s="1"/>
  <c r="N445" i="27"/>
  <c r="N446" i="27"/>
  <c r="N447" i="27"/>
  <c r="Q447" i="27" s="1"/>
  <c r="N448" i="27"/>
  <c r="Q448" i="27" s="1"/>
  <c r="N449" i="27"/>
  <c r="O449" i="27" s="1"/>
  <c r="N450" i="27"/>
  <c r="O450" i="27" s="1"/>
  <c r="N451" i="27"/>
  <c r="N452" i="27"/>
  <c r="O452" i="27" s="1"/>
  <c r="N453" i="27"/>
  <c r="N454" i="27"/>
  <c r="N455" i="27"/>
  <c r="Q455" i="27" s="1"/>
  <c r="N456" i="27"/>
  <c r="Q456" i="27" s="1"/>
  <c r="N457" i="27"/>
  <c r="Q457" i="27" s="1"/>
  <c r="N458" i="27"/>
  <c r="Q458" i="27" s="1"/>
  <c r="N459" i="27"/>
  <c r="O459" i="27" s="1"/>
  <c r="N460" i="27"/>
  <c r="O460" i="27" s="1"/>
  <c r="N461" i="27"/>
  <c r="N462" i="27"/>
  <c r="N463" i="27"/>
  <c r="Q463" i="27" s="1"/>
  <c r="N464" i="27"/>
  <c r="O464" i="27" s="1"/>
  <c r="N465" i="27"/>
  <c r="Q465" i="27" s="1"/>
  <c r="N466" i="27"/>
  <c r="Q466" i="27" s="1"/>
  <c r="N467" i="27"/>
  <c r="N468" i="27"/>
  <c r="O468" i="27" s="1"/>
  <c r="N469" i="27"/>
  <c r="O469" i="27" s="1"/>
  <c r="N470" i="27"/>
  <c r="N471" i="27"/>
  <c r="Q471" i="27" s="1"/>
  <c r="N472" i="27"/>
  <c r="O472" i="27" s="1"/>
  <c r="N473" i="27"/>
  <c r="Q473" i="27" s="1"/>
  <c r="N474" i="27"/>
  <c r="O474" i="27" s="1"/>
  <c r="N475" i="27"/>
  <c r="N476" i="27"/>
  <c r="O476" i="27" s="1"/>
  <c r="N477" i="27"/>
  <c r="N478" i="27"/>
  <c r="N479" i="27"/>
  <c r="Q479" i="27" s="1"/>
  <c r="N480" i="27"/>
  <c r="Q480" i="27" s="1"/>
  <c r="N481" i="27"/>
  <c r="O481" i="27" s="1"/>
  <c r="N482" i="27"/>
  <c r="O482" i="27" s="1"/>
  <c r="N483" i="27"/>
  <c r="N484" i="27"/>
  <c r="O484" i="27" s="1"/>
  <c r="N485" i="27"/>
  <c r="O485" i="27" s="1"/>
  <c r="N486" i="27"/>
  <c r="N487" i="27"/>
  <c r="Q487" i="27" s="1"/>
  <c r="N488" i="27"/>
  <c r="Q488" i="27" s="1"/>
  <c r="N489" i="27"/>
  <c r="Q489" i="27" s="1"/>
  <c r="N490" i="27"/>
  <c r="O490" i="27" s="1"/>
  <c r="N491" i="27"/>
  <c r="N492" i="27"/>
  <c r="O492" i="27" s="1"/>
  <c r="N493" i="27"/>
  <c r="N494" i="27"/>
  <c r="O494" i="27" s="1"/>
  <c r="N495" i="27"/>
  <c r="Q495" i="27" s="1"/>
  <c r="N496" i="27"/>
  <c r="O496" i="27" s="1"/>
  <c r="N497" i="27"/>
  <c r="O497" i="27" s="1"/>
  <c r="N498" i="27"/>
  <c r="O498" i="27" s="1"/>
  <c r="N499" i="27"/>
  <c r="N500" i="27"/>
  <c r="O500" i="27" s="1"/>
  <c r="N501" i="27"/>
  <c r="O501" i="27" s="1"/>
  <c r="N502" i="27"/>
  <c r="N503" i="27"/>
  <c r="Q503" i="27" s="1"/>
  <c r="N504" i="27"/>
  <c r="O504" i="27" s="1"/>
  <c r="N505" i="27"/>
  <c r="Q505" i="27" s="1"/>
  <c r="N506" i="27"/>
  <c r="O506" i="27" s="1"/>
  <c r="N507" i="27"/>
  <c r="N508" i="27"/>
  <c r="O508" i="27" s="1"/>
  <c r="N509" i="27"/>
  <c r="N510" i="27"/>
  <c r="N511" i="27"/>
  <c r="O511" i="27" s="1"/>
  <c r="N512" i="27"/>
  <c r="Q512" i="27" s="1"/>
  <c r="N513" i="27"/>
  <c r="O513" i="27" s="1"/>
  <c r="N514" i="27"/>
  <c r="O514" i="27" s="1"/>
  <c r="N515" i="27"/>
  <c r="O515" i="27" s="1"/>
  <c r="N516" i="27"/>
  <c r="O516" i="27" s="1"/>
  <c r="N517" i="27"/>
  <c r="O517" i="27" s="1"/>
  <c r="N518" i="27"/>
  <c r="Q518" i="27" s="1"/>
  <c r="N519" i="27"/>
  <c r="Q519" i="27" s="1"/>
  <c r="N520" i="27"/>
  <c r="Q520" i="27" s="1"/>
  <c r="N521" i="27"/>
  <c r="Q521" i="27" s="1"/>
  <c r="N522" i="27"/>
  <c r="Q522" i="27" s="1"/>
  <c r="N523" i="27"/>
  <c r="Q523" i="27" s="1"/>
  <c r="N524" i="27"/>
  <c r="O524" i="27" s="1"/>
  <c r="N525" i="27"/>
  <c r="O525" i="27" s="1"/>
  <c r="N526" i="27"/>
  <c r="Q526" i="27" s="1"/>
  <c r="N527" i="27"/>
  <c r="Q527" i="27" s="1"/>
  <c r="N528" i="27"/>
  <c r="O528" i="27" s="1"/>
  <c r="N529" i="27"/>
  <c r="O529" i="27" s="1"/>
  <c r="N530" i="27"/>
  <c r="Q530" i="27" s="1"/>
  <c r="N531" i="27"/>
  <c r="Q531" i="27" s="1"/>
  <c r="N532" i="27"/>
  <c r="O532" i="27" s="1"/>
  <c r="N533" i="27"/>
  <c r="N534" i="27"/>
  <c r="O534" i="27" s="1"/>
  <c r="N535" i="27"/>
  <c r="O535" i="27" s="1"/>
  <c r="N536" i="27"/>
  <c r="O536" i="27" s="1"/>
  <c r="N537" i="27"/>
  <c r="Q537" i="27" s="1"/>
  <c r="N538" i="27"/>
  <c r="O538" i="27" s="1"/>
  <c r="N539" i="27"/>
  <c r="Q539" i="27" s="1"/>
  <c r="N540" i="27"/>
  <c r="O540" i="27" s="1"/>
  <c r="N541" i="27"/>
  <c r="N542" i="27"/>
  <c r="Q542" i="27" s="1"/>
  <c r="N543" i="27"/>
  <c r="Q543" i="27" s="1"/>
  <c r="N544" i="27"/>
  <c r="Q544" i="27" s="1"/>
  <c r="N545" i="27"/>
  <c r="O545" i="27" s="1"/>
  <c r="N546" i="27"/>
  <c r="O546" i="27" s="1"/>
  <c r="N547" i="27"/>
  <c r="O547" i="27" s="1"/>
  <c r="N548" i="27"/>
  <c r="O548" i="27" s="1"/>
  <c r="N549" i="27"/>
  <c r="O549" i="27" s="1"/>
  <c r="N550" i="27"/>
  <c r="Q550" i="27" s="1"/>
  <c r="N551" i="27"/>
  <c r="Q551" i="27" s="1"/>
  <c r="N552" i="27"/>
  <c r="Q552" i="27" s="1"/>
  <c r="N553" i="27"/>
  <c r="Q553" i="27" s="1"/>
  <c r="N554" i="27"/>
  <c r="Q554" i="27" s="1"/>
  <c r="N555" i="27"/>
  <c r="Q555" i="27" s="1"/>
  <c r="N556" i="27"/>
  <c r="O556" i="27" s="1"/>
  <c r="N557" i="27"/>
  <c r="N558" i="27"/>
  <c r="Q558" i="27" s="1"/>
  <c r="N559" i="27"/>
  <c r="O559" i="27" s="1"/>
  <c r="N560" i="27"/>
  <c r="O560" i="27" s="1"/>
  <c r="N561" i="27"/>
  <c r="O561" i="27" s="1"/>
  <c r="N562" i="27"/>
  <c r="O562" i="27" s="1"/>
  <c r="N563" i="27"/>
  <c r="O563" i="27" s="1"/>
  <c r="N564" i="27"/>
  <c r="O564" i="27" s="1"/>
  <c r="N565" i="27"/>
  <c r="O565" i="27" s="1"/>
  <c r="N566" i="27"/>
  <c r="Q566" i="27" s="1"/>
  <c r="N567" i="27"/>
  <c r="Q567" i="27" s="1"/>
  <c r="N568" i="27"/>
  <c r="O568" i="27" s="1"/>
  <c r="N569" i="27"/>
  <c r="Q569" i="27" s="1"/>
  <c r="N570" i="27"/>
  <c r="O570" i="27" s="1"/>
  <c r="N571" i="27"/>
  <c r="O571" i="27" s="1"/>
  <c r="N572" i="27"/>
  <c r="O572" i="27" s="1"/>
  <c r="N573" i="27"/>
  <c r="N574" i="27"/>
  <c r="Q574" i="27" s="1"/>
  <c r="N575" i="27"/>
  <c r="Q575" i="27" s="1"/>
  <c r="N576" i="27"/>
  <c r="Q576" i="27" s="1"/>
  <c r="N577" i="27"/>
  <c r="O577" i="27" s="1"/>
  <c r="N578" i="27"/>
  <c r="O578" i="27" s="1"/>
  <c r="N579" i="27"/>
  <c r="O579" i="27" s="1"/>
  <c r="N580" i="27"/>
  <c r="O580" i="27" s="1"/>
  <c r="N581" i="27"/>
  <c r="N582" i="27"/>
  <c r="O582" i="27" s="1"/>
  <c r="N583" i="27"/>
  <c r="Q583" i="27" s="1"/>
  <c r="N584" i="27"/>
  <c r="Q584" i="27" s="1"/>
  <c r="N585" i="27"/>
  <c r="Q585" i="27" s="1"/>
  <c r="N586" i="27"/>
  <c r="Q586" i="27" s="1"/>
  <c r="N587" i="27"/>
  <c r="O587" i="27" s="1"/>
  <c r="N588" i="27"/>
  <c r="O588" i="27" s="1"/>
  <c r="N589" i="27"/>
  <c r="O589" i="27" s="1"/>
  <c r="N590" i="27"/>
  <c r="O590" i="27" s="1"/>
  <c r="N591" i="27"/>
  <c r="Q591" i="27" s="1"/>
  <c r="N592" i="27"/>
  <c r="O592" i="27" s="1"/>
  <c r="N593" i="27"/>
  <c r="O593" i="27" s="1"/>
  <c r="N594" i="27"/>
  <c r="Q594" i="27" s="1"/>
  <c r="N595" i="27"/>
  <c r="O595" i="27" s="1"/>
  <c r="N596" i="27"/>
  <c r="O596" i="27" s="1"/>
  <c r="N597" i="27"/>
  <c r="O597" i="27" s="1"/>
  <c r="N598" i="27"/>
  <c r="Q598" i="27" s="1"/>
  <c r="N599" i="27"/>
  <c r="O599" i="27" s="1"/>
  <c r="N600" i="27"/>
  <c r="O600" i="27" s="1"/>
  <c r="N601" i="27"/>
  <c r="Q601" i="27" s="1"/>
  <c r="N602" i="27"/>
  <c r="O602" i="27" s="1"/>
  <c r="N603" i="27"/>
  <c r="Q603" i="27" s="1"/>
  <c r="N604" i="27"/>
  <c r="O604" i="27" s="1"/>
  <c r="N605" i="27"/>
  <c r="N606" i="27"/>
  <c r="Q606" i="27" s="1"/>
  <c r="N607" i="27"/>
  <c r="Q607" i="27" s="1"/>
  <c r="N608" i="27"/>
  <c r="Q608" i="27" s="1"/>
  <c r="N609" i="27"/>
  <c r="O609" i="27" s="1"/>
  <c r="N610" i="27"/>
  <c r="O610" i="27" s="1"/>
  <c r="N611" i="27"/>
  <c r="O611" i="27" s="1"/>
  <c r="N612" i="27"/>
  <c r="O612" i="27" s="1"/>
  <c r="N613" i="27"/>
  <c r="O613" i="27" s="1"/>
  <c r="N614" i="27"/>
  <c r="Q614" i="27" s="1"/>
  <c r="N615" i="27"/>
  <c r="Q615" i="27" s="1"/>
  <c r="N616" i="27"/>
  <c r="Q616" i="27" s="1"/>
  <c r="N617" i="27"/>
  <c r="Q617" i="27" s="1"/>
  <c r="N618" i="27"/>
  <c r="Q618" i="27" s="1"/>
  <c r="N619" i="27"/>
  <c r="Q619" i="27" s="1"/>
  <c r="N620" i="27"/>
  <c r="O620" i="27" s="1"/>
  <c r="N621" i="27"/>
  <c r="O621" i="27" s="1"/>
  <c r="N622" i="27"/>
  <c r="Q622" i="27" s="1"/>
  <c r="N623" i="27"/>
  <c r="O623" i="27" s="1"/>
  <c r="N624" i="27"/>
  <c r="O624" i="27" s="1"/>
  <c r="N625" i="27"/>
  <c r="O625" i="27" s="1"/>
  <c r="N626" i="27"/>
  <c r="O626" i="27" s="1"/>
  <c r="N627" i="27"/>
  <c r="O627" i="27" s="1"/>
  <c r="N628" i="27"/>
  <c r="O628" i="27" s="1"/>
  <c r="N629" i="27"/>
  <c r="N630" i="27"/>
  <c r="Q630" i="27" s="1"/>
  <c r="N631" i="27"/>
  <c r="Q631" i="27" s="1"/>
  <c r="N632" i="27"/>
  <c r="O632" i="27" s="1"/>
  <c r="N633" i="27"/>
  <c r="Q633" i="27" s="1"/>
  <c r="N634" i="27"/>
  <c r="O634" i="27" s="1"/>
  <c r="N635" i="27"/>
  <c r="Q635" i="27" s="1"/>
  <c r="N636" i="27"/>
  <c r="O636" i="27" s="1"/>
  <c r="N637" i="27"/>
  <c r="N638" i="27"/>
  <c r="Q638" i="27" s="1"/>
  <c r="N639" i="27"/>
  <c r="Q639" i="27" s="1"/>
  <c r="N640" i="27"/>
  <c r="Q640" i="27" s="1"/>
  <c r="N641" i="27"/>
  <c r="Q641" i="27" s="1"/>
  <c r="N642" i="27"/>
  <c r="O642" i="27" s="1"/>
  <c r="N643" i="27"/>
  <c r="O643" i="27" s="1"/>
  <c r="N644" i="27"/>
  <c r="O644" i="27" s="1"/>
  <c r="N645" i="27"/>
  <c r="O645" i="27" s="1"/>
  <c r="N646" i="27"/>
  <c r="O646" i="27" s="1"/>
  <c r="N647" i="27"/>
  <c r="Q647" i="27" s="1"/>
  <c r="N648" i="27"/>
  <c r="Q648" i="27" s="1"/>
  <c r="N649" i="27"/>
  <c r="Q649" i="27" s="1"/>
  <c r="N650" i="27"/>
  <c r="Q650" i="27" s="1"/>
  <c r="N651" i="27"/>
  <c r="O651" i="27" s="1"/>
  <c r="N652" i="27"/>
  <c r="O652" i="27" s="1"/>
  <c r="N653" i="27"/>
  <c r="N654" i="27"/>
  <c r="Q654" i="27" s="1"/>
  <c r="N655" i="27"/>
  <c r="Q655" i="27" s="1"/>
  <c r="N656" i="27"/>
  <c r="O656" i="27" s="1"/>
  <c r="N657" i="27"/>
  <c r="O657" i="27" s="1"/>
  <c r="N658" i="27"/>
  <c r="Q658" i="27" s="1"/>
  <c r="N659" i="27"/>
  <c r="Q659" i="27" s="1"/>
  <c r="N660" i="27"/>
  <c r="O660" i="27" s="1"/>
  <c r="N661" i="27"/>
  <c r="O661" i="27" s="1"/>
  <c r="N662" i="27"/>
  <c r="O662" i="27" s="1"/>
  <c r="N663" i="27"/>
  <c r="O663" i="27" s="1"/>
  <c r="N664" i="27"/>
  <c r="O664" i="27" s="1"/>
  <c r="N665" i="27"/>
  <c r="Q665" i="27" s="1"/>
  <c r="N666" i="27"/>
  <c r="O666" i="27" s="1"/>
  <c r="N667" i="27"/>
  <c r="Q667" i="27" s="1"/>
  <c r="N668" i="27"/>
  <c r="O668" i="27" s="1"/>
  <c r="N669" i="27"/>
  <c r="N670" i="27"/>
  <c r="O670" i="27" s="1"/>
  <c r="N671" i="27"/>
  <c r="O671" i="27" s="1"/>
  <c r="N672" i="27"/>
  <c r="Q672" i="27" s="1"/>
  <c r="N673" i="27"/>
  <c r="Q673" i="27" s="1"/>
  <c r="N674" i="27"/>
  <c r="O674" i="27" s="1"/>
  <c r="N675" i="27"/>
  <c r="O675" i="27" s="1"/>
  <c r="N676" i="27"/>
  <c r="O676" i="27" s="1"/>
  <c r="N677" i="27"/>
  <c r="N678" i="27"/>
  <c r="Q678" i="27" s="1"/>
  <c r="N679" i="27"/>
  <c r="Q679" i="27" s="1"/>
  <c r="N680" i="27"/>
  <c r="Q680" i="27" s="1"/>
  <c r="N681" i="27"/>
  <c r="Q681" i="27" s="1"/>
  <c r="N682" i="27"/>
  <c r="Q682" i="27" s="1"/>
  <c r="N683" i="27"/>
  <c r="Q683" i="27" s="1"/>
  <c r="N684" i="27"/>
  <c r="O684" i="27" s="1"/>
  <c r="N685" i="27"/>
  <c r="O685" i="27" s="1"/>
  <c r="N686" i="27"/>
  <c r="Q686" i="27" s="1"/>
  <c r="N687" i="27"/>
  <c r="Q687" i="27" s="1"/>
  <c r="N688" i="27"/>
  <c r="O688" i="27" s="1"/>
  <c r="N689" i="27"/>
  <c r="Q689" i="27" s="1"/>
  <c r="N690" i="27"/>
  <c r="Q690" i="27" s="1"/>
  <c r="N691" i="27"/>
  <c r="O691" i="27" s="1"/>
  <c r="N692" i="27"/>
  <c r="O692" i="27" s="1"/>
  <c r="N693" i="27"/>
  <c r="O693" i="27" s="1"/>
  <c r="N694" i="27"/>
  <c r="O694" i="27" s="1"/>
  <c r="N695" i="27"/>
  <c r="O695" i="27" s="1"/>
  <c r="N696" i="27"/>
  <c r="O696" i="27" s="1"/>
  <c r="N697" i="27"/>
  <c r="Q697" i="27" s="1"/>
  <c r="N698" i="27"/>
  <c r="O698" i="27" s="1"/>
  <c r="N699" i="27"/>
  <c r="Q699" i="27" s="1"/>
  <c r="N700" i="27"/>
  <c r="O700" i="27" s="1"/>
  <c r="N701" i="27"/>
  <c r="O701" i="27" s="1"/>
  <c r="N702" i="27"/>
  <c r="Q702" i="27" s="1"/>
  <c r="N703" i="27"/>
  <c r="Q703" i="27" s="1"/>
  <c r="N704" i="27"/>
  <c r="O704" i="27" s="1"/>
  <c r="N705" i="27"/>
  <c r="Q705" i="27" s="1"/>
  <c r="N706" i="27"/>
  <c r="O706" i="27" s="1"/>
  <c r="N707" i="27"/>
  <c r="Q707" i="27" s="1"/>
  <c r="N708" i="27"/>
  <c r="O708" i="27" s="1"/>
  <c r="N709" i="27"/>
  <c r="Q709" i="27" s="1"/>
  <c r="N710" i="27"/>
  <c r="O710" i="27" s="1"/>
  <c r="N711" i="27"/>
  <c r="O711" i="27" s="1"/>
  <c r="N712" i="27"/>
  <c r="Q712" i="27" s="1"/>
  <c r="N713" i="27"/>
  <c r="O713" i="27" s="1"/>
  <c r="N714" i="27"/>
  <c r="Q714" i="27" s="1"/>
  <c r="N715" i="27"/>
  <c r="O715" i="27" s="1"/>
  <c r="N716" i="27"/>
  <c r="O716" i="27" s="1"/>
  <c r="N717" i="27"/>
  <c r="Q717" i="27" s="1"/>
  <c r="N718" i="27"/>
  <c r="Q718" i="27" s="1"/>
  <c r="N719" i="27"/>
  <c r="Q719" i="27" s="1"/>
  <c r="N720" i="27"/>
  <c r="O720" i="27" s="1"/>
  <c r="N721" i="27"/>
  <c r="Q721" i="27" s="1"/>
  <c r="N722" i="27"/>
  <c r="Q722" i="27" s="1"/>
  <c r="N723" i="27"/>
  <c r="O723" i="27" s="1"/>
  <c r="N724" i="27"/>
  <c r="O724" i="27" s="1"/>
  <c r="N725" i="27"/>
  <c r="O725" i="27" s="1"/>
  <c r="N726" i="27"/>
  <c r="Q726" i="27" s="1"/>
  <c r="N727" i="27"/>
  <c r="Q727" i="27" s="1"/>
  <c r="N728" i="27"/>
  <c r="O728" i="27" s="1"/>
  <c r="N729" i="27"/>
  <c r="O729" i="27" s="1"/>
  <c r="N730" i="27"/>
  <c r="O730" i="27" s="1"/>
  <c r="N731" i="27"/>
  <c r="Q731" i="27" s="1"/>
  <c r="N732" i="27"/>
  <c r="O732" i="27" s="1"/>
  <c r="N733" i="27"/>
  <c r="O733" i="27" s="1"/>
  <c r="N734" i="27"/>
  <c r="Q734" i="27" s="1"/>
  <c r="N735" i="27"/>
  <c r="Q735" i="27" s="1"/>
  <c r="N736" i="27"/>
  <c r="Q736" i="27" s="1"/>
  <c r="N737" i="27"/>
  <c r="Q737" i="27" s="1"/>
  <c r="N738" i="27"/>
  <c r="O738" i="27" s="1"/>
  <c r="N739" i="27"/>
  <c r="Q739" i="27" s="1"/>
  <c r="N740" i="27"/>
  <c r="O740" i="27" s="1"/>
  <c r="N741" i="27"/>
  <c r="O741" i="27" s="1"/>
  <c r="N742" i="27"/>
  <c r="O742" i="27" s="1"/>
  <c r="N743" i="27"/>
  <c r="O743" i="27" s="1"/>
  <c r="N744" i="27"/>
  <c r="Q744" i="27" s="1"/>
  <c r="N745" i="27"/>
  <c r="O745" i="27" s="1"/>
  <c r="N746" i="27"/>
  <c r="Q746" i="27" s="1"/>
  <c r="N747" i="27"/>
  <c r="Q747" i="27" s="1"/>
  <c r="N748" i="27"/>
  <c r="O748" i="27" s="1"/>
  <c r="N749" i="27"/>
  <c r="O749" i="27" s="1"/>
  <c r="N750" i="27"/>
  <c r="Q750" i="27" s="1"/>
  <c r="N751" i="27"/>
  <c r="O751" i="27" s="1"/>
  <c r="N752" i="27"/>
  <c r="O752" i="27" s="1"/>
  <c r="N753" i="27"/>
  <c r="Q753" i="27" s="1"/>
  <c r="N754" i="27"/>
  <c r="Q754" i="27" s="1"/>
  <c r="N755" i="27"/>
  <c r="Q755" i="27" s="1"/>
  <c r="N756" i="27"/>
  <c r="O756" i="27" s="1"/>
  <c r="N757" i="27"/>
  <c r="O757" i="27" s="1"/>
  <c r="N758" i="27"/>
  <c r="Q758" i="27" s="1"/>
  <c r="N759" i="27"/>
  <c r="Q759" i="27" s="1"/>
  <c r="N760" i="27"/>
  <c r="O760" i="27" s="1"/>
  <c r="N761" i="27"/>
  <c r="O761" i="27" s="1"/>
  <c r="N762" i="27"/>
  <c r="O762" i="27" s="1"/>
  <c r="N763" i="27"/>
  <c r="Q763" i="27" s="1"/>
  <c r="N764" i="27"/>
  <c r="O764" i="27" s="1"/>
  <c r="N765" i="27"/>
  <c r="O765" i="27" s="1"/>
  <c r="N766" i="27"/>
  <c r="O766" i="27" s="1"/>
  <c r="N767" i="27"/>
  <c r="Q767" i="27" s="1"/>
  <c r="N768" i="27"/>
  <c r="Q768" i="27" s="1"/>
  <c r="N769" i="27"/>
  <c r="Q769" i="27" s="1"/>
  <c r="N770" i="27"/>
  <c r="O770" i="27" s="1"/>
  <c r="N771" i="27"/>
  <c r="Q771" i="27" s="1"/>
  <c r="N772" i="27"/>
  <c r="O772" i="27" s="1"/>
  <c r="N773" i="27"/>
  <c r="Q773" i="27" s="1"/>
  <c r="N774" i="27"/>
  <c r="Q774" i="27" s="1"/>
  <c r="N775" i="27"/>
  <c r="O775" i="27" s="1"/>
  <c r="N776" i="27"/>
  <c r="Q776" i="27" s="1"/>
  <c r="N777" i="27"/>
  <c r="O777" i="27" s="1"/>
  <c r="N778" i="27"/>
  <c r="O778" i="27" s="1"/>
  <c r="N779" i="27"/>
  <c r="Q779" i="27" s="1"/>
  <c r="N780" i="27"/>
  <c r="O780" i="27" s="1"/>
  <c r="N781" i="27"/>
  <c r="Q781" i="27" s="1"/>
  <c r="N782" i="27"/>
  <c r="Q782" i="27" s="1"/>
  <c r="N783" i="27"/>
  <c r="Q783" i="27" s="1"/>
  <c r="N784" i="27"/>
  <c r="O784" i="27" s="1"/>
  <c r="N785" i="27"/>
  <c r="Q785" i="27" s="1"/>
  <c r="N786" i="27"/>
  <c r="Q786" i="27" s="1"/>
  <c r="N3" i="27"/>
  <c r="O3" i="27" s="1"/>
  <c r="N4" i="27"/>
  <c r="N2" i="27"/>
  <c r="M3" i="27"/>
  <c r="M4" i="27"/>
  <c r="M5" i="27"/>
  <c r="M6" i="27"/>
  <c r="M7" i="27"/>
  <c r="M8" i="27"/>
  <c r="M9" i="27"/>
  <c r="M10" i="27"/>
  <c r="M11" i="27"/>
  <c r="M12" i="27"/>
  <c r="M13" i="27"/>
  <c r="M14" i="27"/>
  <c r="M15" i="27"/>
  <c r="M16" i="27"/>
  <c r="M17" i="27"/>
  <c r="M18" i="27"/>
  <c r="M19"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5" i="27"/>
  <c r="M56" i="27"/>
  <c r="M57" i="27"/>
  <c r="M58" i="27"/>
  <c r="M59" i="27"/>
  <c r="M60" i="27"/>
  <c r="M61" i="27"/>
  <c r="M62" i="27"/>
  <c r="M63" i="27"/>
  <c r="M64" i="27"/>
  <c r="M65" i="27"/>
  <c r="M66" i="27"/>
  <c r="M67" i="27"/>
  <c r="M68" i="27"/>
  <c r="M69" i="27"/>
  <c r="M70" i="27"/>
  <c r="M71" i="27"/>
  <c r="M72" i="27"/>
  <c r="M73" i="27"/>
  <c r="M74" i="27"/>
  <c r="M75" i="27"/>
  <c r="M76" i="27"/>
  <c r="M77" i="27"/>
  <c r="M78" i="27"/>
  <c r="M79" i="27"/>
  <c r="M80" i="27"/>
  <c r="M81" i="27"/>
  <c r="M82" i="27"/>
  <c r="M83" i="27"/>
  <c r="M84" i="27"/>
  <c r="M85" i="27"/>
  <c r="M86" i="27"/>
  <c r="M87" i="27"/>
  <c r="M88" i="27"/>
  <c r="M89" i="27"/>
  <c r="M90" i="27"/>
  <c r="M91" i="27"/>
  <c r="M92" i="27"/>
  <c r="M93" i="27"/>
  <c r="M94" i="27"/>
  <c r="M95" i="27"/>
  <c r="M96" i="27"/>
  <c r="M97" i="27"/>
  <c r="M98"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5" i="27"/>
  <c r="M136" i="27"/>
  <c r="M137" i="27"/>
  <c r="M138" i="27"/>
  <c r="M139" i="27"/>
  <c r="M140"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1" i="27"/>
  <c r="M172" i="27"/>
  <c r="M173" i="27"/>
  <c r="M174" i="27"/>
  <c r="M175" i="27"/>
  <c r="M176" i="27"/>
  <c r="M177" i="27"/>
  <c r="M178" i="27"/>
  <c r="M179" i="27"/>
  <c r="M180" i="27"/>
  <c r="M181" i="27"/>
  <c r="M182" i="27"/>
  <c r="M183" i="27"/>
  <c r="M184" i="27"/>
  <c r="M185" i="27"/>
  <c r="M186" i="27"/>
  <c r="M187" i="27"/>
  <c r="M188" i="27"/>
  <c r="M189" i="27"/>
  <c r="M190" i="27"/>
  <c r="M191" i="27"/>
  <c r="M192" i="27"/>
  <c r="M193" i="27"/>
  <c r="M194" i="27"/>
  <c r="M195" i="27"/>
  <c r="M196" i="27"/>
  <c r="M197" i="27"/>
  <c r="M198" i="27"/>
  <c r="M199" i="27"/>
  <c r="M200" i="27"/>
  <c r="M201" i="27"/>
  <c r="M202" i="27"/>
  <c r="M203" i="27"/>
  <c r="M204" i="27"/>
  <c r="M205" i="27"/>
  <c r="M206" i="27"/>
  <c r="M207" i="27"/>
  <c r="M208" i="27"/>
  <c r="M209" i="27"/>
  <c r="M210" i="27"/>
  <c r="M211" i="27"/>
  <c r="M212" i="27"/>
  <c r="M213" i="27"/>
  <c r="M214" i="27"/>
  <c r="M215" i="27"/>
  <c r="M216" i="27"/>
  <c r="M217" i="27"/>
  <c r="M218" i="27"/>
  <c r="M219" i="27"/>
  <c r="M220" i="27"/>
  <c r="M221" i="27"/>
  <c r="M222" i="27"/>
  <c r="M223" i="27"/>
  <c r="M224" i="27"/>
  <c r="M225" i="27"/>
  <c r="M226" i="27"/>
  <c r="M227" i="27"/>
  <c r="M228" i="27"/>
  <c r="M229" i="27"/>
  <c r="M230" i="27"/>
  <c r="M231" i="27"/>
  <c r="M232" i="27"/>
  <c r="M233" i="27"/>
  <c r="M234" i="27"/>
  <c r="M235"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0" i="27"/>
  <c r="M261" i="27"/>
  <c r="M262" i="27"/>
  <c r="M263" i="27"/>
  <c r="M264" i="27"/>
  <c r="M265" i="27"/>
  <c r="M266" i="27"/>
  <c r="M267" i="27"/>
  <c r="M268" i="27"/>
  <c r="M269" i="27"/>
  <c r="M270" i="27"/>
  <c r="M271" i="27"/>
  <c r="M272" i="27"/>
  <c r="M273" i="27"/>
  <c r="M274" i="27"/>
  <c r="M275" i="27"/>
  <c r="M276" i="27"/>
  <c r="M277" i="27"/>
  <c r="M278" i="27"/>
  <c r="M279" i="27"/>
  <c r="M280" i="27"/>
  <c r="M281" i="27"/>
  <c r="M282" i="27"/>
  <c r="M283" i="27"/>
  <c r="M284" i="27"/>
  <c r="M285" i="27"/>
  <c r="M286" i="27"/>
  <c r="M287" i="27"/>
  <c r="M288" i="27"/>
  <c r="M289" i="27"/>
  <c r="M290" i="27"/>
  <c r="M291" i="27"/>
  <c r="M292" i="27"/>
  <c r="M293" i="27"/>
  <c r="M294" i="27"/>
  <c r="M295" i="27"/>
  <c r="M296" i="27"/>
  <c r="M297" i="27"/>
  <c r="M298" i="27"/>
  <c r="M299" i="27"/>
  <c r="M300" i="27"/>
  <c r="M301" i="27"/>
  <c r="M302" i="27"/>
  <c r="M303" i="27"/>
  <c r="M304" i="27"/>
  <c r="M305" i="27"/>
  <c r="M306" i="27"/>
  <c r="M307" i="27"/>
  <c r="M308" i="27"/>
  <c r="M309" i="27"/>
  <c r="M310" i="27"/>
  <c r="M311" i="27"/>
  <c r="M312" i="27"/>
  <c r="M313" i="27"/>
  <c r="M314" i="27"/>
  <c r="M315" i="27"/>
  <c r="M316" i="27"/>
  <c r="M317" i="27"/>
  <c r="M318" i="27"/>
  <c r="M319" i="27"/>
  <c r="M320" i="27"/>
  <c r="M321" i="27"/>
  <c r="M322" i="27"/>
  <c r="M323" i="27"/>
  <c r="M324" i="27"/>
  <c r="M325" i="27"/>
  <c r="M326" i="27"/>
  <c r="M327" i="27"/>
  <c r="M328" i="27"/>
  <c r="M329" i="27"/>
  <c r="M330" i="27"/>
  <c r="M331" i="27"/>
  <c r="M332" i="27"/>
  <c r="M333" i="27"/>
  <c r="M334" i="27"/>
  <c r="M335" i="27"/>
  <c r="M336" i="27"/>
  <c r="M337" i="27"/>
  <c r="M338" i="27"/>
  <c r="M339" i="27"/>
  <c r="M340" i="27"/>
  <c r="M341" i="27"/>
  <c r="M342" i="27"/>
  <c r="M343" i="27"/>
  <c r="M344" i="27"/>
  <c r="M345" i="27"/>
  <c r="M346" i="27"/>
  <c r="M347" i="27"/>
  <c r="M348" i="27"/>
  <c r="M349" i="27"/>
  <c r="M350" i="27"/>
  <c r="M351" i="27"/>
  <c r="M352" i="27"/>
  <c r="M353" i="27"/>
  <c r="M354" i="27"/>
  <c r="M355" i="27"/>
  <c r="M356" i="27"/>
  <c r="M357" i="27"/>
  <c r="M358" i="27"/>
  <c r="M359" i="27"/>
  <c r="M360" i="27"/>
  <c r="M361" i="27"/>
  <c r="M362" i="27"/>
  <c r="M363" i="27"/>
  <c r="M364" i="27"/>
  <c r="M365" i="27"/>
  <c r="M366" i="27"/>
  <c r="M367" i="27"/>
  <c r="M368" i="27"/>
  <c r="M369" i="27"/>
  <c r="M370" i="27"/>
  <c r="M371" i="27"/>
  <c r="M372" i="27"/>
  <c r="M373" i="27"/>
  <c r="M374" i="27"/>
  <c r="M375" i="27"/>
  <c r="M376" i="27"/>
  <c r="M377" i="27"/>
  <c r="M378" i="27"/>
  <c r="M379" i="27"/>
  <c r="M380" i="27"/>
  <c r="M381" i="27"/>
  <c r="M382" i="27"/>
  <c r="M383" i="27"/>
  <c r="M384" i="27"/>
  <c r="M385" i="27"/>
  <c r="M386" i="27"/>
  <c r="M387" i="27"/>
  <c r="M388" i="27"/>
  <c r="M389" i="27"/>
  <c r="M390" i="27"/>
  <c r="M391" i="27"/>
  <c r="M392" i="27"/>
  <c r="M393" i="27"/>
  <c r="M394" i="27"/>
  <c r="M395" i="27"/>
  <c r="M396" i="27"/>
  <c r="M397" i="27"/>
  <c r="M398" i="27"/>
  <c r="M399" i="27"/>
  <c r="M400" i="27"/>
  <c r="M401" i="27"/>
  <c r="M402" i="27"/>
  <c r="M403" i="27"/>
  <c r="M404" i="27"/>
  <c r="M405" i="27"/>
  <c r="M406" i="27"/>
  <c r="M407" i="27"/>
  <c r="M408" i="27"/>
  <c r="M409" i="27"/>
  <c r="M410" i="27"/>
  <c r="M411" i="27"/>
  <c r="M412" i="27"/>
  <c r="M413" i="27"/>
  <c r="M414" i="27"/>
  <c r="M415" i="27"/>
  <c r="M416" i="27"/>
  <c r="M417" i="27"/>
  <c r="M418" i="27"/>
  <c r="M419" i="27"/>
  <c r="M420" i="27"/>
  <c r="M421" i="27"/>
  <c r="M422" i="27"/>
  <c r="M423" i="27"/>
  <c r="M424" i="27"/>
  <c r="M425" i="27"/>
  <c r="M426" i="27"/>
  <c r="M427" i="27"/>
  <c r="M428" i="27"/>
  <c r="M429" i="27"/>
  <c r="M430" i="27"/>
  <c r="M431" i="27"/>
  <c r="M432" i="27"/>
  <c r="M433" i="27"/>
  <c r="M434" i="27"/>
  <c r="M435" i="27"/>
  <c r="M436" i="27"/>
  <c r="M437" i="27"/>
  <c r="M438" i="27"/>
  <c r="M439" i="27"/>
  <c r="M440" i="27"/>
  <c r="M441" i="27"/>
  <c r="M442" i="27"/>
  <c r="M443" i="27"/>
  <c r="M444" i="27"/>
  <c r="M445" i="27"/>
  <c r="M446" i="27"/>
  <c r="M447" i="27"/>
  <c r="M448" i="27"/>
  <c r="M449" i="27"/>
  <c r="M450" i="27"/>
  <c r="M451" i="27"/>
  <c r="M452" i="27"/>
  <c r="M453" i="27"/>
  <c r="M454" i="27"/>
  <c r="M455" i="27"/>
  <c r="M456" i="27"/>
  <c r="M457" i="27"/>
  <c r="M458" i="27"/>
  <c r="M459" i="27"/>
  <c r="M460" i="27"/>
  <c r="M461" i="27"/>
  <c r="M462" i="27"/>
  <c r="M463" i="27"/>
  <c r="M464" i="27"/>
  <c r="M465" i="27"/>
  <c r="M466" i="27"/>
  <c r="M467" i="27"/>
  <c r="M468" i="27"/>
  <c r="M469" i="27"/>
  <c r="M470" i="27"/>
  <c r="M471" i="27"/>
  <c r="M472" i="27"/>
  <c r="M473" i="27"/>
  <c r="M474" i="27"/>
  <c r="M475" i="27"/>
  <c r="M476" i="27"/>
  <c r="M477" i="27"/>
  <c r="M478" i="27"/>
  <c r="M479" i="27"/>
  <c r="M480" i="27"/>
  <c r="M481" i="27"/>
  <c r="M482" i="27"/>
  <c r="M483" i="27"/>
  <c r="M484" i="27"/>
  <c r="M485" i="27"/>
  <c r="M486" i="27"/>
  <c r="M487" i="27"/>
  <c r="M488" i="27"/>
  <c r="M489" i="27"/>
  <c r="M490" i="27"/>
  <c r="M491" i="27"/>
  <c r="M492" i="27"/>
  <c r="M493" i="27"/>
  <c r="M494" i="27"/>
  <c r="M495" i="27"/>
  <c r="M496" i="27"/>
  <c r="M497" i="27"/>
  <c r="M498" i="27"/>
  <c r="M499" i="27"/>
  <c r="M500" i="27"/>
  <c r="M501" i="27"/>
  <c r="M502" i="27"/>
  <c r="M503" i="27"/>
  <c r="M504" i="27"/>
  <c r="M505" i="27"/>
  <c r="M506" i="27"/>
  <c r="M507" i="27"/>
  <c r="M508" i="27"/>
  <c r="M509" i="27"/>
  <c r="M510" i="27"/>
  <c r="M511" i="27"/>
  <c r="M512" i="27"/>
  <c r="M513" i="27"/>
  <c r="M514" i="27"/>
  <c r="M515" i="27"/>
  <c r="M516" i="27"/>
  <c r="M517" i="27"/>
  <c r="M518" i="27"/>
  <c r="M519" i="27"/>
  <c r="M520" i="27"/>
  <c r="M521" i="27"/>
  <c r="M522" i="27"/>
  <c r="M523" i="27"/>
  <c r="M524" i="27"/>
  <c r="M525" i="27"/>
  <c r="M526" i="27"/>
  <c r="M527" i="27"/>
  <c r="M528" i="27"/>
  <c r="M529" i="27"/>
  <c r="M530" i="27"/>
  <c r="M531" i="27"/>
  <c r="M532" i="27"/>
  <c r="M533" i="27"/>
  <c r="M534" i="27"/>
  <c r="M535" i="27"/>
  <c r="M536" i="27"/>
  <c r="M537" i="27"/>
  <c r="M538" i="27"/>
  <c r="M539" i="27"/>
  <c r="M540" i="27"/>
  <c r="M541" i="27"/>
  <c r="M542" i="27"/>
  <c r="M543" i="27"/>
  <c r="M544" i="27"/>
  <c r="M545" i="27"/>
  <c r="M546" i="27"/>
  <c r="M547" i="27"/>
  <c r="M548" i="27"/>
  <c r="M549" i="27"/>
  <c r="M550" i="27"/>
  <c r="M551" i="27"/>
  <c r="M552" i="27"/>
  <c r="M553" i="27"/>
  <c r="M554" i="27"/>
  <c r="M555" i="27"/>
  <c r="M556" i="27"/>
  <c r="M557" i="27"/>
  <c r="M558" i="27"/>
  <c r="M559" i="27"/>
  <c r="M560" i="27"/>
  <c r="M561" i="27"/>
  <c r="M562" i="27"/>
  <c r="M563" i="27"/>
  <c r="M564" i="27"/>
  <c r="M565" i="27"/>
  <c r="M566" i="27"/>
  <c r="M567" i="27"/>
  <c r="M568" i="27"/>
  <c r="M569" i="27"/>
  <c r="M570" i="27"/>
  <c r="M571" i="27"/>
  <c r="M572" i="27"/>
  <c r="M573" i="27"/>
  <c r="M574" i="27"/>
  <c r="M575" i="27"/>
  <c r="M576" i="27"/>
  <c r="M577" i="27"/>
  <c r="M578" i="27"/>
  <c r="M579" i="27"/>
  <c r="M580" i="27"/>
  <c r="M581" i="27"/>
  <c r="M582" i="27"/>
  <c r="M583" i="27"/>
  <c r="M584" i="27"/>
  <c r="M585" i="27"/>
  <c r="M586" i="27"/>
  <c r="M587" i="27"/>
  <c r="M588" i="27"/>
  <c r="M589" i="27"/>
  <c r="M590" i="27"/>
  <c r="M591" i="27"/>
  <c r="M592" i="27"/>
  <c r="M593" i="27"/>
  <c r="M594" i="27"/>
  <c r="M595" i="27"/>
  <c r="M596" i="27"/>
  <c r="M597" i="27"/>
  <c r="M598" i="27"/>
  <c r="M599" i="27"/>
  <c r="M600" i="27"/>
  <c r="M601" i="27"/>
  <c r="M602" i="27"/>
  <c r="M603" i="27"/>
  <c r="M604" i="27"/>
  <c r="M605" i="27"/>
  <c r="M606" i="27"/>
  <c r="M607" i="27"/>
  <c r="M608" i="27"/>
  <c r="M609" i="27"/>
  <c r="M610" i="27"/>
  <c r="M611" i="27"/>
  <c r="M612" i="27"/>
  <c r="M613" i="27"/>
  <c r="M614" i="27"/>
  <c r="M615" i="27"/>
  <c r="M616" i="27"/>
  <c r="M617" i="27"/>
  <c r="M618" i="27"/>
  <c r="M619" i="27"/>
  <c r="M620" i="27"/>
  <c r="M621" i="27"/>
  <c r="M622" i="27"/>
  <c r="M623" i="27"/>
  <c r="M624" i="27"/>
  <c r="M625" i="27"/>
  <c r="M626" i="27"/>
  <c r="M627" i="27"/>
  <c r="M628" i="27"/>
  <c r="M629" i="27"/>
  <c r="M630" i="27"/>
  <c r="M631" i="27"/>
  <c r="M632" i="27"/>
  <c r="M633" i="27"/>
  <c r="M634" i="27"/>
  <c r="M635" i="27"/>
  <c r="M636" i="27"/>
  <c r="M637" i="27"/>
  <c r="M638" i="27"/>
  <c r="M639" i="27"/>
  <c r="M640" i="27"/>
  <c r="M641" i="27"/>
  <c r="M642" i="27"/>
  <c r="M643" i="27"/>
  <c r="M644" i="27"/>
  <c r="M645" i="27"/>
  <c r="M646" i="27"/>
  <c r="M647" i="27"/>
  <c r="M648" i="27"/>
  <c r="M649" i="27"/>
  <c r="M650" i="27"/>
  <c r="M651" i="27"/>
  <c r="M652" i="27"/>
  <c r="M653" i="27"/>
  <c r="M654" i="27"/>
  <c r="M655" i="27"/>
  <c r="M656" i="27"/>
  <c r="M657" i="27"/>
  <c r="M658" i="27"/>
  <c r="M659" i="27"/>
  <c r="M660" i="27"/>
  <c r="M661" i="27"/>
  <c r="M662" i="27"/>
  <c r="M663" i="27"/>
  <c r="M664" i="27"/>
  <c r="M665" i="27"/>
  <c r="M666" i="27"/>
  <c r="M667" i="27"/>
  <c r="M668" i="27"/>
  <c r="M669" i="27"/>
  <c r="M670" i="27"/>
  <c r="M671" i="27"/>
  <c r="M672" i="27"/>
  <c r="M673" i="27"/>
  <c r="M674" i="27"/>
  <c r="M675" i="27"/>
  <c r="M676" i="27"/>
  <c r="M677" i="27"/>
  <c r="M678" i="27"/>
  <c r="M679" i="27"/>
  <c r="M680" i="27"/>
  <c r="M681" i="27"/>
  <c r="M682" i="27"/>
  <c r="M683" i="27"/>
  <c r="M684" i="27"/>
  <c r="M685" i="27"/>
  <c r="M686" i="27"/>
  <c r="M687" i="27"/>
  <c r="M688" i="27"/>
  <c r="M689" i="27"/>
  <c r="M690" i="27"/>
  <c r="M691" i="27"/>
  <c r="M692" i="27"/>
  <c r="M693" i="27"/>
  <c r="M694" i="27"/>
  <c r="M695" i="27"/>
  <c r="M696" i="27"/>
  <c r="M697" i="27"/>
  <c r="M698" i="27"/>
  <c r="M699" i="27"/>
  <c r="M700" i="27"/>
  <c r="M701" i="27"/>
  <c r="M702" i="27"/>
  <c r="M703" i="27"/>
  <c r="M704" i="27"/>
  <c r="M705" i="27"/>
  <c r="M706" i="27"/>
  <c r="M707" i="27"/>
  <c r="M708" i="27"/>
  <c r="M709" i="27"/>
  <c r="M710" i="27"/>
  <c r="M711" i="27"/>
  <c r="M712" i="27"/>
  <c r="M713" i="27"/>
  <c r="M714" i="27"/>
  <c r="M715" i="27"/>
  <c r="M716" i="27"/>
  <c r="M717" i="27"/>
  <c r="M718" i="27"/>
  <c r="M719" i="27"/>
  <c r="M720" i="27"/>
  <c r="M721" i="27"/>
  <c r="M722" i="27"/>
  <c r="M723" i="27"/>
  <c r="M724" i="27"/>
  <c r="M725" i="27"/>
  <c r="M726" i="27"/>
  <c r="M727" i="27"/>
  <c r="M728" i="27"/>
  <c r="M729" i="27"/>
  <c r="M730" i="27"/>
  <c r="M731" i="27"/>
  <c r="M732" i="27"/>
  <c r="M733" i="27"/>
  <c r="M734" i="27"/>
  <c r="M735" i="27"/>
  <c r="M736" i="27"/>
  <c r="M737" i="27"/>
  <c r="M738" i="27"/>
  <c r="M739" i="27"/>
  <c r="M740" i="27"/>
  <c r="M741" i="27"/>
  <c r="M742" i="27"/>
  <c r="M743" i="27"/>
  <c r="M744" i="27"/>
  <c r="M745" i="27"/>
  <c r="M746" i="27"/>
  <c r="M747" i="27"/>
  <c r="M748" i="27"/>
  <c r="M749" i="27"/>
  <c r="M750" i="27"/>
  <c r="M751" i="27"/>
  <c r="M752" i="27"/>
  <c r="M753" i="27"/>
  <c r="M754" i="27"/>
  <c r="M755" i="27"/>
  <c r="M756" i="27"/>
  <c r="M757" i="27"/>
  <c r="M758" i="27"/>
  <c r="M759" i="27"/>
  <c r="M760" i="27"/>
  <c r="M761" i="27"/>
  <c r="M762" i="27"/>
  <c r="M763" i="27"/>
  <c r="M764" i="27"/>
  <c r="M765" i="27"/>
  <c r="M766" i="27"/>
  <c r="M767" i="27"/>
  <c r="M768" i="27"/>
  <c r="M769" i="27"/>
  <c r="M770" i="27"/>
  <c r="M771" i="27"/>
  <c r="M772" i="27"/>
  <c r="M773" i="27"/>
  <c r="M774" i="27"/>
  <c r="M775" i="27"/>
  <c r="M776" i="27"/>
  <c r="M777" i="27"/>
  <c r="M778" i="27"/>
  <c r="M779" i="27"/>
  <c r="M780" i="27"/>
  <c r="M781" i="27"/>
  <c r="M782" i="27"/>
  <c r="M783" i="27"/>
  <c r="M784" i="27"/>
  <c r="M785" i="27"/>
  <c r="M786" i="27"/>
  <c r="M2"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2" i="27"/>
  <c r="L53" i="27"/>
  <c r="L54" i="27"/>
  <c r="L55" i="27"/>
  <c r="L56" i="27"/>
  <c r="L57" i="27"/>
  <c r="L58" i="27"/>
  <c r="L59" i="27"/>
  <c r="L60" i="27"/>
  <c r="L61" i="27"/>
  <c r="L62" i="27"/>
  <c r="L63" i="27"/>
  <c r="L64" i="27"/>
  <c r="L65" i="27"/>
  <c r="L66" i="27"/>
  <c r="L67" i="27"/>
  <c r="L68" i="27"/>
  <c r="L69" i="27"/>
  <c r="L70" i="27"/>
  <c r="L71" i="27"/>
  <c r="L72" i="27"/>
  <c r="L73" i="27"/>
  <c r="L74" i="27"/>
  <c r="L75" i="27"/>
  <c r="L76" i="27"/>
  <c r="L77" i="27"/>
  <c r="L78" i="27"/>
  <c r="L79" i="27"/>
  <c r="L80" i="27"/>
  <c r="L81" i="27"/>
  <c r="L82" i="27"/>
  <c r="L83" i="27"/>
  <c r="L84" i="27"/>
  <c r="L85" i="27"/>
  <c r="L86" i="27"/>
  <c r="L87" i="27"/>
  <c r="L88" i="27"/>
  <c r="L89" i="27"/>
  <c r="L90" i="27"/>
  <c r="L91" i="27"/>
  <c r="L92" i="27"/>
  <c r="L93" i="27"/>
  <c r="L94" i="27"/>
  <c r="L95" i="27"/>
  <c r="L96" i="27"/>
  <c r="L97" i="27"/>
  <c r="L98" i="27"/>
  <c r="L99" i="27"/>
  <c r="L100" i="27"/>
  <c r="L101" i="27"/>
  <c r="L102" i="27"/>
  <c r="L103" i="27"/>
  <c r="L104" i="27"/>
  <c r="L105" i="27"/>
  <c r="L106" i="27"/>
  <c r="L107" i="27"/>
  <c r="L108" i="27"/>
  <c r="L109" i="27"/>
  <c r="L110" i="27"/>
  <c r="L111"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5" i="27"/>
  <c r="L136" i="27"/>
  <c r="L137" i="27"/>
  <c r="L138" i="27"/>
  <c r="L139" i="27"/>
  <c r="L140" i="27"/>
  <c r="L141" i="27"/>
  <c r="L142" i="27"/>
  <c r="L143" i="27"/>
  <c r="L144" i="27"/>
  <c r="L145" i="27"/>
  <c r="L146" i="27"/>
  <c r="L147" i="27"/>
  <c r="L148" i="27"/>
  <c r="L149" i="27"/>
  <c r="L150" i="27"/>
  <c r="L151" i="27"/>
  <c r="L152" i="27"/>
  <c r="L153" i="27"/>
  <c r="L154" i="27"/>
  <c r="L155" i="27"/>
  <c r="L156" i="27"/>
  <c r="L157" i="27"/>
  <c r="L158" i="27"/>
  <c r="L159" i="27"/>
  <c r="L160" i="27"/>
  <c r="L161" i="27"/>
  <c r="L162" i="27"/>
  <c r="L163" i="27"/>
  <c r="L164" i="27"/>
  <c r="L165" i="27"/>
  <c r="L166" i="27"/>
  <c r="L167" i="27"/>
  <c r="L168" i="27"/>
  <c r="L169" i="27"/>
  <c r="L170" i="27"/>
  <c r="L171" i="27"/>
  <c r="L172" i="27"/>
  <c r="L173" i="27"/>
  <c r="L174" i="27"/>
  <c r="L175" i="27"/>
  <c r="L176" i="27"/>
  <c r="L177" i="27"/>
  <c r="L178" i="27"/>
  <c r="L179" i="27"/>
  <c r="L180" i="27"/>
  <c r="L181" i="27"/>
  <c r="L182" i="27"/>
  <c r="L183" i="27"/>
  <c r="L184" i="27"/>
  <c r="L185" i="27"/>
  <c r="L186" i="27"/>
  <c r="L187" i="27"/>
  <c r="L188" i="27"/>
  <c r="L189" i="27"/>
  <c r="L190" i="27"/>
  <c r="L191" i="27"/>
  <c r="L192" i="27"/>
  <c r="L193" i="27"/>
  <c r="L194" i="27"/>
  <c r="L195" i="27"/>
  <c r="L196" i="27"/>
  <c r="L197" i="27"/>
  <c r="L198" i="27"/>
  <c r="L199" i="27"/>
  <c r="L200" i="27"/>
  <c r="L201" i="27"/>
  <c r="L202" i="27"/>
  <c r="L203" i="27"/>
  <c r="L204" i="27"/>
  <c r="L205" i="27"/>
  <c r="L206" i="27"/>
  <c r="L207" i="27"/>
  <c r="L208" i="27"/>
  <c r="L209" i="27"/>
  <c r="L210" i="27"/>
  <c r="L211" i="27"/>
  <c r="L212" i="27"/>
  <c r="L213" i="27"/>
  <c r="L214" i="27"/>
  <c r="L215" i="27"/>
  <c r="L216" i="27"/>
  <c r="L217" i="27"/>
  <c r="L218" i="27"/>
  <c r="L219" i="27"/>
  <c r="L220" i="27"/>
  <c r="L221" i="27"/>
  <c r="L222" i="27"/>
  <c r="L223" i="27"/>
  <c r="L224" i="27"/>
  <c r="L225" i="27"/>
  <c r="L226" i="27"/>
  <c r="L227" i="27"/>
  <c r="L228" i="27"/>
  <c r="L229" i="27"/>
  <c r="L230" i="27"/>
  <c r="L231" i="27"/>
  <c r="L232" i="27"/>
  <c r="L233" i="27"/>
  <c r="L234" i="27"/>
  <c r="L235" i="27"/>
  <c r="L236" i="27"/>
  <c r="L237" i="27"/>
  <c r="L238" i="27"/>
  <c r="L239" i="27"/>
  <c r="L240" i="27"/>
  <c r="L241" i="27"/>
  <c r="L242" i="27"/>
  <c r="L243" i="27"/>
  <c r="L244" i="27"/>
  <c r="L245" i="27"/>
  <c r="L246" i="27"/>
  <c r="L247" i="27"/>
  <c r="L248" i="27"/>
  <c r="L249" i="27"/>
  <c r="L250" i="27"/>
  <c r="L251" i="27"/>
  <c r="L252" i="27"/>
  <c r="L253" i="27"/>
  <c r="L254" i="27"/>
  <c r="L255" i="27"/>
  <c r="L256" i="27"/>
  <c r="L257" i="27"/>
  <c r="L258" i="27"/>
  <c r="L259" i="27"/>
  <c r="L260" i="27"/>
  <c r="L261" i="27"/>
  <c r="L262" i="27"/>
  <c r="L263" i="27"/>
  <c r="L264" i="27"/>
  <c r="L265" i="27"/>
  <c r="L266" i="27"/>
  <c r="L267" i="27"/>
  <c r="L268" i="27"/>
  <c r="L269" i="27"/>
  <c r="L270" i="27"/>
  <c r="L271" i="27"/>
  <c r="L272" i="27"/>
  <c r="L273" i="27"/>
  <c r="L274" i="27"/>
  <c r="L275" i="27"/>
  <c r="L276" i="27"/>
  <c r="L277" i="27"/>
  <c r="L278" i="27"/>
  <c r="L279" i="27"/>
  <c r="L280" i="27"/>
  <c r="L281" i="27"/>
  <c r="L282" i="27"/>
  <c r="L283" i="27"/>
  <c r="L284" i="27"/>
  <c r="L285" i="27"/>
  <c r="L286" i="27"/>
  <c r="L287" i="27"/>
  <c r="L288" i="27"/>
  <c r="L289" i="27"/>
  <c r="L290" i="27"/>
  <c r="L291" i="27"/>
  <c r="L292" i="27"/>
  <c r="L293" i="27"/>
  <c r="L294" i="27"/>
  <c r="L295" i="27"/>
  <c r="L296" i="27"/>
  <c r="L297" i="27"/>
  <c r="L298" i="27"/>
  <c r="L299" i="27"/>
  <c r="L300" i="27"/>
  <c r="L301" i="27"/>
  <c r="L302" i="27"/>
  <c r="L303" i="27"/>
  <c r="L304" i="27"/>
  <c r="L305" i="27"/>
  <c r="L306" i="27"/>
  <c r="L307" i="27"/>
  <c r="L308" i="27"/>
  <c r="L309" i="27"/>
  <c r="L310" i="27"/>
  <c r="L311" i="27"/>
  <c r="L312" i="27"/>
  <c r="L313" i="27"/>
  <c r="L314" i="27"/>
  <c r="L315" i="27"/>
  <c r="L316" i="27"/>
  <c r="L317" i="27"/>
  <c r="L318" i="27"/>
  <c r="L319" i="27"/>
  <c r="L320" i="27"/>
  <c r="L321" i="27"/>
  <c r="L322" i="27"/>
  <c r="L323" i="27"/>
  <c r="L324" i="27"/>
  <c r="L325" i="27"/>
  <c r="L326" i="27"/>
  <c r="L327" i="27"/>
  <c r="L328" i="27"/>
  <c r="L329" i="27"/>
  <c r="L330" i="27"/>
  <c r="L331" i="27"/>
  <c r="L332" i="27"/>
  <c r="L333" i="27"/>
  <c r="L334" i="27"/>
  <c r="L335" i="27"/>
  <c r="L336" i="27"/>
  <c r="L337" i="27"/>
  <c r="L338" i="27"/>
  <c r="L339" i="27"/>
  <c r="L340" i="27"/>
  <c r="L341" i="27"/>
  <c r="L342" i="27"/>
  <c r="L343" i="27"/>
  <c r="L344" i="27"/>
  <c r="L345" i="27"/>
  <c r="L346" i="27"/>
  <c r="L347" i="27"/>
  <c r="L348" i="27"/>
  <c r="L349" i="27"/>
  <c r="L350" i="27"/>
  <c r="L351" i="27"/>
  <c r="L352" i="27"/>
  <c r="L353" i="27"/>
  <c r="L354" i="27"/>
  <c r="L355" i="27"/>
  <c r="L356" i="27"/>
  <c r="L357" i="27"/>
  <c r="L358" i="27"/>
  <c r="L359" i="27"/>
  <c r="L360" i="27"/>
  <c r="L361" i="27"/>
  <c r="L362" i="27"/>
  <c r="L363" i="27"/>
  <c r="L364" i="27"/>
  <c r="L365" i="27"/>
  <c r="L366" i="27"/>
  <c r="L367" i="27"/>
  <c r="L368" i="27"/>
  <c r="L369" i="27"/>
  <c r="L370" i="27"/>
  <c r="L371" i="27"/>
  <c r="L372" i="27"/>
  <c r="L373" i="27"/>
  <c r="L374" i="27"/>
  <c r="L375" i="27"/>
  <c r="L376" i="27"/>
  <c r="L377" i="27"/>
  <c r="L378" i="27"/>
  <c r="L379" i="27"/>
  <c r="L380" i="27"/>
  <c r="L381" i="27"/>
  <c r="L382" i="27"/>
  <c r="L383" i="27"/>
  <c r="L384" i="27"/>
  <c r="L385" i="27"/>
  <c r="L386" i="27"/>
  <c r="L387" i="27"/>
  <c r="L388" i="27"/>
  <c r="L389" i="27"/>
  <c r="L390" i="27"/>
  <c r="L391" i="27"/>
  <c r="L392" i="27"/>
  <c r="L393" i="27"/>
  <c r="L394" i="27"/>
  <c r="L395" i="27"/>
  <c r="L396" i="27"/>
  <c r="L397" i="27"/>
  <c r="L398" i="27"/>
  <c r="L399" i="27"/>
  <c r="L400" i="27"/>
  <c r="L401" i="27"/>
  <c r="L402" i="27"/>
  <c r="L403" i="27"/>
  <c r="L404" i="27"/>
  <c r="L405" i="27"/>
  <c r="L406" i="27"/>
  <c r="L407" i="27"/>
  <c r="L408" i="27"/>
  <c r="L409" i="27"/>
  <c r="L410" i="27"/>
  <c r="L411" i="27"/>
  <c r="L412" i="27"/>
  <c r="L413" i="27"/>
  <c r="L414" i="27"/>
  <c r="L415" i="27"/>
  <c r="L416" i="27"/>
  <c r="L417" i="27"/>
  <c r="L418" i="27"/>
  <c r="L419" i="27"/>
  <c r="L420" i="27"/>
  <c r="L421" i="27"/>
  <c r="L422" i="27"/>
  <c r="L423" i="27"/>
  <c r="L424" i="27"/>
  <c r="L425" i="27"/>
  <c r="L426" i="27"/>
  <c r="L427" i="27"/>
  <c r="L428" i="27"/>
  <c r="L429" i="27"/>
  <c r="L430" i="27"/>
  <c r="L431" i="27"/>
  <c r="L432" i="27"/>
  <c r="L433" i="27"/>
  <c r="L434" i="27"/>
  <c r="L435" i="27"/>
  <c r="L436" i="27"/>
  <c r="L437" i="27"/>
  <c r="L438" i="27"/>
  <c r="L439" i="27"/>
  <c r="L440" i="27"/>
  <c r="L441" i="27"/>
  <c r="L442" i="27"/>
  <c r="L443" i="27"/>
  <c r="L444" i="27"/>
  <c r="L445" i="27"/>
  <c r="L446" i="27"/>
  <c r="L447" i="27"/>
  <c r="L448" i="27"/>
  <c r="L449" i="27"/>
  <c r="L450" i="27"/>
  <c r="L451" i="27"/>
  <c r="L452" i="27"/>
  <c r="L453" i="27"/>
  <c r="L454" i="27"/>
  <c r="L455" i="27"/>
  <c r="L456" i="27"/>
  <c r="L457" i="27"/>
  <c r="L458" i="27"/>
  <c r="L459" i="27"/>
  <c r="L460" i="27"/>
  <c r="L461" i="27"/>
  <c r="L462" i="27"/>
  <c r="L463" i="27"/>
  <c r="L464" i="27"/>
  <c r="L465" i="27"/>
  <c r="L466" i="27"/>
  <c r="L467" i="27"/>
  <c r="L468" i="27"/>
  <c r="L469" i="27"/>
  <c r="L470" i="27"/>
  <c r="L471" i="27"/>
  <c r="L472" i="27"/>
  <c r="L473" i="27"/>
  <c r="L474" i="27"/>
  <c r="L475" i="27"/>
  <c r="L476" i="27"/>
  <c r="L477" i="27"/>
  <c r="L478" i="27"/>
  <c r="L479" i="27"/>
  <c r="L480" i="27"/>
  <c r="L481" i="27"/>
  <c r="L482" i="27"/>
  <c r="L483" i="27"/>
  <c r="L484" i="27"/>
  <c r="L485" i="27"/>
  <c r="L486" i="27"/>
  <c r="L487" i="27"/>
  <c r="L488" i="27"/>
  <c r="L489" i="27"/>
  <c r="L490" i="27"/>
  <c r="L491" i="27"/>
  <c r="L492" i="27"/>
  <c r="L493" i="27"/>
  <c r="L494" i="27"/>
  <c r="L495" i="27"/>
  <c r="L496" i="27"/>
  <c r="L497" i="27"/>
  <c r="L498" i="27"/>
  <c r="L499" i="27"/>
  <c r="L500" i="27"/>
  <c r="L501" i="27"/>
  <c r="L502" i="27"/>
  <c r="L503" i="27"/>
  <c r="L504" i="27"/>
  <c r="L505" i="27"/>
  <c r="L506" i="27"/>
  <c r="L507" i="27"/>
  <c r="L508" i="27"/>
  <c r="L509" i="27"/>
  <c r="L510" i="27"/>
  <c r="L511" i="27"/>
  <c r="L512" i="27"/>
  <c r="L513" i="27"/>
  <c r="L514" i="27"/>
  <c r="L515" i="27"/>
  <c r="L516" i="27"/>
  <c r="L517" i="27"/>
  <c r="L518" i="27"/>
  <c r="L519" i="27"/>
  <c r="L520" i="27"/>
  <c r="L521" i="27"/>
  <c r="L522" i="27"/>
  <c r="L523" i="27"/>
  <c r="L524" i="27"/>
  <c r="L525" i="27"/>
  <c r="L526" i="27"/>
  <c r="L527" i="27"/>
  <c r="L528" i="27"/>
  <c r="L529" i="27"/>
  <c r="L530" i="27"/>
  <c r="L531" i="27"/>
  <c r="L532" i="27"/>
  <c r="L533" i="27"/>
  <c r="L534" i="27"/>
  <c r="L535" i="27"/>
  <c r="L536" i="27"/>
  <c r="L537" i="27"/>
  <c r="L538" i="27"/>
  <c r="L539" i="27"/>
  <c r="L540" i="27"/>
  <c r="L541" i="27"/>
  <c r="L542" i="27"/>
  <c r="L543" i="27"/>
  <c r="L544" i="27"/>
  <c r="L545" i="27"/>
  <c r="L546" i="27"/>
  <c r="L547" i="27"/>
  <c r="L548" i="27"/>
  <c r="L549" i="27"/>
  <c r="L550" i="27"/>
  <c r="L551" i="27"/>
  <c r="L552" i="27"/>
  <c r="L553" i="27"/>
  <c r="L554" i="27"/>
  <c r="L555" i="27"/>
  <c r="L556" i="27"/>
  <c r="L557" i="27"/>
  <c r="L558" i="27"/>
  <c r="L559" i="27"/>
  <c r="L560" i="27"/>
  <c r="L561" i="27"/>
  <c r="L562" i="27"/>
  <c r="L563" i="27"/>
  <c r="L564" i="27"/>
  <c r="L565" i="27"/>
  <c r="L566" i="27"/>
  <c r="L567" i="27"/>
  <c r="L568" i="27"/>
  <c r="L569" i="27"/>
  <c r="L570" i="27"/>
  <c r="L571" i="27"/>
  <c r="L572" i="27"/>
  <c r="L573" i="27"/>
  <c r="L574" i="27"/>
  <c r="L575" i="27"/>
  <c r="L576" i="27"/>
  <c r="L577" i="27"/>
  <c r="L578" i="27"/>
  <c r="L579" i="27"/>
  <c r="L580" i="27"/>
  <c r="L581" i="27"/>
  <c r="L582" i="27"/>
  <c r="L583" i="27"/>
  <c r="L584" i="27"/>
  <c r="L585" i="27"/>
  <c r="L586" i="27"/>
  <c r="L587" i="27"/>
  <c r="L588" i="27"/>
  <c r="L589" i="27"/>
  <c r="L590" i="27"/>
  <c r="L591" i="27"/>
  <c r="L592" i="27"/>
  <c r="L593" i="27"/>
  <c r="L594" i="27"/>
  <c r="L595" i="27"/>
  <c r="L596" i="27"/>
  <c r="L597" i="27"/>
  <c r="L598" i="27"/>
  <c r="L599" i="27"/>
  <c r="L600" i="27"/>
  <c r="L601" i="27"/>
  <c r="L602" i="27"/>
  <c r="L603" i="27"/>
  <c r="L604" i="27"/>
  <c r="L605" i="27"/>
  <c r="L606" i="27"/>
  <c r="L607" i="27"/>
  <c r="L608" i="27"/>
  <c r="L609" i="27"/>
  <c r="L610" i="27"/>
  <c r="L611" i="27"/>
  <c r="L612" i="27"/>
  <c r="L613" i="27"/>
  <c r="L614" i="27"/>
  <c r="L615" i="27"/>
  <c r="L616" i="27"/>
  <c r="L617" i="27"/>
  <c r="L618" i="27"/>
  <c r="L619" i="27"/>
  <c r="L620" i="27"/>
  <c r="L621" i="27"/>
  <c r="L622" i="27"/>
  <c r="L623" i="27"/>
  <c r="L624" i="27"/>
  <c r="L625" i="27"/>
  <c r="L626" i="27"/>
  <c r="L627" i="27"/>
  <c r="L628" i="27"/>
  <c r="L629" i="27"/>
  <c r="L630" i="27"/>
  <c r="L631" i="27"/>
  <c r="L632" i="27"/>
  <c r="L633" i="27"/>
  <c r="L634" i="27"/>
  <c r="L635" i="27"/>
  <c r="L636" i="27"/>
  <c r="L637" i="27"/>
  <c r="L638" i="27"/>
  <c r="L639" i="27"/>
  <c r="L640" i="27"/>
  <c r="L641" i="27"/>
  <c r="L642" i="27"/>
  <c r="L643" i="27"/>
  <c r="L644" i="27"/>
  <c r="L645" i="27"/>
  <c r="L646" i="27"/>
  <c r="L647" i="27"/>
  <c r="L648" i="27"/>
  <c r="L649" i="27"/>
  <c r="L650" i="27"/>
  <c r="L651" i="27"/>
  <c r="L652" i="27"/>
  <c r="L653" i="27"/>
  <c r="L654" i="27"/>
  <c r="L655" i="27"/>
  <c r="L656" i="27"/>
  <c r="L657" i="27"/>
  <c r="L658" i="27"/>
  <c r="L659" i="27"/>
  <c r="L660" i="27"/>
  <c r="L661" i="27"/>
  <c r="L662" i="27"/>
  <c r="L663" i="27"/>
  <c r="L664" i="27"/>
  <c r="L665" i="27"/>
  <c r="L666" i="27"/>
  <c r="L667" i="27"/>
  <c r="L668" i="27"/>
  <c r="L669" i="27"/>
  <c r="L670" i="27"/>
  <c r="L671" i="27"/>
  <c r="L672" i="27"/>
  <c r="L673" i="27"/>
  <c r="L674" i="27"/>
  <c r="L675" i="27"/>
  <c r="L676" i="27"/>
  <c r="L677" i="27"/>
  <c r="L678" i="27"/>
  <c r="L679" i="27"/>
  <c r="L680" i="27"/>
  <c r="L681" i="27"/>
  <c r="L682" i="27"/>
  <c r="L683" i="27"/>
  <c r="L684" i="27"/>
  <c r="L685" i="27"/>
  <c r="L686" i="27"/>
  <c r="L687" i="27"/>
  <c r="L688" i="27"/>
  <c r="L689" i="27"/>
  <c r="L690" i="27"/>
  <c r="L691" i="27"/>
  <c r="L692" i="27"/>
  <c r="L693" i="27"/>
  <c r="L694" i="27"/>
  <c r="L695" i="27"/>
  <c r="L696" i="27"/>
  <c r="L697" i="27"/>
  <c r="L698" i="27"/>
  <c r="L699" i="27"/>
  <c r="L700" i="27"/>
  <c r="L701" i="27"/>
  <c r="L702" i="27"/>
  <c r="L703" i="27"/>
  <c r="L704" i="27"/>
  <c r="L705" i="27"/>
  <c r="L706" i="27"/>
  <c r="L707" i="27"/>
  <c r="L708" i="27"/>
  <c r="L709" i="27"/>
  <c r="L710" i="27"/>
  <c r="L711" i="27"/>
  <c r="L712" i="27"/>
  <c r="L713" i="27"/>
  <c r="L714" i="27"/>
  <c r="L715" i="27"/>
  <c r="L716" i="27"/>
  <c r="L717" i="27"/>
  <c r="L718" i="27"/>
  <c r="L719" i="27"/>
  <c r="L720" i="27"/>
  <c r="L721" i="27"/>
  <c r="L722" i="27"/>
  <c r="L723" i="27"/>
  <c r="L724" i="27"/>
  <c r="L725" i="27"/>
  <c r="L726" i="27"/>
  <c r="L727" i="27"/>
  <c r="L728" i="27"/>
  <c r="L729" i="27"/>
  <c r="L730" i="27"/>
  <c r="L731" i="27"/>
  <c r="L732" i="27"/>
  <c r="L733" i="27"/>
  <c r="L734" i="27"/>
  <c r="L735" i="27"/>
  <c r="L736" i="27"/>
  <c r="L737" i="27"/>
  <c r="L738" i="27"/>
  <c r="L739" i="27"/>
  <c r="L740" i="27"/>
  <c r="L741" i="27"/>
  <c r="L742" i="27"/>
  <c r="L743" i="27"/>
  <c r="L744" i="27"/>
  <c r="L745" i="27"/>
  <c r="L746" i="27"/>
  <c r="L747" i="27"/>
  <c r="L748" i="27"/>
  <c r="L749" i="27"/>
  <c r="L750" i="27"/>
  <c r="L751" i="27"/>
  <c r="L752" i="27"/>
  <c r="L753" i="27"/>
  <c r="L754" i="27"/>
  <c r="L755" i="27"/>
  <c r="L756" i="27"/>
  <c r="L757" i="27"/>
  <c r="L758" i="27"/>
  <c r="L759" i="27"/>
  <c r="L760" i="27"/>
  <c r="L761" i="27"/>
  <c r="L762" i="27"/>
  <c r="L763" i="27"/>
  <c r="L764" i="27"/>
  <c r="L765" i="27"/>
  <c r="L766" i="27"/>
  <c r="L767" i="27"/>
  <c r="L768" i="27"/>
  <c r="L769" i="27"/>
  <c r="L770" i="27"/>
  <c r="L771" i="27"/>
  <c r="L772" i="27"/>
  <c r="L773" i="27"/>
  <c r="L774" i="27"/>
  <c r="L775" i="27"/>
  <c r="L776" i="27"/>
  <c r="L777" i="27"/>
  <c r="L778" i="27"/>
  <c r="L779" i="27"/>
  <c r="L780" i="27"/>
  <c r="L781" i="27"/>
  <c r="L782" i="27"/>
  <c r="L783" i="27"/>
  <c r="L784" i="27"/>
  <c r="L785" i="27"/>
  <c r="L786" i="27"/>
  <c r="L16" i="27"/>
  <c r="L17" i="27"/>
  <c r="L18" i="27"/>
  <c r="L19" i="27"/>
  <c r="L20" i="27"/>
  <c r="L15" i="27"/>
  <c r="L14" i="27"/>
  <c r="L13" i="27"/>
  <c r="L12" i="27"/>
  <c r="L11" i="27"/>
  <c r="L10" i="27"/>
  <c r="L9" i="27"/>
  <c r="L8" i="27"/>
  <c r="L7" i="27"/>
  <c r="L6" i="27"/>
  <c r="L5" i="27"/>
  <c r="L4" i="27"/>
  <c r="L3" i="27"/>
  <c r="L2" i="27"/>
  <c r="V2" i="26"/>
  <c r="U2" i="26"/>
  <c r="W2" i="26" s="1"/>
  <c r="X2" i="26" s="1"/>
  <c r="T2" i="26"/>
  <c r="S2" i="26"/>
  <c r="Q2" i="26"/>
  <c r="R2" i="26" s="1"/>
  <c r="P2" i="26"/>
  <c r="N2" i="26"/>
  <c r="N4" i="26" s="1"/>
  <c r="N6" i="26" s="1"/>
  <c r="N8" i="26" s="1"/>
  <c r="N10" i="26" s="1"/>
  <c r="N12" i="26" s="1"/>
  <c r="N14" i="26" s="1"/>
  <c r="N16" i="26" s="1"/>
  <c r="N18" i="26" s="1"/>
  <c r="N20" i="26" s="1"/>
  <c r="N22" i="26" s="1"/>
  <c r="N24" i="26" s="1"/>
  <c r="N26" i="26" s="1"/>
  <c r="N28" i="26" s="1"/>
  <c r="N30" i="26" s="1"/>
  <c r="N32" i="26" s="1"/>
  <c r="N34" i="26" s="1"/>
  <c r="N36" i="26" s="1"/>
  <c r="N38" i="26" s="1"/>
  <c r="N40" i="26" s="1"/>
  <c r="N42" i="26" s="1"/>
  <c r="N44" i="26" s="1"/>
  <c r="N46" i="26" s="1"/>
  <c r="N48" i="26" s="1"/>
  <c r="N50" i="26" s="1"/>
  <c r="N52" i="26" s="1"/>
  <c r="N54" i="26" s="1"/>
  <c r="N56" i="26" s="1"/>
  <c r="N58" i="26" s="1"/>
  <c r="N60" i="26" s="1"/>
  <c r="N62" i="26" s="1"/>
  <c r="N64" i="26" s="1"/>
  <c r="N66" i="26" s="1"/>
  <c r="N68" i="26" s="1"/>
  <c r="N70" i="26" s="1"/>
  <c r="N72" i="26" s="1"/>
  <c r="N74" i="26" s="1"/>
  <c r="N76" i="26" s="1"/>
  <c r="N78" i="26" s="1"/>
  <c r="N80" i="26" s="1"/>
  <c r="N82" i="26" s="1"/>
  <c r="N84" i="26" s="1"/>
  <c r="N86" i="26" s="1"/>
  <c r="N88" i="26" s="1"/>
  <c r="N90" i="26" s="1"/>
  <c r="O558" i="27" l="1"/>
  <c r="O654" i="27"/>
  <c r="O338" i="27"/>
  <c r="O305" i="27"/>
  <c r="O466" i="27"/>
  <c r="O159" i="27"/>
  <c r="O434" i="27"/>
  <c r="O622" i="27"/>
  <c r="O526" i="27"/>
  <c r="O402" i="27"/>
  <c r="O264" i="27"/>
  <c r="O95" i="27"/>
  <c r="O287" i="27"/>
  <c r="O241" i="27"/>
  <c r="O370" i="27"/>
  <c r="O223" i="27"/>
  <c r="O49" i="27"/>
  <c r="O200" i="27"/>
  <c r="O31" i="27"/>
  <c r="Q4" i="27"/>
  <c r="O4" i="27"/>
  <c r="Q510" i="27"/>
  <c r="O510" i="27"/>
  <c r="Q502" i="27"/>
  <c r="O502" i="27"/>
  <c r="Q486" i="27"/>
  <c r="O486" i="27"/>
  <c r="Q478" i="27"/>
  <c r="O478" i="27"/>
  <c r="Q470" i="27"/>
  <c r="O470" i="27"/>
  <c r="Q462" i="27"/>
  <c r="O462" i="27"/>
  <c r="Q454" i="27"/>
  <c r="O454" i="27"/>
  <c r="Q446" i="27"/>
  <c r="O446" i="27"/>
  <c r="Q438" i="27"/>
  <c r="O438" i="27"/>
  <c r="Q430" i="27"/>
  <c r="O430" i="27"/>
  <c r="Q422" i="27"/>
  <c r="O422" i="27"/>
  <c r="Q414" i="27"/>
  <c r="O414" i="27"/>
  <c r="Q406" i="27"/>
  <c r="O406" i="27"/>
  <c r="Q390" i="27"/>
  <c r="O390" i="27"/>
  <c r="Q382" i="27"/>
  <c r="O382" i="27"/>
  <c r="Q374" i="27"/>
  <c r="O374" i="27"/>
  <c r="Q358" i="27"/>
  <c r="O358" i="27"/>
  <c r="Q350" i="27"/>
  <c r="O350" i="27"/>
  <c r="Q342" i="27"/>
  <c r="O342" i="27"/>
  <c r="Q334" i="27"/>
  <c r="O334" i="27"/>
  <c r="Q326" i="27"/>
  <c r="O326" i="27"/>
  <c r="Q310" i="27"/>
  <c r="O310" i="27"/>
  <c r="Q302" i="27"/>
  <c r="O302" i="27"/>
  <c r="Q286" i="27"/>
  <c r="O286" i="27"/>
  <c r="Q270" i="27"/>
  <c r="O270" i="27"/>
  <c r="Q262" i="27"/>
  <c r="O262" i="27"/>
  <c r="Q246" i="27"/>
  <c r="O246" i="27"/>
  <c r="Q238" i="27"/>
  <c r="O238" i="27"/>
  <c r="Q230" i="27"/>
  <c r="O230" i="27"/>
  <c r="Q222" i="27"/>
  <c r="O222" i="27"/>
  <c r="Q206" i="27"/>
  <c r="O206" i="27"/>
  <c r="Q190" i="27"/>
  <c r="O190" i="27"/>
  <c r="Q182" i="27"/>
  <c r="O182" i="27"/>
  <c r="Q174" i="27"/>
  <c r="O174" i="27"/>
  <c r="Q158" i="27"/>
  <c r="O158" i="27"/>
  <c r="Q150" i="27"/>
  <c r="O150" i="27"/>
  <c r="Q126" i="27"/>
  <c r="O126" i="27"/>
  <c r="Q118" i="27"/>
  <c r="O118" i="27"/>
  <c r="Q110" i="27"/>
  <c r="O110" i="27"/>
  <c r="Q102" i="27"/>
  <c r="O102" i="27"/>
  <c r="Q94" i="27"/>
  <c r="O94" i="27"/>
  <c r="Q86" i="27"/>
  <c r="O86" i="27"/>
  <c r="Q70" i="27"/>
  <c r="O70" i="27"/>
  <c r="Q62" i="27"/>
  <c r="O62" i="27"/>
  <c r="Q54" i="27"/>
  <c r="O54" i="27"/>
  <c r="Q38" i="27"/>
  <c r="O38" i="27"/>
  <c r="Q30" i="27"/>
  <c r="O30" i="27"/>
  <c r="Q22" i="27"/>
  <c r="O22" i="27"/>
  <c r="Q14" i="27"/>
  <c r="O14" i="27"/>
  <c r="Q6" i="27"/>
  <c r="O6" i="27"/>
  <c r="O782" i="27"/>
  <c r="O774" i="27"/>
  <c r="O758" i="27"/>
  <c r="O750" i="27"/>
  <c r="O734" i="27"/>
  <c r="O726" i="27"/>
  <c r="O718" i="27"/>
  <c r="O702" i="27"/>
  <c r="O686" i="27"/>
  <c r="O678" i="27"/>
  <c r="O614" i="27"/>
  <c r="O550" i="27"/>
  <c r="O518" i="27"/>
  <c r="O488" i="27"/>
  <c r="O456" i="27"/>
  <c r="O424" i="27"/>
  <c r="O392" i="27"/>
  <c r="O360" i="27"/>
  <c r="O328" i="27"/>
  <c r="O289" i="27"/>
  <c r="O271" i="27"/>
  <c r="O225" i="27"/>
  <c r="O207" i="27"/>
  <c r="O143" i="27"/>
  <c r="Q76" i="27"/>
  <c r="O76" i="27"/>
  <c r="Q2" i="27"/>
  <c r="O2" i="27"/>
  <c r="Q677" i="27"/>
  <c r="O677" i="27"/>
  <c r="Q669" i="27"/>
  <c r="O669" i="27"/>
  <c r="Q653" i="27"/>
  <c r="O653" i="27"/>
  <c r="Q637" i="27"/>
  <c r="O637" i="27"/>
  <c r="Q629" i="27"/>
  <c r="O629" i="27"/>
  <c r="Q605" i="27"/>
  <c r="O605" i="27"/>
  <c r="Q581" i="27"/>
  <c r="O581" i="27"/>
  <c r="Q573" i="27"/>
  <c r="O573" i="27"/>
  <c r="Q557" i="27"/>
  <c r="O557" i="27"/>
  <c r="Q541" i="27"/>
  <c r="O541" i="27"/>
  <c r="Q533" i="27"/>
  <c r="O533" i="27"/>
  <c r="Q509" i="27"/>
  <c r="O509" i="27"/>
  <c r="Q493" i="27"/>
  <c r="O493" i="27"/>
  <c r="Q477" i="27"/>
  <c r="O477" i="27"/>
  <c r="Q461" i="27"/>
  <c r="O461" i="27"/>
  <c r="Q453" i="27"/>
  <c r="O453" i="27"/>
  <c r="Q445" i="27"/>
  <c r="O445" i="27"/>
  <c r="Q429" i="27"/>
  <c r="O429" i="27"/>
  <c r="Q413" i="27"/>
  <c r="O413" i="27"/>
  <c r="Q389" i="27"/>
  <c r="O389" i="27"/>
  <c r="Q349" i="27"/>
  <c r="O349" i="27"/>
  <c r="Q325" i="27"/>
  <c r="O325" i="27"/>
  <c r="Q309" i="27"/>
  <c r="O309" i="27"/>
  <c r="Q293" i="27"/>
  <c r="O293" i="27"/>
  <c r="Q285" i="27"/>
  <c r="O285" i="27"/>
  <c r="Q277" i="27"/>
  <c r="O277" i="27"/>
  <c r="Q261" i="27"/>
  <c r="O261" i="27"/>
  <c r="Q221" i="27"/>
  <c r="O221" i="27"/>
  <c r="Q205" i="27"/>
  <c r="O205" i="27"/>
  <c r="Q197" i="27"/>
  <c r="O197" i="27"/>
  <c r="Q189" i="27"/>
  <c r="O189" i="27"/>
  <c r="Q173" i="27"/>
  <c r="O173" i="27"/>
  <c r="Q157" i="27"/>
  <c r="O157" i="27"/>
  <c r="Q133" i="27"/>
  <c r="O133" i="27"/>
  <c r="Q109" i="27"/>
  <c r="O109" i="27"/>
  <c r="Q101" i="27"/>
  <c r="O101" i="27"/>
  <c r="Q93" i="27"/>
  <c r="O93" i="27"/>
  <c r="Q77" i="27"/>
  <c r="O77" i="27"/>
  <c r="Q69" i="27"/>
  <c r="O69" i="27"/>
  <c r="Q53" i="27"/>
  <c r="O53" i="27"/>
  <c r="Q37" i="27"/>
  <c r="O37" i="27"/>
  <c r="Q29" i="27"/>
  <c r="O29" i="27"/>
  <c r="Q21" i="27"/>
  <c r="O21" i="27"/>
  <c r="Q13" i="27"/>
  <c r="O13" i="27"/>
  <c r="O781" i="27"/>
  <c r="O773" i="27"/>
  <c r="O717" i="27"/>
  <c r="O709" i="27"/>
  <c r="O665" i="27"/>
  <c r="O655" i="27"/>
  <c r="O633" i="27"/>
  <c r="O601" i="27"/>
  <c r="O591" i="27"/>
  <c r="O569" i="27"/>
  <c r="O537" i="27"/>
  <c r="O527" i="27"/>
  <c r="O503" i="27"/>
  <c r="O487" i="27"/>
  <c r="O471" i="27"/>
  <c r="O455" i="27"/>
  <c r="O439" i="27"/>
  <c r="O423" i="27"/>
  <c r="O407" i="27"/>
  <c r="O391" i="27"/>
  <c r="O375" i="27"/>
  <c r="O359" i="27"/>
  <c r="O343" i="27"/>
  <c r="O327" i="27"/>
  <c r="O311" i="27"/>
  <c r="O288" i="27"/>
  <c r="O247" i="27"/>
  <c r="O224" i="27"/>
  <c r="O183" i="27"/>
  <c r="O160" i="27"/>
  <c r="O119" i="27"/>
  <c r="O73" i="27"/>
  <c r="O55" i="27"/>
  <c r="Q507" i="27"/>
  <c r="O507" i="27"/>
  <c r="Q499" i="27"/>
  <c r="O499" i="27"/>
  <c r="Q491" i="27"/>
  <c r="O491" i="27"/>
  <c r="Q483" i="27"/>
  <c r="O483" i="27"/>
  <c r="Q475" i="27"/>
  <c r="O475" i="27"/>
  <c r="Q467" i="27"/>
  <c r="O467" i="27"/>
  <c r="Q451" i="27"/>
  <c r="O451" i="27"/>
  <c r="Q443" i="27"/>
  <c r="O443" i="27"/>
  <c r="Q427" i="27"/>
  <c r="O427" i="27"/>
  <c r="Q419" i="27"/>
  <c r="O419" i="27"/>
  <c r="Q403" i="27"/>
  <c r="O403" i="27"/>
  <c r="Q387" i="27"/>
  <c r="O387" i="27"/>
  <c r="Q379" i="27"/>
  <c r="O379" i="27"/>
  <c r="Q371" i="27"/>
  <c r="O371" i="27"/>
  <c r="Q363" i="27"/>
  <c r="O363" i="27"/>
  <c r="Q355" i="27"/>
  <c r="O355" i="27"/>
  <c r="Q323" i="27"/>
  <c r="O323" i="27"/>
  <c r="Q315" i="27"/>
  <c r="O315" i="27"/>
  <c r="Q307" i="27"/>
  <c r="O307" i="27"/>
  <c r="Q299" i="27"/>
  <c r="O299" i="27"/>
  <c r="Q283" i="27"/>
  <c r="O283" i="27"/>
  <c r="Q275" i="27"/>
  <c r="O275" i="27"/>
  <c r="Q267" i="27"/>
  <c r="O267" i="27"/>
  <c r="Q243" i="27"/>
  <c r="O243" i="27"/>
  <c r="Q219" i="27"/>
  <c r="O219" i="27"/>
  <c r="Q203" i="27"/>
  <c r="O203" i="27"/>
  <c r="Q187" i="27"/>
  <c r="O187" i="27"/>
  <c r="Q179" i="27"/>
  <c r="O179" i="27"/>
  <c r="Q171" i="27"/>
  <c r="O171" i="27"/>
  <c r="Q155" i="27"/>
  <c r="O155" i="27"/>
  <c r="Q139" i="27"/>
  <c r="O139" i="27"/>
  <c r="Q123" i="27"/>
  <c r="O123" i="27"/>
  <c r="Q91" i="27"/>
  <c r="O91" i="27"/>
  <c r="Q75" i="27"/>
  <c r="O75" i="27"/>
  <c r="Q27" i="27"/>
  <c r="O27" i="27"/>
  <c r="Q19" i="27"/>
  <c r="O19" i="27"/>
  <c r="O779" i="27"/>
  <c r="O771" i="27"/>
  <c r="O763" i="27"/>
  <c r="O755" i="27"/>
  <c r="O747" i="27"/>
  <c r="O739" i="27"/>
  <c r="O731" i="27"/>
  <c r="O707" i="27"/>
  <c r="O699" i="27"/>
  <c r="O683" i="27"/>
  <c r="O673" i="27"/>
  <c r="O641" i="27"/>
  <c r="O631" i="27"/>
  <c r="O619" i="27"/>
  <c r="O567" i="27"/>
  <c r="O555" i="27"/>
  <c r="O523" i="27"/>
  <c r="O465" i="27"/>
  <c r="O417" i="27"/>
  <c r="O401" i="27"/>
  <c r="O385" i="27"/>
  <c r="O369" i="27"/>
  <c r="O353" i="27"/>
  <c r="O337" i="27"/>
  <c r="O321" i="27"/>
  <c r="O263" i="27"/>
  <c r="O199" i="27"/>
  <c r="O153" i="27"/>
  <c r="O135" i="27"/>
  <c r="O71" i="27"/>
  <c r="Q92" i="27"/>
  <c r="O92" i="27"/>
  <c r="O28" i="27"/>
  <c r="Q306" i="27"/>
  <c r="O306" i="27"/>
  <c r="Q298" i="27"/>
  <c r="O298" i="27"/>
  <c r="Q274" i="27"/>
  <c r="O274" i="27"/>
  <c r="Q242" i="27"/>
  <c r="O242" i="27"/>
  <c r="Q234" i="27"/>
  <c r="O234" i="27"/>
  <c r="Q210" i="27"/>
  <c r="O210" i="27"/>
  <c r="Q178" i="27"/>
  <c r="O178" i="27"/>
  <c r="Q170" i="27"/>
  <c r="O170" i="27"/>
  <c r="Q138" i="27"/>
  <c r="O138" i="27"/>
  <c r="Q82" i="27"/>
  <c r="O82" i="27"/>
  <c r="Q66" i="27"/>
  <c r="O66" i="27"/>
  <c r="Q50" i="27"/>
  <c r="O50" i="27"/>
  <c r="Q18" i="27"/>
  <c r="O18" i="27"/>
  <c r="O786" i="27"/>
  <c r="O754" i="27"/>
  <c r="O746" i="27"/>
  <c r="O722" i="27"/>
  <c r="O714" i="27"/>
  <c r="O690" i="27"/>
  <c r="O682" i="27"/>
  <c r="O672" i="27"/>
  <c r="O650" i="27"/>
  <c r="O640" i="27"/>
  <c r="O630" i="27"/>
  <c r="O618" i="27"/>
  <c r="O608" i="27"/>
  <c r="O598" i="27"/>
  <c r="O586" i="27"/>
  <c r="O576" i="27"/>
  <c r="O566" i="27"/>
  <c r="O554" i="27"/>
  <c r="O544" i="27"/>
  <c r="O522" i="27"/>
  <c r="O512" i="27"/>
  <c r="O480" i="27"/>
  <c r="O448" i="27"/>
  <c r="O416" i="27"/>
  <c r="O384" i="27"/>
  <c r="O352" i="27"/>
  <c r="O320" i="27"/>
  <c r="O303" i="27"/>
  <c r="O257" i="27"/>
  <c r="O239" i="27"/>
  <c r="O193" i="27"/>
  <c r="O175" i="27"/>
  <c r="O111" i="27"/>
  <c r="O47" i="27"/>
  <c r="Q44" i="27"/>
  <c r="O44" i="27"/>
  <c r="O785" i="27"/>
  <c r="O769" i="27"/>
  <c r="O753" i="27"/>
  <c r="O737" i="27"/>
  <c r="O721" i="27"/>
  <c r="O705" i="27"/>
  <c r="O697" i="27"/>
  <c r="O689" i="27"/>
  <c r="O681" i="27"/>
  <c r="O659" i="27"/>
  <c r="O649" i="27"/>
  <c r="O639" i="27"/>
  <c r="O617" i="27"/>
  <c r="O607" i="27"/>
  <c r="O585" i="27"/>
  <c r="O575" i="27"/>
  <c r="O553" i="27"/>
  <c r="O543" i="27"/>
  <c r="O531" i="27"/>
  <c r="O521" i="27"/>
  <c r="O495" i="27"/>
  <c r="O479" i="27"/>
  <c r="O463" i="27"/>
  <c r="O447" i="27"/>
  <c r="O431" i="27"/>
  <c r="O415" i="27"/>
  <c r="O399" i="27"/>
  <c r="O383" i="27"/>
  <c r="O367" i="27"/>
  <c r="O351" i="27"/>
  <c r="O335" i="27"/>
  <c r="O319" i="27"/>
  <c r="O279" i="27"/>
  <c r="O256" i="27"/>
  <c r="O215" i="27"/>
  <c r="O192" i="27"/>
  <c r="O151" i="27"/>
  <c r="O128" i="27"/>
  <c r="O105" i="27"/>
  <c r="O41" i="27"/>
  <c r="Q20" i="27"/>
  <c r="O20" i="27"/>
  <c r="O776" i="27"/>
  <c r="O768" i="27"/>
  <c r="O744" i="27"/>
  <c r="O736" i="27"/>
  <c r="O712" i="27"/>
  <c r="O680" i="27"/>
  <c r="O658" i="27"/>
  <c r="O648" i="27"/>
  <c r="O638" i="27"/>
  <c r="O616" i="27"/>
  <c r="O606" i="27"/>
  <c r="O594" i="27"/>
  <c r="O584" i="27"/>
  <c r="O574" i="27"/>
  <c r="O552" i="27"/>
  <c r="O542" i="27"/>
  <c r="O530" i="27"/>
  <c r="O520" i="27"/>
  <c r="O458" i="27"/>
  <c r="O426" i="27"/>
  <c r="O362" i="27"/>
  <c r="O296" i="27"/>
  <c r="O273" i="27"/>
  <c r="O255" i="27"/>
  <c r="O232" i="27"/>
  <c r="O209" i="27"/>
  <c r="O191" i="27"/>
  <c r="O168" i="27"/>
  <c r="O145" i="27"/>
  <c r="O127" i="27"/>
  <c r="O63" i="27"/>
  <c r="O783" i="27"/>
  <c r="O767" i="27"/>
  <c r="O759" i="27"/>
  <c r="O735" i="27"/>
  <c r="O727" i="27"/>
  <c r="O719" i="27"/>
  <c r="O703" i="27"/>
  <c r="O687" i="27"/>
  <c r="O679" i="27"/>
  <c r="O667" i="27"/>
  <c r="O647" i="27"/>
  <c r="O635" i="27"/>
  <c r="O615" i="27"/>
  <c r="O603" i="27"/>
  <c r="O583" i="27"/>
  <c r="O551" i="27"/>
  <c r="O539" i="27"/>
  <c r="O519" i="27"/>
  <c r="O505" i="27"/>
  <c r="O489" i="27"/>
  <c r="O473" i="27"/>
  <c r="O457" i="27"/>
  <c r="O441" i="27"/>
  <c r="O425" i="27"/>
  <c r="O409" i="27"/>
  <c r="O393" i="27"/>
  <c r="O295" i="27"/>
  <c r="O231" i="27"/>
  <c r="O167" i="27"/>
  <c r="O121" i="27"/>
  <c r="O103" i="27"/>
  <c r="O57" i="27"/>
  <c r="O39" i="27"/>
  <c r="O7" i="27"/>
  <c r="Q511" i="27"/>
  <c r="Q229" i="27"/>
  <c r="Q599" i="27"/>
  <c r="Q214" i="27"/>
  <c r="Q134" i="27"/>
  <c r="Q590" i="27"/>
  <c r="Q142" i="27"/>
  <c r="Q627" i="27"/>
  <c r="Q775" i="27"/>
  <c r="Q83" i="27"/>
  <c r="Q494" i="27"/>
  <c r="Q78" i="27"/>
  <c r="Q366" i="27"/>
  <c r="Q695" i="27"/>
  <c r="Q117" i="27"/>
  <c r="Q85" i="27"/>
  <c r="Q517" i="27"/>
  <c r="Q5" i="27"/>
  <c r="Q373" i="27"/>
  <c r="Q213" i="27"/>
  <c r="Q589" i="27"/>
  <c r="Q181" i="27"/>
  <c r="Q61" i="27"/>
  <c r="Q765" i="27"/>
  <c r="Q693" i="27"/>
  <c r="Q565" i="27"/>
  <c r="Q435" i="27"/>
  <c r="Q278" i="27"/>
  <c r="Q141" i="27"/>
  <c r="Q59" i="27"/>
  <c r="Q405" i="27"/>
  <c r="Q716" i="27"/>
  <c r="Q339" i="27"/>
  <c r="Q766" i="27"/>
  <c r="Q694" i="27"/>
  <c r="Q587" i="27"/>
  <c r="Q485" i="27"/>
  <c r="Q294" i="27"/>
  <c r="Q749" i="27"/>
  <c r="Q646" i="27"/>
  <c r="Q559" i="27"/>
  <c r="Q733" i="27"/>
  <c r="Q743" i="27"/>
  <c r="Q645" i="27"/>
  <c r="Q547" i="27"/>
  <c r="Q421" i="27"/>
  <c r="Q125" i="27"/>
  <c r="Q602" i="27"/>
  <c r="Q623" i="27"/>
  <c r="Q398" i="27"/>
  <c r="Q757" i="27"/>
  <c r="Q715" i="27"/>
  <c r="Q663" i="27"/>
  <c r="Q621" i="27"/>
  <c r="Q582" i="27"/>
  <c r="Q535" i="27"/>
  <c r="Q397" i="27"/>
  <c r="Q333" i="27"/>
  <c r="Q254" i="27"/>
  <c r="Q166" i="27"/>
  <c r="Q115" i="27"/>
  <c r="Q45" i="27"/>
  <c r="Q290" i="27"/>
  <c r="Q671" i="27"/>
  <c r="Q751" i="27"/>
  <c r="Q711" i="27"/>
  <c r="Q662" i="27"/>
  <c r="Q610" i="27"/>
  <c r="Q571" i="27"/>
  <c r="Q534" i="27"/>
  <c r="Q318" i="27"/>
  <c r="Q253" i="27"/>
  <c r="Q165" i="27"/>
  <c r="Q114" i="27"/>
  <c r="Q546" i="27"/>
  <c r="Q670" i="27"/>
  <c r="Q46" i="27"/>
  <c r="Q710" i="27"/>
  <c r="Q651" i="27"/>
  <c r="Q525" i="27"/>
  <c r="Q437" i="27"/>
  <c r="Q381" i="27"/>
  <c r="Q317" i="27"/>
  <c r="Q245" i="27"/>
  <c r="Q149" i="27"/>
  <c r="Q777" i="27"/>
  <c r="Q745" i="27"/>
  <c r="Q729" i="27"/>
  <c r="Q657" i="27"/>
  <c r="Q593" i="27"/>
  <c r="Q577" i="27"/>
  <c r="Q545" i="27"/>
  <c r="Q497" i="27"/>
  <c r="Q481" i="27"/>
  <c r="Q449" i="27"/>
  <c r="Q433" i="27"/>
  <c r="Q377" i="27"/>
  <c r="Q361" i="27"/>
  <c r="Q345" i="27"/>
  <c r="Q329" i="27"/>
  <c r="Q313" i="27"/>
  <c r="Q297" i="27"/>
  <c r="Q281" i="27"/>
  <c r="Q249" i="27"/>
  <c r="Q233" i="27"/>
  <c r="Q201" i="27"/>
  <c r="Q185" i="27"/>
  <c r="Q177" i="27"/>
  <c r="Q129" i="27"/>
  <c r="Q113" i="27"/>
  <c r="Q81" i="27"/>
  <c r="Q65" i="27"/>
  <c r="Q33" i="27"/>
  <c r="Q17" i="27"/>
  <c r="Q137" i="27"/>
  <c r="Q100" i="27"/>
  <c r="Q625" i="27"/>
  <c r="Q3" i="27"/>
  <c r="Q723" i="27"/>
  <c r="Q691" i="27"/>
  <c r="Q675" i="27"/>
  <c r="Q643" i="27"/>
  <c r="Q611" i="27"/>
  <c r="Q595" i="27"/>
  <c r="Q579" i="27"/>
  <c r="Q563" i="27"/>
  <c r="Q515" i="27"/>
  <c r="Q459" i="27"/>
  <c r="Q411" i="27"/>
  <c r="Q395" i="27"/>
  <c r="Q347" i="27"/>
  <c r="Q331" i="27"/>
  <c r="Q251" i="27"/>
  <c r="Q235" i="27"/>
  <c r="Q211" i="27"/>
  <c r="Q163" i="27"/>
  <c r="Q147" i="27"/>
  <c r="Q67" i="27"/>
  <c r="Q561" i="27"/>
  <c r="Q217" i="27"/>
  <c r="Q97" i="27"/>
  <c r="Q761" i="27"/>
  <c r="Q529" i="27"/>
  <c r="Q161" i="27"/>
  <c r="Q136" i="27"/>
  <c r="Q9" i="27"/>
  <c r="Q609" i="27"/>
  <c r="Q169" i="27"/>
  <c r="Q713" i="27"/>
  <c r="Q740" i="27"/>
  <c r="Q724" i="27"/>
  <c r="Q692" i="27"/>
  <c r="Q68" i="27"/>
  <c r="Q778" i="27"/>
  <c r="Q626" i="27"/>
  <c r="Q562" i="27"/>
  <c r="Q498" i="27"/>
  <c r="Q418" i="27"/>
  <c r="Q394" i="27"/>
  <c r="Q386" i="27"/>
  <c r="Q330" i="27"/>
  <c r="Q266" i="27"/>
  <c r="Q202" i="27"/>
  <c r="Q194" i="27"/>
  <c r="Q162" i="27"/>
  <c r="Q146" i="27"/>
  <c r="Q130" i="27"/>
  <c r="Q90" i="27"/>
  <c r="Q513" i="27"/>
  <c r="Q265" i="27"/>
  <c r="Q742" i="27"/>
  <c r="Q725" i="27"/>
  <c r="Q661" i="27"/>
  <c r="Q469" i="27"/>
  <c r="Q365" i="27"/>
  <c r="Q269" i="27"/>
  <c r="Q741" i="27"/>
  <c r="Q613" i="27"/>
  <c r="Q597" i="27"/>
  <c r="Q357" i="27"/>
  <c r="Q237" i="27"/>
  <c r="Q198" i="27"/>
  <c r="Q701" i="27"/>
  <c r="Q685" i="27"/>
  <c r="Q549" i="27"/>
  <c r="Q501" i="27"/>
  <c r="Q341" i="27"/>
  <c r="Q301" i="27"/>
  <c r="Q656" i="27"/>
  <c r="Q624" i="27"/>
  <c r="Q592" i="27"/>
  <c r="Q464" i="27"/>
  <c r="Q432" i="27"/>
  <c r="Q368" i="27"/>
  <c r="Q336" i="27"/>
  <c r="Q304" i="27"/>
  <c r="Q272" i="27"/>
  <c r="Q208" i="27"/>
  <c r="Q176" i="27"/>
  <c r="Q104" i="27"/>
  <c r="Q64" i="27"/>
  <c r="Q24" i="27"/>
  <c r="Q784" i="27"/>
  <c r="Q780" i="27"/>
  <c r="Q772" i="27"/>
  <c r="Q764" i="27"/>
  <c r="Q756" i="27"/>
  <c r="Q732" i="27"/>
  <c r="Q708" i="27"/>
  <c r="Q700" i="27"/>
  <c r="Q684" i="27"/>
  <c r="Q676" i="27"/>
  <c r="Q668" i="27"/>
  <c r="Q660" i="27"/>
  <c r="Q652" i="27"/>
  <c r="Q644" i="27"/>
  <c r="Q636" i="27"/>
  <c r="Q628" i="27"/>
  <c r="Q620" i="27"/>
  <c r="Q612" i="27"/>
  <c r="Q604" i="27"/>
  <c r="Q596" i="27"/>
  <c r="Q588" i="27"/>
  <c r="Q580" i="27"/>
  <c r="Q572" i="27"/>
  <c r="Q564" i="27"/>
  <c r="Q556" i="27"/>
  <c r="Q548" i="27"/>
  <c r="Q540" i="27"/>
  <c r="Q532" i="27"/>
  <c r="Q524" i="27"/>
  <c r="Q516" i="27"/>
  <c r="Q508" i="27"/>
  <c r="Q500" i="27"/>
  <c r="Q492" i="27"/>
  <c r="Q484" i="27"/>
  <c r="Q476" i="27"/>
  <c r="Q468" i="27"/>
  <c r="Q460" i="27"/>
  <c r="Q452" i="27"/>
  <c r="Q444" i="27"/>
  <c r="Q436" i="27"/>
  <c r="Q428" i="27"/>
  <c r="Q420" i="27"/>
  <c r="Q412" i="27"/>
  <c r="Q404" i="27"/>
  <c r="Q396" i="27"/>
  <c r="Q388" i="27"/>
  <c r="Q380" i="27"/>
  <c r="Q372" i="27"/>
  <c r="Q364" i="27"/>
  <c r="Q356" i="27"/>
  <c r="Q348" i="27"/>
  <c r="Q340" i="27"/>
  <c r="Q332" i="27"/>
  <c r="Q324" i="27"/>
  <c r="Q316" i="27"/>
  <c r="Q308" i="27"/>
  <c r="Q300" i="27"/>
  <c r="Q292" i="27"/>
  <c r="Q284" i="27"/>
  <c r="Q276" i="27"/>
  <c r="Q268" i="27"/>
  <c r="Q260" i="27"/>
  <c r="Q252" i="27"/>
  <c r="Q244" i="27"/>
  <c r="Q236" i="27"/>
  <c r="Q228" i="27"/>
  <c r="Q220" i="27"/>
  <c r="Q212" i="27"/>
  <c r="Q204" i="27"/>
  <c r="Q196" i="27"/>
  <c r="Q188" i="27"/>
  <c r="Q180" i="27"/>
  <c r="Q172" i="27"/>
  <c r="Q164" i="27"/>
  <c r="Q156" i="27"/>
  <c r="Q148" i="27"/>
  <c r="Q140" i="27"/>
  <c r="Q132" i="27"/>
  <c r="Q124" i="27"/>
  <c r="Q116" i="27"/>
  <c r="Q108" i="27"/>
  <c r="Q84" i="27"/>
  <c r="Q60" i="27"/>
  <c r="Q52" i="27"/>
  <c r="Q36" i="27"/>
  <c r="Q12" i="27"/>
  <c r="Q760" i="27"/>
  <c r="Q748" i="27"/>
  <c r="Q490" i="27"/>
  <c r="Q34" i="27"/>
  <c r="Q688" i="27"/>
  <c r="Q664" i="27"/>
  <c r="Q568" i="27"/>
  <c r="Q528" i="27"/>
  <c r="Q504" i="27"/>
  <c r="Q440" i="27"/>
  <c r="Q400" i="27"/>
  <c r="Q376" i="27"/>
  <c r="Q312" i="27"/>
  <c r="Q248" i="27"/>
  <c r="Q184" i="27"/>
  <c r="Q144" i="27"/>
  <c r="Q112" i="27"/>
  <c r="Q88" i="27"/>
  <c r="Q72" i="27"/>
  <c r="Q48" i="27"/>
  <c r="Q32" i="27"/>
  <c r="Q8" i="27"/>
  <c r="Q291" i="27"/>
  <c r="Q259" i="27"/>
  <c r="Q227" i="27"/>
  <c r="Q195" i="27"/>
  <c r="Q131" i="27"/>
  <c r="Q107" i="27"/>
  <c r="Q99" i="27"/>
  <c r="Q51" i="27"/>
  <c r="Q43" i="27"/>
  <c r="Q35" i="27"/>
  <c r="Q11" i="27"/>
  <c r="Q674" i="27"/>
  <c r="Q578" i="27"/>
  <c r="Q442" i="27"/>
  <c r="Q218" i="27"/>
  <c r="Q186" i="27"/>
  <c r="Q720" i="27"/>
  <c r="Q696" i="27"/>
  <c r="Q632" i="27"/>
  <c r="Q600" i="27"/>
  <c r="Q560" i="27"/>
  <c r="Q536" i="27"/>
  <c r="Q496" i="27"/>
  <c r="Q472" i="27"/>
  <c r="Q408" i="27"/>
  <c r="Q344" i="27"/>
  <c r="Q280" i="27"/>
  <c r="Q240" i="27"/>
  <c r="Q216" i="27"/>
  <c r="Q152" i="27"/>
  <c r="Q120" i="27"/>
  <c r="Q96" i="27"/>
  <c r="Q80" i="27"/>
  <c r="Q56" i="27"/>
  <c r="Q40" i="27"/>
  <c r="Q16" i="27"/>
  <c r="Q752" i="27"/>
  <c r="Q704" i="27"/>
  <c r="Q770" i="27"/>
  <c r="Q762" i="27"/>
  <c r="Q738" i="27"/>
  <c r="Q730" i="27"/>
  <c r="Q706" i="27"/>
  <c r="Q698" i="27"/>
  <c r="Q666" i="27"/>
  <c r="Q642" i="27"/>
  <c r="Q634" i="27"/>
  <c r="Q570" i="27"/>
  <c r="Q538" i="27"/>
  <c r="Q514" i="27"/>
  <c r="Q506" i="27"/>
  <c r="Q482" i="27"/>
  <c r="Q474" i="27"/>
  <c r="Q450" i="27"/>
  <c r="Q410" i="27"/>
  <c r="Q378" i="27"/>
  <c r="Q354" i="27"/>
  <c r="Q346" i="27"/>
  <c r="Q322" i="27"/>
  <c r="Q314" i="27"/>
  <c r="Q282" i="27"/>
  <c r="Q258" i="27"/>
  <c r="Q226" i="27"/>
  <c r="Q154" i="27"/>
  <c r="Q122" i="27"/>
  <c r="Q106" i="27"/>
  <c r="Q98" i="27"/>
  <c r="Q74" i="27"/>
  <c r="Q58" i="27"/>
  <c r="Q42" i="27"/>
  <c r="Q26" i="27"/>
  <c r="Q10" i="27"/>
  <c r="Q728" i="27"/>
  <c r="Q250" i="27"/>
  <c r="Q89" i="27"/>
  <c r="Q25" i="27"/>
  <c r="Q87" i="27"/>
  <c r="Q79" i="27"/>
  <c r="Q23" i="27"/>
  <c r="Q15" i="27"/>
  <c r="N9" i="24"/>
  <c r="N10" i="24" s="1"/>
  <c r="N11" i="24" s="1"/>
  <c r="N12" i="24" s="1"/>
  <c r="N13" i="24" s="1"/>
  <c r="N14" i="24" s="1"/>
  <c r="N15" i="24" s="1"/>
  <c r="N16" i="24" s="1"/>
  <c r="N17" i="24" s="1"/>
  <c r="N18" i="24" s="1"/>
  <c r="N19" i="24" s="1"/>
  <c r="N20" i="24" s="1"/>
  <c r="N21" i="24" s="1"/>
  <c r="N22" i="24" s="1"/>
  <c r="N23" i="24" s="1"/>
  <c r="N24" i="24" s="1"/>
  <c r="N25" i="24" s="1"/>
  <c r="N26" i="24" s="1"/>
  <c r="N27" i="24" s="1"/>
  <c r="N28" i="24" s="1"/>
  <c r="N29" i="24" s="1"/>
  <c r="N30" i="24" s="1"/>
  <c r="N31" i="24" s="1"/>
  <c r="N32" i="24" s="1"/>
  <c r="N33" i="24" s="1"/>
  <c r="N34" i="24" s="1"/>
  <c r="N35" i="24" s="1"/>
  <c r="N36" i="24" s="1"/>
  <c r="N37" i="24" s="1"/>
  <c r="N38" i="24" s="1"/>
  <c r="N39" i="24" s="1"/>
  <c r="N40" i="24" s="1"/>
  <c r="N41" i="24" s="1"/>
  <c r="N42" i="24" s="1"/>
  <c r="N43" i="24" s="1"/>
  <c r="N44" i="24" s="1"/>
  <c r="N45" i="24" s="1"/>
  <c r="N46" i="24" s="1"/>
  <c r="N47" i="24" s="1"/>
  <c r="N48" i="24" s="1"/>
  <c r="N49" i="24" s="1"/>
  <c r="N50" i="24" s="1"/>
  <c r="N51" i="24" s="1"/>
  <c r="N52" i="24" s="1"/>
  <c r="N53" i="24" s="1"/>
  <c r="N54" i="24" s="1"/>
  <c r="N55" i="24" s="1"/>
  <c r="N56" i="24" s="1"/>
  <c r="N57" i="24" s="1"/>
  <c r="N58" i="24" s="1"/>
  <c r="N59" i="24" s="1"/>
  <c r="N60" i="24" s="1"/>
  <c r="N61" i="24" s="1"/>
  <c r="N62" i="24" s="1"/>
  <c r="N63" i="24" s="1"/>
  <c r="N64" i="24" s="1"/>
  <c r="N65" i="24" s="1"/>
  <c r="N66" i="24" s="1"/>
  <c r="N67" i="24" s="1"/>
  <c r="N68" i="24" s="1"/>
  <c r="N69" i="24" s="1"/>
  <c r="N70" i="24" s="1"/>
  <c r="N71" i="24" s="1"/>
  <c r="N72" i="24" s="1"/>
  <c r="N73" i="24" s="1"/>
  <c r="N74" i="24" s="1"/>
  <c r="N75" i="24" s="1"/>
  <c r="N76" i="24" s="1"/>
  <c r="N77" i="24" s="1"/>
  <c r="N78" i="24" s="1"/>
  <c r="N79" i="24" s="1"/>
  <c r="N80" i="24" s="1"/>
  <c r="N81" i="24" s="1"/>
  <c r="N82" i="24" s="1"/>
  <c r="N83" i="24" s="1"/>
  <c r="N84" i="24" s="1"/>
  <c r="N85" i="24" s="1"/>
  <c r="N86" i="24" s="1"/>
  <c r="N87" i="24" s="1"/>
  <c r="N88" i="24" s="1"/>
  <c r="N89" i="24" s="1"/>
  <c r="N90" i="24" s="1"/>
  <c r="N91" i="24" s="1"/>
  <c r="N92" i="24" s="1"/>
  <c r="N93" i="24" s="1"/>
  <c r="N94" i="24" s="1"/>
  <c r="N95" i="24" s="1"/>
  <c r="N96" i="24" s="1"/>
  <c r="N97" i="24" s="1"/>
  <c r="N98" i="24" s="1"/>
  <c r="N99" i="24" s="1"/>
  <c r="N100" i="24" s="1"/>
  <c r="N101" i="24" s="1"/>
  <c r="N102" i="24" s="1"/>
  <c r="N103" i="24" s="1"/>
  <c r="N104" i="24" s="1"/>
  <c r="N105" i="24" s="1"/>
  <c r="N106" i="24" s="1"/>
  <c r="N107" i="24" s="1"/>
  <c r="N108" i="24" s="1"/>
  <c r="N109" i="24" s="1"/>
  <c r="N110" i="24" s="1"/>
  <c r="N111" i="24" s="1"/>
  <c r="N112" i="24" s="1"/>
  <c r="N113" i="24" s="1"/>
  <c r="N114" i="24" s="1"/>
  <c r="N115" i="24" s="1"/>
  <c r="N116" i="24" s="1"/>
  <c r="N117" i="24" s="1"/>
  <c r="N118" i="24" s="1"/>
  <c r="N119" i="24" s="1"/>
  <c r="N120" i="24" s="1"/>
  <c r="N121" i="24" s="1"/>
  <c r="N122" i="24" s="1"/>
  <c r="N123" i="24" s="1"/>
  <c r="N4" i="24"/>
  <c r="N5" i="24"/>
  <c r="N6" i="24"/>
  <c r="N7" i="24"/>
  <c r="N8" i="24"/>
  <c r="N3" i="24"/>
  <c r="D85" i="17"/>
  <c r="D86" i="17" s="1"/>
  <c r="E85" i="17"/>
  <c r="E86" i="17" s="1"/>
  <c r="F85" i="17"/>
  <c r="F86" i="17" s="1"/>
  <c r="C85" i="17"/>
  <c r="C86" i="17" s="1"/>
  <c r="V3" i="13" l="1"/>
  <c r="B7" i="13"/>
  <c r="B9" i="13" l="1"/>
  <c r="CB10" i="13"/>
  <c r="CB9" i="13"/>
  <c r="CB8" i="13" l="1"/>
  <c r="CB6" i="13" l="1"/>
  <c r="CB7" i="13"/>
  <c r="CB5" i="13" l="1"/>
  <c r="CB4" i="13" l="1"/>
  <c r="CB3" i="13" l="1"/>
  <c r="U3" i="12" l="1"/>
  <c r="T3" i="12" l="1"/>
  <c r="S3" i="12"/>
  <c r="R3" i="12"/>
  <c r="O3" i="12"/>
  <c r="Q3" i="12"/>
  <c r="P3" i="12"/>
  <c r="N3" i="12"/>
  <c r="P6" i="12" l="1"/>
  <c r="BP117" i="12"/>
  <c r="BP118" i="12"/>
  <c r="BP119" i="12"/>
  <c r="BP116" i="12" l="1"/>
  <c r="BP113" i="12"/>
  <c r="BP114" i="12"/>
  <c r="BP115" i="12"/>
  <c r="BP112" i="12"/>
  <c r="BP102" i="12" l="1"/>
  <c r="BR102" i="12" s="1"/>
  <c r="BP103" i="12"/>
  <c r="BP104" i="12"/>
  <c r="BP111" i="12"/>
  <c r="BP110" i="12"/>
  <c r="BP109" i="12"/>
  <c r="BP108" i="12"/>
  <c r="BP106" i="12"/>
  <c r="BP107" i="12"/>
  <c r="BP105" i="12"/>
  <c r="BP51" i="12" l="1"/>
  <c r="CU18" i="12" l="1"/>
  <c r="CU5" i="12"/>
  <c r="CU4" i="12"/>
  <c r="CS3" i="12"/>
  <c r="CU19" i="12" l="1"/>
  <c r="CU16" i="12"/>
  <c r="CU8" i="12" s="1"/>
  <c r="AI17" i="11"/>
  <c r="AI4" i="11"/>
  <c r="AI3" i="11"/>
  <c r="AI18" i="11" s="1"/>
  <c r="AG2" i="11"/>
  <c r="CV11" i="12" l="1"/>
  <c r="CV12" i="12"/>
  <c r="CU14" i="12" s="1"/>
  <c r="AI15" i="11"/>
  <c r="AI7" i="11" s="1"/>
  <c r="AJ11" i="11" s="1"/>
  <c r="AI12" i="11" s="1"/>
  <c r="AE2" i="9"/>
  <c r="AG16" i="9"/>
  <c r="AG4" i="9"/>
  <c r="AG3" i="9"/>
  <c r="AG17" i="9" s="1"/>
  <c r="CU13" i="12" l="1"/>
  <c r="AJ10" i="11"/>
  <c r="AI13" i="11"/>
  <c r="AG14" i="9"/>
  <c r="AG6" i="9" s="1"/>
  <c r="AH10" i="9" l="1"/>
  <c r="AH9" i="9"/>
  <c r="AG12" i="9" l="1"/>
  <c r="AG11" i="9"/>
  <c r="AL19" i="7" l="1"/>
  <c r="AG3" i="7" s="1"/>
  <c r="AK19" i="7"/>
  <c r="AG4" i="7" s="1"/>
  <c r="AG16" i="7"/>
  <c r="AD2" i="7"/>
  <c r="AD3" i="7" s="1"/>
  <c r="AD4" i="7" s="1"/>
  <c r="AD5" i="7" s="1"/>
  <c r="AD6" i="7" s="1"/>
  <c r="AD7" i="7" s="1"/>
  <c r="AD8" i="7" s="1"/>
  <c r="AD9" i="7" s="1"/>
  <c r="AD10" i="7" s="1"/>
  <c r="AD11" i="7" s="1"/>
  <c r="AD12" i="7" s="1"/>
  <c r="AD13" i="7" s="1"/>
  <c r="AD14" i="7" s="1"/>
  <c r="AD15" i="7" s="1"/>
  <c r="AD16" i="7" s="1"/>
  <c r="AD17" i="7" s="1"/>
  <c r="AD18" i="7" s="1"/>
  <c r="AD19" i="7" s="1"/>
  <c r="AD20" i="7" s="1"/>
  <c r="AD21" i="7" s="1"/>
  <c r="AD22" i="7" s="1"/>
  <c r="AD23" i="7" s="1"/>
  <c r="AD24" i="7" s="1"/>
  <c r="AD25" i="7" s="1"/>
  <c r="AD26" i="7" s="1"/>
  <c r="AD27" i="7" s="1"/>
  <c r="AD28" i="7" s="1"/>
  <c r="AD29" i="7" s="1"/>
  <c r="AD30" i="7" s="1"/>
  <c r="AD31" i="7" s="1"/>
  <c r="AD32" i="7" s="1"/>
  <c r="AD33" i="7" s="1"/>
  <c r="AD34" i="7" s="1"/>
  <c r="AD35" i="7" s="1"/>
  <c r="AD36" i="7" s="1"/>
  <c r="AD37" i="7" s="1"/>
  <c r="AD38" i="7" s="1"/>
  <c r="AD39" i="7" s="1"/>
  <c r="AD40" i="7" s="1"/>
  <c r="AD41" i="7" l="1"/>
  <c r="AD42" i="7" s="1"/>
  <c r="AD43" i="7" s="1"/>
  <c r="AD44" i="7" s="1"/>
  <c r="AD45" i="7" s="1"/>
  <c r="AD46" i="7" s="1"/>
  <c r="AD47" i="7" s="1"/>
  <c r="AG17" i="7"/>
  <c r="AK20" i="7"/>
  <c r="AG14" i="7"/>
  <c r="AG6" i="7" s="1"/>
  <c r="AH10" i="7" s="1"/>
  <c r="Q3" i="6"/>
  <c r="Q4" i="6" s="1"/>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AD48" i="7" l="1"/>
  <c r="AD49" i="7" s="1"/>
  <c r="AD50" i="7" s="1"/>
  <c r="AD51" i="7" s="1"/>
  <c r="AD52" i="7" s="1"/>
  <c r="AD53" i="7" s="1"/>
  <c r="AD54" i="7" s="1"/>
  <c r="AD55" i="7" s="1"/>
  <c r="AD56" i="7" s="1"/>
  <c r="AD57" i="7" s="1"/>
  <c r="AD58" i="7" s="1"/>
  <c r="AD59" i="7" s="1"/>
  <c r="AD60" i="7" s="1"/>
  <c r="AD61" i="7" s="1"/>
  <c r="AD62" i="7" s="1"/>
  <c r="AD63" i="7" s="1"/>
  <c r="AD64" i="7" s="1"/>
  <c r="AD65" i="7" s="1"/>
  <c r="AD66" i="7" s="1"/>
  <c r="AD67" i="7" s="1"/>
  <c r="AD68" i="7" s="1"/>
  <c r="AD69" i="7" s="1"/>
  <c r="AD70" i="7" s="1"/>
  <c r="AD71" i="7" s="1"/>
  <c r="AD72" i="7" s="1"/>
  <c r="AD73" i="7" s="1"/>
  <c r="AD74" i="7" s="1"/>
  <c r="AD75" i="7" s="1"/>
  <c r="AD76" i="7" s="1"/>
  <c r="AD77" i="7" s="1"/>
  <c r="AD78" i="7" s="1"/>
  <c r="AD79" i="7" s="1"/>
  <c r="AD80" i="7" s="1"/>
  <c r="AD81" i="7" s="1"/>
  <c r="AD82" i="7" s="1"/>
  <c r="AD83" i="7" s="1"/>
  <c r="AD84" i="7" s="1"/>
  <c r="AD85" i="7" s="1"/>
  <c r="AD86" i="7" s="1"/>
  <c r="AD87" i="7" s="1"/>
  <c r="AD88" i="7" s="1"/>
  <c r="AD89" i="7" s="1"/>
  <c r="AD90" i="7" s="1"/>
  <c r="AD91" i="7" s="1"/>
  <c r="AD92" i="7" s="1"/>
  <c r="AD93" i="7" s="1"/>
  <c r="AD94" i="7" s="1"/>
  <c r="AD95" i="7" s="1"/>
  <c r="AD96" i="7" s="1"/>
  <c r="AD97" i="7" s="1"/>
  <c r="AH9" i="7"/>
  <c r="AG12" i="7"/>
  <c r="AG11" i="7"/>
  <c r="Q77" i="6"/>
  <c r="Q51" i="6"/>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AD98" i="7" l="1"/>
  <c r="AD99" i="7" s="1"/>
  <c r="AD100" i="7" s="1"/>
  <c r="AD101" i="7" s="1"/>
  <c r="AD102" i="7" s="1"/>
  <c r="AD103" i="7" s="1"/>
  <c r="AD104" i="7" s="1"/>
  <c r="AD105" i="7" s="1"/>
  <c r="AD106" i="7" s="1"/>
  <c r="AD107" i="7" s="1"/>
  <c r="AD108" i="7" s="1"/>
  <c r="AD109" i="7" s="1"/>
  <c r="AD110" i="7" s="1"/>
  <c r="AD111" i="7" s="1"/>
  <c r="AD112" i="7" s="1"/>
  <c r="AD113" i="7" s="1"/>
  <c r="AD114" i="7" s="1"/>
  <c r="AD115" i="7" s="1"/>
  <c r="AD116" i="7" s="1"/>
  <c r="AD117" i="7" s="1"/>
  <c r="AD118" i="7" s="1"/>
  <c r="AD119" i="7" s="1"/>
  <c r="AD120" i="7" s="1"/>
  <c r="AD121" i="7" s="1"/>
  <c r="AD122" i="7" s="1"/>
  <c r="AD123" i="7" s="1"/>
  <c r="AD124" i="7" s="1"/>
  <c r="AD125" i="7" s="1"/>
  <c r="AD126" i="7" s="1"/>
  <c r="AD127" i="7" s="1"/>
  <c r="AD128" i="7" s="1"/>
  <c r="AD129" i="7" s="1"/>
  <c r="AD130" i="7" s="1"/>
  <c r="AD131" i="7" s="1"/>
  <c r="AD132" i="7" s="1"/>
  <c r="AD133" i="7" s="1"/>
  <c r="AD134" i="7" s="1"/>
  <c r="AD135" i="7" s="1"/>
  <c r="AD136" i="7" s="1"/>
  <c r="AD137" i="7" s="1"/>
  <c r="AD138" i="7" s="1"/>
  <c r="AD139" i="7" s="1"/>
  <c r="AD140" i="7" s="1"/>
  <c r="AD141" i="7" s="1"/>
  <c r="AD142" i="7" s="1"/>
  <c r="AD143" i="7" s="1"/>
  <c r="AD144" i="7" s="1"/>
  <c r="AD145" i="7" s="1"/>
  <c r="AD146" i="7" s="1"/>
  <c r="AD167" i="7"/>
  <c r="L76" i="6" l="1"/>
  <c r="Y20" i="6"/>
  <c r="X20" i="6"/>
  <c r="T5" i="6" s="1"/>
  <c r="X21" i="6" l="1"/>
  <c r="L77" i="6"/>
  <c r="T16" i="6" s="1"/>
  <c r="T17" i="6" s="1"/>
  <c r="T4" i="6"/>
  <c r="T18" i="6" l="1"/>
  <c r="T15" i="6"/>
  <c r="T7" i="6"/>
  <c r="U11" i="6" l="1"/>
  <c r="U10" i="6"/>
  <c r="T12" i="6" l="1"/>
  <c r="T1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R1" authorId="0" shapeId="0" xr:uid="{B3900932-8DEA-4024-A1C6-C0C0526C11F1}">
      <text>
        <r>
          <rPr>
            <b/>
            <sz val="9"/>
            <color indexed="81"/>
            <rFont val="Tahoma"/>
            <family val="2"/>
          </rPr>
          <t>Windows User:</t>
        </r>
        <r>
          <rPr>
            <sz val="9"/>
            <color indexed="81"/>
            <rFont val="Tahoma"/>
            <family val="2"/>
          </rPr>
          <t xml:space="preserve">
Windows User:
ratio between average loss and average profit</t>
        </r>
      </text>
    </comment>
    <comment ref="S1" authorId="0" shapeId="0" xr:uid="{583F6910-24D0-4410-8845-321B7CF0EE10}">
      <text>
        <r>
          <rPr>
            <b/>
            <sz val="9"/>
            <color indexed="81"/>
            <rFont val="Tahoma"/>
            <family val="2"/>
          </rPr>
          <t>Windows User:</t>
        </r>
        <r>
          <rPr>
            <sz val="9"/>
            <color indexed="81"/>
            <rFont val="Tahoma"/>
            <family val="2"/>
          </rPr>
          <t xml:space="preserve">
ratio between gross profits and gross losses
</t>
        </r>
      </text>
    </comment>
    <comment ref="R6" authorId="0" shapeId="0" xr:uid="{DA8F913C-9F7A-4000-BE61-9AE1C3429113}">
      <text>
        <r>
          <rPr>
            <b/>
            <sz val="9"/>
            <color indexed="81"/>
            <rFont val="Tahoma"/>
            <family val="2"/>
          </rPr>
          <t>Windows User:</t>
        </r>
        <r>
          <rPr>
            <sz val="9"/>
            <color indexed="81"/>
            <rFont val="Tahoma"/>
            <family val="2"/>
          </rPr>
          <t xml:space="preserve">
Windows User:
ratio between average loss and average profit</t>
        </r>
      </text>
    </comment>
    <comment ref="S6" authorId="0" shapeId="0" xr:uid="{9F77A33A-7267-42B0-B0D7-7BE3F2EEE8DE}">
      <text>
        <r>
          <rPr>
            <b/>
            <sz val="9"/>
            <color indexed="81"/>
            <rFont val="Tahoma"/>
            <family val="2"/>
          </rPr>
          <t>Windows User:</t>
        </r>
        <r>
          <rPr>
            <sz val="9"/>
            <color indexed="81"/>
            <rFont val="Tahoma"/>
            <family val="2"/>
          </rPr>
          <t xml:space="preserve">
ratio between gross profits and gross losses
</t>
        </r>
      </text>
    </comment>
  </commentList>
</comments>
</file>

<file path=xl/sharedStrings.xml><?xml version="1.0" encoding="utf-8"?>
<sst xmlns="http://schemas.openxmlformats.org/spreadsheetml/2006/main" count="16402" uniqueCount="3638">
  <si>
    <t>Columna1</t>
  </si>
  <si>
    <t>Columna2</t>
  </si>
  <si>
    <t>Columna3</t>
  </si>
  <si>
    <t>EURCAD</t>
  </si>
  <si>
    <t>EURGBP</t>
  </si>
  <si>
    <t>EURUSD</t>
  </si>
  <si>
    <t>GBPJPY</t>
  </si>
  <si>
    <t>GBPUSD</t>
  </si>
  <si>
    <t>USDJPY</t>
  </si>
  <si>
    <t>RIESGO</t>
  </si>
  <si>
    <t xml:space="preserve">TRADE </t>
  </si>
  <si>
    <t>TIPO</t>
  </si>
  <si>
    <t>VOLUMEN</t>
  </si>
  <si>
    <t>SIMBOLO</t>
  </si>
  <si>
    <t>PRECIO</t>
  </si>
  <si>
    <t>CIERRE</t>
  </si>
  <si>
    <t>SWAP</t>
  </si>
  <si>
    <t>G/P</t>
  </si>
  <si>
    <t>CIERRE2</t>
  </si>
  <si>
    <t xml:space="preserve">ESTADO DE CUENTA </t>
  </si>
  <si>
    <t>GESTION DE RIESGO</t>
  </si>
  <si>
    <t>CAPITAL INICIAL</t>
  </si>
  <si>
    <t>LEYENDA DE CIERRES</t>
  </si>
  <si>
    <t>AUMENTO DE CAPITAL</t>
  </si>
  <si>
    <t>#</t>
  </si>
  <si>
    <t>RETIROS</t>
  </si>
  <si>
    <t>DEPOSITOS</t>
  </si>
  <si>
    <t>M= MANUAL</t>
  </si>
  <si>
    <t>M</t>
  </si>
  <si>
    <t>RETIRO</t>
  </si>
  <si>
    <t>T= TAKE PROFIT</t>
  </si>
  <si>
    <t>T</t>
  </si>
  <si>
    <t>% RIESGO X TRADE</t>
  </si>
  <si>
    <t>S= STOP LOSS</t>
  </si>
  <si>
    <t>S</t>
  </si>
  <si>
    <t>RIESGO EN $</t>
  </si>
  <si>
    <t>TS= TRALING</t>
  </si>
  <si>
    <t>TS</t>
  </si>
  <si>
    <t xml:space="preserve">PROPORCION DE GANACIA </t>
  </si>
  <si>
    <t>P= PARCIAL</t>
  </si>
  <si>
    <t>P</t>
  </si>
  <si>
    <t>TAKE</t>
  </si>
  <si>
    <t>EXPRESADO EN $</t>
  </si>
  <si>
    <t>STOP</t>
  </si>
  <si>
    <t>PIP´s HASTA EL STOP</t>
  </si>
  <si>
    <t>VOLUMEN DE OPERACIÓN MICRO</t>
  </si>
  <si>
    <t>VOLUMEN DE OPERACIÓN STANDARD</t>
  </si>
  <si>
    <t>BALANCE ACTUAL</t>
  </si>
  <si>
    <t>G/P ACTUAL</t>
  </si>
  <si>
    <t>% G/P SEGÚN CAPITAL INICIAL</t>
  </si>
  <si>
    <t>% G/P SEGÚN CAPITAL I.+DEPOSITOS-RETIROS</t>
  </si>
  <si>
    <t>TOTALES</t>
  </si>
  <si>
    <t>NETO</t>
  </si>
  <si>
    <t>https://gyazo.com/d94ec626c9ed85a07d2657556f352d57</t>
  </si>
  <si>
    <t>GBP/USD</t>
  </si>
  <si>
    <t>USD/JPY</t>
  </si>
  <si>
    <t>https://gyazo.com/ffa1d6b1ce2f7a05f356e812a1dd141c</t>
  </si>
  <si>
    <t>venta</t>
  </si>
  <si>
    <t>CIERRE3</t>
  </si>
  <si>
    <t>Trade</t>
  </si>
  <si>
    <t>Bueno</t>
  </si>
  <si>
    <t>Malo</t>
  </si>
  <si>
    <t>https://gyazo.com/350f4fbef218391da69166f6bb121c02</t>
  </si>
  <si>
    <t>https://gyazo.com/3ea38c1a8d81c709ad5c6ad22f35ce98</t>
  </si>
  <si>
    <t>https://gyazo.com/4700e14677a89a2f68938de870c78b7c</t>
  </si>
  <si>
    <t>https://gyazo.com/b75ab51af30b746c97592031c8d61298</t>
  </si>
  <si>
    <t>https://gyazo.com/7789afddd911d7a56d4d87998a8f85a8</t>
  </si>
  <si>
    <t>compra</t>
  </si>
  <si>
    <t>GBP/JPY</t>
  </si>
  <si>
    <t>Regular</t>
  </si>
  <si>
    <t>Cierre</t>
  </si>
  <si>
    <t>SL</t>
  </si>
  <si>
    <t>BE</t>
  </si>
  <si>
    <t>TP</t>
  </si>
  <si>
    <t>Tp</t>
  </si>
  <si>
    <t>https://gyazo.com/bd97563bdc7a9891934cca28297c95ca</t>
  </si>
  <si>
    <t>https://gyazo.com/63131acd1747a0b9e10d6071b42a06bb</t>
  </si>
  <si>
    <t>30/09/2019</t>
  </si>
  <si>
    <t>https://gyazo.com/6bf7be3a3c793ca5dd6c9d8fdd4a1b63</t>
  </si>
  <si>
    <t>Comentarios</t>
  </si>
  <si>
    <t>https://gyazo.com/04829efaed43645f8a69020edcac84bb</t>
  </si>
  <si>
    <t>13/08/2019</t>
  </si>
  <si>
    <t>Normal</t>
  </si>
  <si>
    <t>Sold</t>
  </si>
  <si>
    <t>Bought</t>
  </si>
  <si>
    <t>16/08/2019</t>
  </si>
  <si>
    <t>https://gyazo.com/4716a77ecf5238297401436e7ae53ea4</t>
  </si>
  <si>
    <t>https://gyazo.com/1cfe9e9d73a6e0a9016e7993e3c25d2e?token=8324ebcddd33019f75d4a93f902502db</t>
  </si>
  <si>
    <t>17/08/2019</t>
  </si>
  <si>
    <t>18/08/2019</t>
  </si>
  <si>
    <t>10/7/19 7:44 AM</t>
  </si>
  <si>
    <t>Entrada</t>
  </si>
  <si>
    <t>Salida</t>
  </si>
  <si>
    <t>10/7/19 9:57 AM</t>
  </si>
  <si>
    <t>10/8/19 8:10 AM</t>
  </si>
  <si>
    <t>10/8/19 8:30 AM</t>
  </si>
  <si>
    <t>10/8/19 11:26 AM</t>
  </si>
  <si>
    <t>10/8/19 12:45 PM</t>
  </si>
  <si>
    <t>Manual</t>
  </si>
  <si>
    <t>https://gyazo.com/4ad610ff6a43dc16616302e28127337a</t>
  </si>
  <si>
    <t>https://gyazo.com/bfbdb034c4236595d3f3bb60b3adaa09</t>
  </si>
  <si>
    <t>10/10/19 10:12 AM</t>
  </si>
  <si>
    <t>https://gyazo.com/ff9def6c3587dfd66724dd5bcc8c3fc0</t>
  </si>
  <si>
    <t>https://gyazo.com/832e4d52b3e6779660cf7aa6a24499a8</t>
  </si>
  <si>
    <t>PIPs</t>
  </si>
  <si>
    <t>10/14/19 9:48 AM</t>
  </si>
  <si>
    <t>10/14/19 9:53 AM</t>
  </si>
  <si>
    <t>10/14/19 10:09 AM</t>
  </si>
  <si>
    <t>10/14/19 10:14 AM</t>
  </si>
  <si>
    <t>https://gyazo.com/2bc3c351674a71a41cd38d7120fb26a3</t>
  </si>
  <si>
    <t>10/14/19 10:22 AM</t>
  </si>
  <si>
    <t>10/14/19 10:25 AM</t>
  </si>
  <si>
    <t>10/15/19 9:11 AM</t>
  </si>
  <si>
    <t>10/15/19 9:13 AM</t>
  </si>
  <si>
    <t>https://gyazo.com/0fbeea68fd8b43aab2847d999ae061d5</t>
  </si>
  <si>
    <t>10/16/19 8:25 AM</t>
  </si>
  <si>
    <t>10/16/19 8:26 AM</t>
  </si>
  <si>
    <t>10/16/19 8:30 AM</t>
  </si>
  <si>
    <t>10/16/19 8:35 AM</t>
  </si>
  <si>
    <t>10/17/19 9:12 AM</t>
  </si>
  <si>
    <t>10/17/19 9:24 AM</t>
  </si>
  <si>
    <t>10/17/19 10:21 AM</t>
  </si>
  <si>
    <t>10/17/19 10:26 AM</t>
  </si>
  <si>
    <t>10/21/19 9:26 AM</t>
  </si>
  <si>
    <t>10/21/19 10:17 AM</t>
  </si>
  <si>
    <t>10/21/19 1:12 PM</t>
  </si>
  <si>
    <t>10/21/19 2:04 PM</t>
  </si>
  <si>
    <t>https://gyazo.com/9031e2ef43dd46d3a4a64f1b4345e3d9</t>
  </si>
  <si>
    <t>https://gyazo.com/cada6019d6e9206a72358b3aa11c0988</t>
  </si>
  <si>
    <t>https://gyazo.com/c77e70848268c9ca14a44dae6723fb5f</t>
  </si>
  <si>
    <t>NA</t>
  </si>
  <si>
    <t>https://gyazo.com/64ce55f37ee8476322a52ab085e6282b</t>
  </si>
  <si>
    <t>10/22/19 9:10 AM</t>
  </si>
  <si>
    <t>10/22/19 9:46 AM</t>
  </si>
  <si>
    <t>10/22/19 10:41 AM</t>
  </si>
  <si>
    <t>10/22/19 10:50 AM</t>
  </si>
  <si>
    <t>10/23/19 3:11 AM</t>
  </si>
  <si>
    <t>10/23/19 3:28 AM</t>
  </si>
  <si>
    <t>10/23/19 3:35 AM</t>
  </si>
  <si>
    <t>10/23/19 3:49 AM</t>
  </si>
  <si>
    <t>https://gyazo.com/c446652ffa7476d6754d0f7afa098198</t>
  </si>
  <si>
    <t>https://gyazo.com/4d6ce34f0f2098d2e531a3dff723c00f</t>
  </si>
  <si>
    <t>S/L</t>
  </si>
  <si>
    <t>T/P</t>
  </si>
  <si>
    <t>Tipo de cierre</t>
  </si>
  <si>
    <t>Capture</t>
  </si>
  <si>
    <t>2019.10.29</t>
  </si>
  <si>
    <t>gbpjpy</t>
  </si>
  <si>
    <t>https://gyazo.com/1cf1b97312999808f4fd3a133f998c26</t>
  </si>
  <si>
    <t>2019.10.30</t>
  </si>
  <si>
    <t>https://gyazo.com/74abb840973bdec7e305c07d57a218a7</t>
  </si>
  <si>
    <t>2019.10.31</t>
  </si>
  <si>
    <t>https://gyazo.com/b7d88b83d7f1335642dc6827e386ed62</t>
  </si>
  <si>
    <t>https://gyazo.com/0d970597579adc55652c785ad2e454e8</t>
  </si>
  <si>
    <t>2019.11.01</t>
  </si>
  <si>
    <t>2019.11.04</t>
  </si>
  <si>
    <t>https://gyazo.com/404501bb9b5de335a5517169c9f3d38a</t>
  </si>
  <si>
    <t>2019.11.05</t>
  </si>
  <si>
    <t>2019.11.06</t>
  </si>
  <si>
    <t>2019.11.07</t>
  </si>
  <si>
    <t>2019.11.12</t>
  </si>
  <si>
    <t>2019.11.13</t>
  </si>
  <si>
    <t>2019.11.14</t>
  </si>
  <si>
    <t>2019.11.15</t>
  </si>
  <si>
    <t>2019.11.20</t>
  </si>
  <si>
    <t>2019.11.22</t>
  </si>
  <si>
    <t>2019.11.25</t>
  </si>
  <si>
    <t>2019.11.26</t>
  </si>
  <si>
    <t>2019.11.27</t>
  </si>
  <si>
    <t>2019.11.28</t>
  </si>
  <si>
    <t>https://gyazo.com/7e81d68e118cc1f849e4acf6090f778b?token=5743fdf23cb729430a027acd492b3344</t>
  </si>
  <si>
    <t>https://gyazo.com/1e528b8b7319b4608ef1d89e59977d95</t>
  </si>
  <si>
    <t>https://gyazo.com/bab2675335d691d45954e03405f7d688</t>
  </si>
  <si>
    <t>https://gyazo.com/5c60b02fabe1609579bbbea239f27535</t>
  </si>
  <si>
    <t>https://gyazo.com/0d9e10a803c8b4b36a9b6f25a0e5cf01</t>
  </si>
  <si>
    <t>https://gyazo.com/dd0a1f81489aab192155329f045904e3</t>
  </si>
  <si>
    <t>https://gyazo.com/a8d536cb98336f737fcbaf79bf46fc80</t>
  </si>
  <si>
    <t>https://gyazo.com/1debacddc9cf0b61abf753367115dc01</t>
  </si>
  <si>
    <t>https://gyazo.com/314e9d502c69210bd9f42d18d3c51dd9</t>
  </si>
  <si>
    <t>https://gyazo.com/caaac312a3789b83a7c49d07b93a191a</t>
  </si>
  <si>
    <t>https://gyazo.com/c88e15fda065fe8a5e55fc4502cc0a0a</t>
  </si>
  <si>
    <t>https://gyazo.com/b6329a54deb748d7aad64d5a104a1886</t>
  </si>
  <si>
    <t>https://gyazo.com/1d93c4a77bf49ad644a38f7f14d6c4e7</t>
  </si>
  <si>
    <t>Antes</t>
  </si>
  <si>
    <t>Durante</t>
  </si>
  <si>
    <t>Despues</t>
  </si>
  <si>
    <t>2020.02.11</t>
  </si>
  <si>
    <t>Consolidacion luego de rechazo en soporte. Rechazo del soporte. El precio comenzaba a tradear mas alto que el ultimo alto.</t>
  </si>
  <si>
    <t>El precio fue en una unica vela al tp antes de la proxima zona.</t>
  </si>
  <si>
    <t xml:space="preserve">El precio consolido y luego siguio y siguo hasta la proxima zona </t>
  </si>
  <si>
    <t>Comission</t>
  </si>
  <si>
    <t>Fecha de inicio</t>
  </si>
  <si>
    <t>Activo</t>
  </si>
  <si>
    <t>Tipo</t>
  </si>
  <si>
    <t>Volumen</t>
  </si>
  <si>
    <t>sell</t>
  </si>
  <si>
    <t>Precio de Apertura</t>
  </si>
  <si>
    <t>Fecha de cierre</t>
  </si>
  <si>
    <t>Precio de cierre</t>
  </si>
  <si>
    <t>2020.02.13 13:49:33</t>
  </si>
  <si>
    <t>buy</t>
  </si>
  <si>
    <t>2020.02.13 13:50:15</t>
  </si>
  <si>
    <t>2020.02.18 13:57:39</t>
  </si>
  <si>
    <t>2020.02.18 14:23:00</t>
  </si>
  <si>
    <t>2020.02.18 14:32:30</t>
  </si>
  <si>
    <t>2020.02.18 14:56:57</t>
  </si>
  <si>
    <t>2020.02.18 15:03:07</t>
  </si>
  <si>
    <t>xauusd</t>
  </si>
  <si>
    <t>2020.02.18 15:09:40</t>
  </si>
  <si>
    <t>2020.02.19 13:40:09</t>
  </si>
  <si>
    <t>2020.02.19 13:52:23</t>
  </si>
  <si>
    <t>2020.02.20 14:33:35</t>
  </si>
  <si>
    <t>gbpcad</t>
  </si>
  <si>
    <t>2020.02.20 14:56:57</t>
  </si>
  <si>
    <t>2020.02.21 13:25:25</t>
  </si>
  <si>
    <t>2020.02.21 13:31:00</t>
  </si>
  <si>
    <t>2020.02.24 14:43:36</t>
  </si>
  <si>
    <t>2020.02.24 14:58:36</t>
  </si>
  <si>
    <t>2020.02.25 14:04:36</t>
  </si>
  <si>
    <t>2020.02.25 14:18:33</t>
  </si>
  <si>
    <t>2020.02.25 15:39:28</t>
  </si>
  <si>
    <t>2020.02.25 15:56:08</t>
  </si>
  <si>
    <t>2020.02.26 14:03:58</t>
  </si>
  <si>
    <t>2020.02.26 14:08:28</t>
  </si>
  <si>
    <t>2020.03.02 14:57:17</t>
  </si>
  <si>
    <t>2020.03.02 15:15:10</t>
  </si>
  <si>
    <t>2020.03.03 13:47:46</t>
  </si>
  <si>
    <t>2020.03.03 14:01:52</t>
  </si>
  <si>
    <t>2020.03.03 14:07:35</t>
  </si>
  <si>
    <t>2020.03.03 14:24:06</t>
  </si>
  <si>
    <t>2020.03.03 14:45:41</t>
  </si>
  <si>
    <t>2020.03.03 14:57:57</t>
  </si>
  <si>
    <t>2020.03.03 14:55:48</t>
  </si>
  <si>
    <t>2020.03.03 15:01:39</t>
  </si>
  <si>
    <t>2020.03.03 15:00:23</t>
  </si>
  <si>
    <t>2020.03.03 15:01:48</t>
  </si>
  <si>
    <t>2020.03.05 14:02:39</t>
  </si>
  <si>
    <t>2020.03.05 14:05:41</t>
  </si>
  <si>
    <t>2020.03.05 14:17:00</t>
  </si>
  <si>
    <t>2020.03.05 14:18:34</t>
  </si>
  <si>
    <t>2020.03.06 15:29:16</t>
  </si>
  <si>
    <t>2020.03.06 15:30:03</t>
  </si>
  <si>
    <t>https://gyazo.com/93affbe828ace49b53d68d58b84a1fab</t>
  </si>
  <si>
    <t>https://gyazo.com/bd84f6629221beac3ea7547db6aeeaeb</t>
  </si>
  <si>
    <t>Rompimiento del anterior techo, retesteo a piso. El precio comenzaba a tradear mas alto que el ultimo alto</t>
  </si>
  <si>
    <t>El precio hizo un liquidity grab y me stopeo.</t>
  </si>
  <si>
    <t>El precio rompio con fuerza al TP.</t>
  </si>
  <si>
    <t>https://gyazo.com/6ee8c20a5bb9f37268b99241140757c6</t>
  </si>
  <si>
    <t xml:space="preserve">En m5, vela envolvente rompiendo la zona. </t>
  </si>
  <si>
    <t>El precio hizo un fakeout para deolverse a la zona.  Cierre manual al verse invalidado el trade</t>
  </si>
  <si>
    <t xml:space="preserve">El precio volvio a la zona. Operar en m30 pues en m5 las se;ales pueden ser confusas. </t>
  </si>
  <si>
    <t xml:space="preserve">El precio volvio a la zona. Operar en m30 pues en m5 las se;ales pueden ser confusas. NO volver a operar el mismo trade immediatamente despues. Esperar que el precio se desarrolle al menos unas horas mas. </t>
  </si>
  <si>
    <t>https://gyazo.com/14808865532d554c86ca9fa30f6593a0</t>
  </si>
  <si>
    <t>Rechazo de techo</t>
  </si>
  <si>
    <t>El precio retesteo la zona rota</t>
  </si>
  <si>
    <t>El precio se fue a la compra. Opera a favor la tendencia. Se identificar los retesteos de los cambios de tendencia.</t>
  </si>
  <si>
    <t>https://gyazo.com/1bdadf41beffc019cc978d2323b3b40b</t>
  </si>
  <si>
    <t>El TP estuvo antes del anterior techo. TP</t>
  </si>
  <si>
    <t>El precio continuo al alza. Luego de hacer el wick fill consolido. Practica el dejar correr las ganancias</t>
  </si>
  <si>
    <t>https://gyazo.com/7b7db7c1cd54b5d83727370919b953a0</t>
  </si>
  <si>
    <t>AP mas reciente bajista. Tweezer top.</t>
  </si>
  <si>
    <t>EL precio retesteo el wick formado por la vela se;al. Se cerro manual al verse invalidado el analisis</t>
  </si>
  <si>
    <t>La proxima vela fue un liquiduity gain que fue al target.</t>
  </si>
  <si>
    <t>https://gyazo.com/4d1c5c9a6892b6116cf06049de9fbb3d</t>
  </si>
  <si>
    <t>Luego del LG, el precio volvio a la consolidacion</t>
  </si>
  <si>
    <t>Se entro al ver que la vela superaba el ultimo alto.</t>
  </si>
  <si>
    <t>https://gyazo.com/46b22267c990d4ae92d7893af016ec00</t>
  </si>
  <si>
    <t>El precio estaba alcista, haciendo el wickfill del gap. Se penso que era un retest a la ultima zona</t>
  </si>
  <si>
    <t>El precio estaba haciendo LL y LH.  SL</t>
  </si>
  <si>
    <t>El precio siguio bearish</t>
  </si>
  <si>
    <t>https://gyazo.com/7d70c85f8ce626208f31ac69388ae564</t>
  </si>
  <si>
    <t>La ultima AA era consolidacion, luego de un cambio de tendencia alcista. Se entro a venta muy barato, cuando la ultima AA mostraba una agotamiento de los bears.</t>
  </si>
  <si>
    <t>El precio fue al alza a la ultima zona</t>
  </si>
  <si>
    <t>No vendas en piso</t>
  </si>
  <si>
    <t>https://gyazo.com/166c228305d7541aa55e933d3ab68b0c?token=1a73e889ef747a2934170572915395de</t>
  </si>
  <si>
    <t>Se entro en la proxima se;al favorable en la tendencia del analisis anterior</t>
  </si>
  <si>
    <t xml:space="preserve">El precio llego a tp </t>
  </si>
  <si>
    <t>Siempre busca la mejor entrada</t>
  </si>
  <si>
    <t>https://gyazo.com/a85977190a8c5e24380bf4b5f0b162f5</t>
  </si>
  <si>
    <t xml:space="preserve">La ultima AA era bearish. Se entro al ver que el precio rompia el ultimo bajo. </t>
  </si>
  <si>
    <t>El precio cerro bearish pero despues de un wick. Se cerro al ver que el precio no tradeaba mas bajo</t>
  </si>
  <si>
    <t>El precio nunca rompio la zona. Habia que esperar que lo hicieraz</t>
  </si>
  <si>
    <t>https://gyazo.com/323c2a5f40d0edbfae3c2b8000720592</t>
  </si>
  <si>
    <t xml:space="preserve">La ultima AA era bearish. Se entro al ver una vela bearish. </t>
  </si>
  <si>
    <t>El impulso bajista se estaba acabando. El precio estaba retesteando el techo roto. E</t>
  </si>
  <si>
    <t>El precio siguio bulish hasta la ultima zona.</t>
  </si>
  <si>
    <t>https://gyazo.com/292825460f51485ca6f390cb98021a5b</t>
  </si>
  <si>
    <t>El precio estaba bulish. Se entro por impulso, esperando que el precio llenara el wick de la ultima vela</t>
  </si>
  <si>
    <t xml:space="preserve">El precio retesteo el ultimo techo roto. </t>
  </si>
  <si>
    <t>El precio hizo una envolvente, volvio a retestear una ultima vez antes de romper con fuerz</t>
  </si>
  <si>
    <t>https://gyazo.com/ebd1b1d281ba9a6997b82bb1503a4e65</t>
  </si>
  <si>
    <t>El precio rompio y fue al tp</t>
  </si>
  <si>
    <t>Luego el precio siguio bajando aun mas.  NO TE APALANQUES HASTA QUE SEAS CONSISTENTE.</t>
  </si>
  <si>
    <t>https://gyazo.com/fd9ee5fe0f2f96c6a5c83fb151c7b4d0</t>
  </si>
  <si>
    <t>La ultima AA era super bulish. El precio no hizo el retesteo usual, sino que las ultimas 3 velas eran de poco volumen bulish. Se entro al ver que el precio rompia el ultimo alto</t>
  </si>
  <si>
    <t>El precio subio. Se cerro al ver que el precio hacia un peque;o retroceso</t>
  </si>
  <si>
    <t>https://gyazo.com/334a480266b620ef96773fc7beb6e70b</t>
  </si>
  <si>
    <t>NFP. Se esperaba ver si la liquidez lanzaba el precio mas arriba o abajo. Se entro al ver que el precio rompia con fuerza el ultimo bajo</t>
  </si>
  <si>
    <t>https://gyazo.com/4c636705ad8ac442a04a91df7c55af8c</t>
  </si>
  <si>
    <t>i</t>
  </si>
  <si>
    <t>2020.03.09 14:07:24</t>
  </si>
  <si>
    <t>2020.03.09 14:31:02</t>
  </si>
  <si>
    <t>En m15, se venian altos mas altos. Una vela envolvente confirmo el fakeout del soporte mas reciente. Se entro an confirmarse en mantenimiento de dicho soporte.</t>
  </si>
  <si>
    <t xml:space="preserve">Se tenia un target inicial de 15 pips 1:1, y se rodo a 20 pips al ver que el precio iba a favor. A los 10 pips se movio a BE, al ver que el precio retrocedia, y pensando en proteger la opoeracion rapidamente debido al desplome de los mercados en ese momento. </t>
  </si>
  <si>
    <t>El precio toco el BE y luego llego a target. … Ten mas confianza en el analisis y deja al precio hacer su trabajo</t>
  </si>
  <si>
    <t>2020.03.10 12:48:07</t>
  </si>
  <si>
    <t>2020.03.10 13:01:23</t>
  </si>
  <si>
    <t>https://gyazo.com/48a79ae88b65fb1c69ead34a46f14287</t>
  </si>
  <si>
    <t>En m15, tendencia bulish. El precio habia roto y retesteado los 3 soportes anteriores. Se tenia la idea de entrar en el mejor momento posible, pero no se hizo por esperar a lo que dijera Raja. Se entro al oir que el habia entrado, ya 10 pips a favor del movimiento.</t>
  </si>
  <si>
    <t>El precio lleno el wick y subio un poco mas, para luego rechazar el techo e irse a la baja</t>
  </si>
  <si>
    <t>El stream NO es un copy trade. NO esperes a que te den se;ales. Si tienes una idea, ejecutala y concentrate en el trade management. Acuerdate que aunque tengas el movimiento a favor, si estas en un punto maximo o minimo es muy probable que el precio  lo rechaze, asi que si tomas entradas en dichos niveles, protege tu operacion rapidamente y ponte TP mas cortos.</t>
  </si>
  <si>
    <t>m5</t>
  </si>
  <si>
    <t>m15</t>
  </si>
  <si>
    <t>m30</t>
  </si>
  <si>
    <t>h1</t>
  </si>
  <si>
    <t>h4</t>
  </si>
  <si>
    <t>2020.03.11 12:32:54</t>
  </si>
  <si>
    <t>2020.03.11 12:57:55</t>
  </si>
  <si>
    <t>2020.03.11 12:45:11</t>
  </si>
  <si>
    <t>2020.03.11 12:54:09</t>
  </si>
  <si>
    <t>2020.03.11 12:45:19</t>
  </si>
  <si>
    <t>2020.03.11 12:58:00</t>
  </si>
  <si>
    <t>2020.03.11 13:07:01</t>
  </si>
  <si>
    <t>2020.03.11 13:08:08</t>
  </si>
  <si>
    <t>2020.03.11 13:09:25</t>
  </si>
  <si>
    <t>2020.03.11 13:10:28</t>
  </si>
  <si>
    <t>2020.03.12 12:16:39</t>
  </si>
  <si>
    <t>2020.03.12 12:22:01</t>
  </si>
  <si>
    <t>2020.03.12 12:22:41</t>
  </si>
  <si>
    <t>2020.03.12 12:30:13</t>
  </si>
  <si>
    <t>2020.03.12 12:31:23</t>
  </si>
  <si>
    <t>2020.03.12 12:32:31</t>
  </si>
  <si>
    <t>2020.03.12 12:38:56</t>
  </si>
  <si>
    <t>https://gyazo.com/91632bb124bb69e2a3ce366bc1373f87</t>
  </si>
  <si>
    <t>https://gyazo.com/b03e77be450893a5394d92e64cdd3049</t>
  </si>
  <si>
    <t>https://gyazo.com/c5a08aa6653a14a36ecb9d26f4707ec2</t>
  </si>
  <si>
    <t>https://gyazo.com/1844bf3c45af9ca015070e44a8ab6fec</t>
  </si>
  <si>
    <t>https://gyazo.com/c3de9e24616a6b418b9fd4202ac6d145</t>
  </si>
  <si>
    <t xml:space="preserve">Se vio en m15 un retesteo de un piso anterior. La vela anterior era bearish pero con cuerpo peque;o. Una vela bulish se comenzaba a formar yendo al alza. Se entro por impulso </t>
  </si>
  <si>
    <t>La vela fue un liquidity grab. Esta cerro bulish</t>
  </si>
  <si>
    <t>Se cerro al ver que la proxima vela confirmaba el bearish bias</t>
  </si>
  <si>
    <t>Entrada por impulso</t>
  </si>
  <si>
    <t>Cierre en BE</t>
  </si>
  <si>
    <t>La vela anteiror en m15 habia roto los anteriores cuerpos, con un cuerpo fuerte. Se entro en casi el mejor monmento</t>
  </si>
  <si>
    <t>Se llevo las operaciones a BE por miedo</t>
  </si>
  <si>
    <t>E,l precio toco el target inicial</t>
  </si>
  <si>
    <t>https://gyazo.com/0159bdee98a4b5b903c91d8264adf9ed</t>
  </si>
  <si>
    <t>https://gyazo.com/1ddbfa4c23051901088f942d73d3e8da</t>
  </si>
  <si>
    <t>https://gyazo.com/139386efbfc722d59973d9ff04d117c8</t>
  </si>
  <si>
    <t>https://gyazo.com/e860ace27363a6f303e350fd20b33d92</t>
  </si>
  <si>
    <t>https://gyazo.com/ec6eb414942a9a53532fd8773815b1eb</t>
  </si>
  <si>
    <t xml:space="preserve">Tendencia bajista. La ultima AA hizo un fakeout en el ultimo techo. Se entro al ver una vela envolvente bearish </t>
  </si>
  <si>
    <t>Se cerro para practicar los cierres parciales</t>
  </si>
  <si>
    <t>El precio llego a target</t>
  </si>
  <si>
    <t>Se reabrio la venta al ver que raya entro</t>
  </si>
  <si>
    <t>Se cero parcial</t>
  </si>
  <si>
    <t>2020.03.17 13:00:09</t>
  </si>
  <si>
    <t>2020.03.17 13:04:52</t>
  </si>
  <si>
    <t>2020.03.17 13:09:08</t>
  </si>
  <si>
    <t>2020.03.17 13:17:10</t>
  </si>
  <si>
    <t>2020.03.17 13:18:04</t>
  </si>
  <si>
    <t>2020.03.17 13:38:28</t>
  </si>
  <si>
    <t>2020.03.17 13:42:43</t>
  </si>
  <si>
    <t>2020.03.17 13:45:38</t>
  </si>
  <si>
    <t>https://gyazo.com/f25d46b7fbe8fa39538e05265ae5bf4d</t>
  </si>
  <si>
    <t>https://gyazo.com/73c13fcf392da94993af083e1f03b8e7</t>
  </si>
  <si>
    <t>https://gyazo.com/7e3b7c15a448e7c591324df56e530f13</t>
  </si>
  <si>
    <t>https://gyazo.com/fcc95b8b2cc22826af337f37c5870f6b</t>
  </si>
  <si>
    <t>https://gyazo.com/42e6eed81760ef4345aa6cc08dd881d8</t>
  </si>
  <si>
    <t xml:space="preserve">Momentum bajista. Ruptura de soporte con mecha dejada. </t>
  </si>
  <si>
    <t>Se entro y cerro parcial a los 10 pips para probar la tecnica. El 50% restante se movio a BE</t>
  </si>
  <si>
    <t>BE del 50%</t>
  </si>
  <si>
    <t>Se entro por impulso, al ver que la vela de 5 m rompia el bajo de la ultima vela que fue bearish.</t>
  </si>
  <si>
    <t>Se cerro manual antes de tocar el SL</t>
  </si>
  <si>
    <t>Momentum bajista. Rechazo del techo.</t>
  </si>
  <si>
    <t>2020.03.23 13:00:04</t>
  </si>
  <si>
    <t>2020.03.23 13:01:05</t>
  </si>
  <si>
    <t>2020.03.23 13:06:06</t>
  </si>
  <si>
    <t>2020.03.24 12:29:00</t>
  </si>
  <si>
    <t>2020.03.24 12:38:14</t>
  </si>
  <si>
    <t>2020.03.24 12:38:50</t>
  </si>
  <si>
    <t>2020.03.24 12:40:34</t>
  </si>
  <si>
    <t>2020.03.24 12:58:05</t>
  </si>
  <si>
    <t>2020.03.24 12:58:56</t>
  </si>
  <si>
    <t>2020.03.24 13:00:25</t>
  </si>
  <si>
    <t>2020.03.25 12:13:02</t>
  </si>
  <si>
    <t>2020.03.25 12:13:53</t>
  </si>
  <si>
    <t>2020.03.25 12:50:00</t>
  </si>
  <si>
    <t>2020.03.25 13:00:09</t>
  </si>
  <si>
    <t>2020.03.25 13:07:17</t>
  </si>
  <si>
    <t>2020.03.25 13:43:18</t>
  </si>
  <si>
    <t>2020.03.25 13:46:47</t>
  </si>
  <si>
    <t>2020.03.25 13:49:59</t>
  </si>
  <si>
    <t>2020.03.25 13:54:17</t>
  </si>
  <si>
    <t>2020.03.26 12:31:44</t>
  </si>
  <si>
    <t>2020.03.26 12:33:12</t>
  </si>
  <si>
    <t>2020.03.26 12:35:08</t>
  </si>
  <si>
    <t>2020.03.26 13:11:21</t>
  </si>
  <si>
    <t>2020.03.26 13:15:14</t>
  </si>
  <si>
    <t>2020.03.26 13:17:11</t>
  </si>
  <si>
    <t>2020.03.26 13:18:20</t>
  </si>
  <si>
    <t>2020.03.27 12:59:28</t>
  </si>
  <si>
    <t>2020.03.27 13:09:31</t>
  </si>
  <si>
    <t>2020.03.27 13:10:40</t>
  </si>
  <si>
    <t>https://gyazo.com/f746b63c7c96b891ada4b9ec2ec2a825</t>
  </si>
  <si>
    <t>b9673c68539b86882b73719c452f7219</t>
  </si>
  <si>
    <t>https://gyazo.com/c28a39b4e3dec2d46f056d2e5b70e2e9</t>
  </si>
  <si>
    <t>https://gyazo.com/6b707c0e0249d59f04073b3d5109c357</t>
  </si>
  <si>
    <t>https://gyazo.com/09286d21418746ffce0a94eed28087bc</t>
  </si>
  <si>
    <t xml:space="preserve">Momentum bajista. Rechazo del techo en m30. </t>
  </si>
  <si>
    <t>https://gyazo.com/6acab39096e4488ff1144ea996f9ea52</t>
  </si>
  <si>
    <t>https://gyazo.com/311c4373b569f6965bf9e2f09334f9f4</t>
  </si>
  <si>
    <t>https://gyazo.com/1ca928e1f00e3555c9e83636f5716b9f</t>
  </si>
  <si>
    <t>https://gyazo.com/346b8aac2ca58dab63b525160b75355a</t>
  </si>
  <si>
    <t>https://gyazo.com/c4da28d981c5344f2321864fbf46cc49</t>
  </si>
  <si>
    <t>Momentum alcista. Vela bulish rompiendo el alto de la ultima vela</t>
  </si>
  <si>
    <t xml:space="preserve">La volatilidad fue tal que se cerro parcial a 25 pips. </t>
  </si>
  <si>
    <t>BE del 30%</t>
  </si>
  <si>
    <t>La volatilidad fue tal que se cerro parcial a 15 pips al ver que el precio se devolvia</t>
  </si>
  <si>
    <t>El precio bajo mas , pero no llego al BE, y luego volvio a subir.</t>
  </si>
  <si>
    <t>Se abrio una operacion pq Raja lo hizo. Se protegio rapido a 4 pips pero fue un trade arriesgado</t>
  </si>
  <si>
    <t>https://gyazo.com/bfb31ad81ae787298aaca4b6c28478bf</t>
  </si>
  <si>
    <t>https://gyazo.com/1aa71048bb208dff6128b45b987a5238</t>
  </si>
  <si>
    <t>https://gyazo.com/0a8941c060acf0548017d0a9506be1b1</t>
  </si>
  <si>
    <t>https://gyazo.com/09812bfce77cdba70b0e911dd186ced3</t>
  </si>
  <si>
    <t>https://gyazo.com/f8abd771aae6147349a70a9a023f9657</t>
  </si>
  <si>
    <t>Se abrio una compra pq el momentum era alcista, al ver que la vela de 5 min se volvia bearish. NO se espero al cierre, y las ultimas 2 velas eran de rechazo fuerte a techo</t>
  </si>
  <si>
    <t>GJ died</t>
  </si>
  <si>
    <t>Se cerro antes de que tocara el SL</t>
  </si>
  <si>
    <t>Se aprovecho el momentum bearish creado, y se espero al rompimiento de la proxima zona.</t>
  </si>
  <si>
    <t>Ejecicion perfecta. Se cerraron las 2 parciales justo en la proxima consolicadion</t>
  </si>
  <si>
    <t>PERFECT TRADE</t>
  </si>
  <si>
    <t>Se entro en el retest de la ultima zona rota.</t>
  </si>
  <si>
    <t>Buenos pips</t>
  </si>
  <si>
    <t>Buen trade</t>
  </si>
  <si>
    <t>https://gyazo.com/02637e4d25d8cdcafda035c42f2a9aa6?token=4bfec20ed76410a48de4e5f3b0c26952</t>
  </si>
  <si>
    <t>https://gyazo.com/b4c30e58a41c4b34f5c3766030da3ccd</t>
  </si>
  <si>
    <t>https://gyazo.com/0fbbdf9e4a2aa575d062dc6285f35e7f</t>
  </si>
  <si>
    <t>https://gyazo.com/fafbb1b03221104d321d1a8f244d48cd</t>
  </si>
  <si>
    <t>https://gyazo.com/f96608ab1124494d39ab31024747b06b</t>
  </si>
  <si>
    <t>Se entro en m5, al ver que la vela tradeaba mas bajo que el ultimo alto. Anticipando que el precio rellenaria el wick de las ultimas velas el precio habia hecho un fakeout</t>
  </si>
  <si>
    <t>Se cerro parcial y movio a BE al ver que el precio retrocedia</t>
  </si>
  <si>
    <t>El precio fue bulish en la proxima vela</t>
  </si>
  <si>
    <t>Se entro bulish aprovechando el momentum y anticipando que el precio haria el rangefill.</t>
  </si>
  <si>
    <t>El precio fue hacia el primer target, y retesteo la ultima zona</t>
  </si>
  <si>
    <t>Cierre parcial</t>
  </si>
  <si>
    <t xml:space="preserve">Se entro sin asco </t>
  </si>
  <si>
    <t>Se puso el BE sin asco</t>
  </si>
  <si>
    <t xml:space="preserve">Se cerro el trade en el punto mas alto. </t>
  </si>
  <si>
    <t xml:space="preserve">El precio se devolvio </t>
  </si>
  <si>
    <t>https://gyazo.com/3cfe1c644966746a134acc5fc8a61c14?token=5b5877a6fc7082ff483d062e7d0693b0</t>
  </si>
  <si>
    <t>https://gyazo.com/fa8ad291bfc6097d862c1038f0d221ae</t>
  </si>
  <si>
    <t>https://gyazo.com/0f8065b368025e6d2b97f6d459a80d3b</t>
  </si>
  <si>
    <t>https://gyazo.com/c4586025e3b98a8be9c213ec506c3abb</t>
  </si>
  <si>
    <t>tp</t>
  </si>
  <si>
    <t>https://gyazo.com/44494df958eb913f933b3c21a8d0f209</t>
  </si>
  <si>
    <t>https://gyazo.com/e95ac48265b45fbac8d7cb35f2b52dff</t>
  </si>
  <si>
    <t>https://gyazo.com/4cfc875e18ad15caa63cd0374ac6a1e7</t>
  </si>
  <si>
    <t>https://gyazo.com/a5e4df013193018bfb20d248e5c036a2</t>
  </si>
  <si>
    <t>https://gyazo.com/980ce1ee0f50838e0e2e42d0cc8ef429</t>
  </si>
  <si>
    <t>https://gyazo.com/9205c105aa9ee2d28dd9276725eae1fb</t>
  </si>
  <si>
    <t>2020.03.30 13:45:04</t>
  </si>
  <si>
    <t>2020.03.30 14:02:46</t>
  </si>
  <si>
    <t>2020.03.30 13:59:22</t>
  </si>
  <si>
    <t>Se entro bulish aprovechando el momentum y anticipando que el precio haria el rangefill, luego del cierre de la vela de 15' que rompia la zona anterior</t>
  </si>
  <si>
    <t xml:space="preserve">El precio llego a la proxima zona. Se cerro manual a 10 pips </t>
  </si>
  <si>
    <t>El precio llego al target, luego retesteo la zona rota</t>
  </si>
  <si>
    <t>2020.04.01 10:16:37</t>
  </si>
  <si>
    <t>2020.04.01 10:50:55</t>
  </si>
  <si>
    <t>0.04</t>
  </si>
  <si>
    <t>2020.04.01 10:26:54</t>
  </si>
  <si>
    <t>2020.04.01 10:52:38</t>
  </si>
  <si>
    <t>https://gyazo.com/47ea6fc8b45cc93269f66a0b949066fa?token=8fb651a027d5c667ba9bf700697943b3</t>
  </si>
  <si>
    <t>https://gyazo.com/bead15f4bfda5361c676edac83a96d4a?token=5900e4ab3c629a75d544cea2cbeba3d7</t>
  </si>
  <si>
    <t>https://gyazo.com/01e60b8404dabe0995937a60ce385d63?token=dff6f673e71c9a70ca0b923679418b56</t>
  </si>
  <si>
    <t>https://gyazo.com/bf4ac901b5f9817d531a46319fa7c986</t>
  </si>
  <si>
    <t>https://gyazo.com/4cc78b14dde6c37a90a617f1fd78bd79?token=cff4ce7d8bf0880091908c0e504f9b8d</t>
  </si>
  <si>
    <t>Se entro por impulso, porque Raja lo dijo</t>
  </si>
  <si>
    <t>EL PRECIO LLEGO AL TARGET INICIAL</t>
  </si>
  <si>
    <t>CO;OOOOO</t>
  </si>
  <si>
    <t>https://gyazo.com/ca1e6966d2a5a514bd450a95ba777cef</t>
  </si>
  <si>
    <t>https://gyazo.com/a59252f15bdf96b21786c4f3f3ee53f4</t>
  </si>
  <si>
    <t>https://gyazo.com/779a74e02bbaf4c1d0bc3026bfc71ed5</t>
  </si>
  <si>
    <t>https://gyazo.com/53a19a13fd0f276db72fbab4908ca498</t>
  </si>
  <si>
    <t>https://gyazo.com/8abc623af9dd960d7e5c6146dd3ba944</t>
  </si>
  <si>
    <t>2020.04.03 13:14:23</t>
  </si>
  <si>
    <t>2020.04.03 13:20:25</t>
  </si>
  <si>
    <t>2020.04.03 13:30:48</t>
  </si>
  <si>
    <t>2020.04.03 13:25:34</t>
  </si>
  <si>
    <t>Se entro bearish aprovechando el momentum y anticipando que el precio haria el rangefill, luego del cierre de la vela de 15' que rompia la zona anterior</t>
  </si>
  <si>
    <t>El precio llega a 10-15 pips, y NO se cierra parcialmete</t>
  </si>
  <si>
    <t>El precio toca BE</t>
  </si>
  <si>
    <t>Se entra por impulso, al ver que el precio bajaba, sin embargo, no habian confirmaciones de venta en m5</t>
  </si>
  <si>
    <t xml:space="preserve">Se cerro por impulso </t>
  </si>
  <si>
    <t>El precio fue a retestear el ultimo alto creado</t>
  </si>
  <si>
    <t>2020.04.06 14:47:19</t>
  </si>
  <si>
    <t>2020.04.06 15:02:53</t>
  </si>
  <si>
    <t>2020.04.06 15:04:41</t>
  </si>
  <si>
    <t>2020.04.06 15:07:39</t>
  </si>
  <si>
    <t>2020.04.07 14:00:45</t>
  </si>
  <si>
    <t>2020.04.07 14:05:50</t>
  </si>
  <si>
    <t>2020.04.09 01:45:54</t>
  </si>
  <si>
    <t>2020.04.09 01:47:15</t>
  </si>
  <si>
    <t>https://gyazo.com/a7db21f3d95208bd28505e987918ed1c</t>
  </si>
  <si>
    <t>https://gyazo.com/0c6bf6e275d2285fcd5e2517e0e84c58?token=bcb01f96163d9fb9ebb48457557f59e7</t>
  </si>
  <si>
    <t>https://gyazo.com/84a64ca478c4b987daa0447cdb8a9489?token=fe4156ebc14e877efde8099db9722f4b</t>
  </si>
  <si>
    <t>https://gyazo.com/5f50ba651c66f41170cf93979797b747?token=8c72315ac593e8c0d3b31557decb1cfc</t>
  </si>
  <si>
    <t>https://gyazo.com/944da9da5464464779f1e0c80852f189?token=87c5979799ebe07a07090759c10f6c69</t>
  </si>
  <si>
    <t>https://gyazo.com/82e36ec45577cc2a270b71114c624191</t>
  </si>
  <si>
    <t>https://gyazo.com/304774f74096182034493968a3533244</t>
  </si>
  <si>
    <t>https://gyazo.com/e294c9ab73b2b9d88ea2c8db79dda24a</t>
  </si>
  <si>
    <t>https://gyazo.com/ef6f6bde552efcbd0ad62b330de1aaab?token=fb45599279126c756a9f747dcdbe7071</t>
  </si>
  <si>
    <t>Se entro por impulso, al ver que la vela de m30 rompia la zona</t>
  </si>
  <si>
    <t>Se cerro manual antes de tocar el SL, al ver que las velas de m5 y m15 no iban en la direccion anticipada</t>
  </si>
  <si>
    <t>El precio fue bulish y se dio el otro escenario planteado en el analisis</t>
  </si>
  <si>
    <t xml:space="preserve">Error </t>
  </si>
  <si>
    <t>2020.04.09 13:55:50</t>
  </si>
  <si>
    <t>2020.04.09 14:13:48</t>
  </si>
  <si>
    <t>2020.04.09 14:14:24</t>
  </si>
  <si>
    <t>2020.04.09 14:16:16</t>
  </si>
  <si>
    <t>2020.04.14 13:27:42</t>
  </si>
  <si>
    <t>2020.04.14 13:30:40</t>
  </si>
  <si>
    <t>2020.04.14 14:36:59</t>
  </si>
  <si>
    <t>2020.04.14 14:53:15</t>
  </si>
  <si>
    <t>2020.04.14 15:28:46</t>
  </si>
  <si>
    <t>2020.04.14 15:53:38</t>
  </si>
  <si>
    <t>2020.04.14 15:54:58</t>
  </si>
  <si>
    <t>2020.04.15 13:23:43</t>
  </si>
  <si>
    <t>2020.04.15 13:34:08</t>
  </si>
  <si>
    <t>2020.04.17 13:49:47</t>
  </si>
  <si>
    <t>2020.04.17 13:57:26</t>
  </si>
  <si>
    <t>https://gyazo.com/3797d8935356edb3732485bc11cc48e0</t>
  </si>
  <si>
    <t>https://gyazo.com/7183b7a385ad8d1cdf43acc11b805ae7</t>
  </si>
  <si>
    <t>https://gyazo.com/b1afec9c0f92379f2794fe6f6316ad7c</t>
  </si>
  <si>
    <t>https://gyazo.com/083093695365737789cc4f7f19ab1886</t>
  </si>
  <si>
    <t>https://gyazo.com/ae9d82ce94d9342c74fdc8550c2a9b42</t>
  </si>
  <si>
    <t>https://gyazo.com/466659ec04ac8eb3b12c10a5145c6bc5</t>
  </si>
  <si>
    <t>https://gyazo.com/abb21356c29cdacd9765a4391c19ed65</t>
  </si>
  <si>
    <t>https://gyazo.com/3e8e04bad3ffc77381d0c90969199f4b</t>
  </si>
  <si>
    <t>https://gyazo.com/2a517102b5ec94b17b08cac9a6098653</t>
  </si>
  <si>
    <t>https://gyazo.com/e7abd68974b637b673938e5bdde0fd50</t>
  </si>
  <si>
    <t>https://gyazo.com/21d78aab40b79604c5059ec39e928eb7</t>
  </si>
  <si>
    <t>https://gyazo.com/c7f3ea78d3138b32cfc19d170fdcbc49</t>
  </si>
  <si>
    <t>https://gyazo.com/f5453f3e184babcf57c78cbcc7b0b453</t>
  </si>
  <si>
    <t>https://gyazo.com/0f95f34f47d71aea07defb362f146be4</t>
  </si>
  <si>
    <t>https://gyazo.com/b75bcf36f76e653ce0581d3f62c59c13</t>
  </si>
  <si>
    <t>https://gyazo.com/79de52f076d26c004aaf5f6c82b68fd2</t>
  </si>
  <si>
    <t>Se entro al ver que la vela de m30 rompia la ultima zona.El momentum era alcista</t>
  </si>
  <si>
    <t>La entrada fue muy tardia. El precio comenzo a retroceder</t>
  </si>
  <si>
    <t>Se salio antes de que tocara el SL, al ver que en m5 la tendencia se convertia en bajista</t>
  </si>
  <si>
    <t>Se entro por impulso a venta, al ver que el precio se deolvia</t>
  </si>
  <si>
    <t xml:space="preserve">Se cerro por impulso, al ver que el precio iba al alza, justo en el ultimo piso </t>
  </si>
  <si>
    <t>EL precio siguio bajando, rompiendo la ultima zona</t>
  </si>
  <si>
    <t>El momentum era bajista desde Londres. Se entro anticipando el ultimo rangefill en m30</t>
  </si>
  <si>
    <t xml:space="preserve">Como se estaba en una resistencia pronunciada, se movio a BE antes de los 10 pips. </t>
  </si>
  <si>
    <t>Luego, el precio subio un poco mas, bajo al TP.</t>
  </si>
  <si>
    <t xml:space="preserve">Se entro dentro del rango, anticipando el wickfill de la ultima vela bearish. </t>
  </si>
  <si>
    <t>El precio retrocedio mas alla del SL</t>
  </si>
  <si>
    <t xml:space="preserve">Se entro siguiendo el mismo analisis anterior. </t>
  </si>
  <si>
    <t>El precio fue hasta el TP</t>
  </si>
  <si>
    <t>Excleente trade</t>
  </si>
  <si>
    <t xml:space="preserve">Se entro al ver que el precio se tradeadaba mas bajo que el ultimo soporte en m30. </t>
  </si>
  <si>
    <t xml:space="preserve">El precio Llego al target. Se cerro asegurando </t>
  </si>
  <si>
    <t>El precio siguio hasta la pxorima zona. Hay que practicar como dejar correr las ganancias.</t>
  </si>
  <si>
    <t>https://gyazo.com/c9e589ce76ba228f4fdd089d9124de6c</t>
  </si>
  <si>
    <t>https://gyazo.com/0fbc470ed58cebc0a4268efef0213c23</t>
  </si>
  <si>
    <t>https://gyazo.com/07ad9e003fb4254e1231ba44087600a6</t>
  </si>
  <si>
    <t>https://gyazo.com/ae67fb6c96ecd3ea247023a05f5fe7f0</t>
  </si>
  <si>
    <t>El momentum era bulish. Se entro al ver que el precio tradeadaba mas alto que la ultima zona en m5</t>
  </si>
  <si>
    <t>El precio se devolvio. Se cerro antes de que tocara el SL</t>
  </si>
  <si>
    <t>El precio estaba haciendo un retest a la ultima zona rota. Luego, fue hasta el TP, luego retesteo el nuevo HL formado, y luego fue al ST</t>
  </si>
  <si>
    <t>m1</t>
  </si>
  <si>
    <t>2020.04.20 13:12:06</t>
  </si>
  <si>
    <t>2020.04.20 13:16:16</t>
  </si>
  <si>
    <t>2020.04.20 13:16:18</t>
  </si>
  <si>
    <t>2020.04.20 14:23:34</t>
  </si>
  <si>
    <t>2020.04.20 14:37:23</t>
  </si>
  <si>
    <t>2020.04.20 13:11:53</t>
  </si>
  <si>
    <t>2020.04.20 14:58:47</t>
  </si>
  <si>
    <t xml:space="preserve">Se entro por error, al jurungar los botones del mt4. </t>
  </si>
  <si>
    <t>Se sostuvo la operacion al tener el bias de momentum bearis, sin embargo, se cerro antes de llegar al 1% de drawdown</t>
  </si>
  <si>
    <t>El precio retesteo la ultima zona, a un 2% de drawdown, y se fue bearish</t>
  </si>
  <si>
    <t>Aprendizaje</t>
  </si>
  <si>
    <t>https://gyazo.com/35d5755c00a5dde4344f87edff691c23</t>
  </si>
  <si>
    <t>https://gyazo.com/1915d9fae96216e8c84c6ac16c90bb0d</t>
  </si>
  <si>
    <t>https://gyazo.com/5176a4487d9d8a1ea4a89f312738818e</t>
  </si>
  <si>
    <t>https://gyazo.com/8b969a3404ffeebfc79747dfb91f352a</t>
  </si>
  <si>
    <t>https://gyazo.com/20c32e6accd34b4d2a2b9bea0c022370</t>
  </si>
  <si>
    <t>https://gyazo.com/c1ed49d3b62bb5d41dde170e04f57f94</t>
  </si>
  <si>
    <t>El precio en h4 estaba en consolidacion, sin embargo, habia dejado una wick y el PA mas reciente era bearish. Se puso un SS cuando el precio rompia el ultimo piso creado. En m1, la entrada se veia como un fakeout.</t>
  </si>
  <si>
    <t>La vela de m15 que rompio la zona no dejo wick bearish, lo cual indicaba que el precio no tenia direccion a la cual moverse, por lo cual podia ser un fakeout con retracemente. Se cerro 50% de la operacion al ver que el precio se deolvia a BE.</t>
  </si>
  <si>
    <t>En m5  este retracemente se veia como un tweezer top. El precio hacia un retest para seguir bajando</t>
  </si>
  <si>
    <t>El precio llego al tweezer bottom de m30, a 10 pips, y no se aseguro, pero se puso el SL a BE.</t>
  </si>
  <si>
    <t>El precio hizo un liquidity wick, que me me saco, pero las velas de todas las temproaldiades cerraron por debajo de la zona, indicando que se habia formado una resistencia.</t>
  </si>
  <si>
    <t xml:space="preserve">Asegura tu 1% a los 10 pips. Calcula tu lotaje de manera acorde. Cuando el precio rompe la zona, hay un 80% de probabilidades de que haga retest, ergo, que te saque en BE. Si has a tradear los rompimientos, AJURO asegura a 10 pips y muevete a BE. Si el precio hace retest a la zona (lo mas probable), busca una reentrada una vez que el nuevo soporte/resistencia se haya confirmado. </t>
  </si>
  <si>
    <t>Estuvo bien haber protegido tu cuenta cerrando un 50% al acercase a la zona.</t>
  </si>
  <si>
    <t>https://gyazo.com/f73162e49f15ffabe91373728964c17b</t>
  </si>
  <si>
    <t>https://gyazo.com/8d9ea48802d00ea17fd053580d6cd584</t>
  </si>
  <si>
    <t>https://gyazo.com/06e7933c92ea4f23ac9ba7cacb5160de?token=1ac6fe2f3c5796cf2ccf39575eee2a8d</t>
  </si>
  <si>
    <t>https://gyazo.com/e097c06042dd81ba41fe04787c3432df</t>
  </si>
  <si>
    <t>https://gyazo.com/ccb98c00df3976ce78e79362e0f80c97</t>
  </si>
  <si>
    <t>https://gyazo.com/46df7af0362a06c8e8ccbc174c40c77c</t>
  </si>
  <si>
    <t>2020.04.21 13:18:23</t>
  </si>
  <si>
    <t>2020.04.21 13:47:49</t>
  </si>
  <si>
    <t>2020.04.21 13:19:48</t>
  </si>
  <si>
    <t>2020.04.21 13:36:02</t>
  </si>
  <si>
    <t>2020.04.21 13:54:54</t>
  </si>
  <si>
    <t>2020.04.21 13:55:23</t>
  </si>
  <si>
    <t>2020.04.21 14:07:10</t>
  </si>
  <si>
    <t>2020.04.21 14:08:43</t>
  </si>
  <si>
    <t>2020.04.21 14:11:40</t>
  </si>
  <si>
    <t>El precio rompio a la baja la consolidacion en la que estaba desde el 15 de abril en h4. Tendencia fuerte bearish. En h1 el precio habia hecho un clean candle de 50 pips aprox. La ultima vela de h1 habia dejado un wick. El precio habia llenado la wick de la ultima vela de m30 bearish. El momentum parecia agotarse por la gran caida. HABIA analizado que el precio podia seguir cayendo, pero tenia que hacer antes un retroceso por la gran caida. Entre al ver que el precio rompia el ultimo bajo creado.</t>
  </si>
  <si>
    <t>El precio comenzo a hacer el retroceso que habia pensado, y sostuve la posicion con los siguientes pensamientos: "nunca he hecho esto, de aguantar un drawdown" "antes ha pasado lo mismo que cierro y luego se va la baja" "esta vez capaz pueda funcionar". Se cerro la operacion al considerar que ya la perdida era demasiado grande, y con la anticipacion  de que el precio podria irse a mas drawdown.</t>
  </si>
  <si>
    <t>El precio se regreso al punto  de entrada</t>
  </si>
  <si>
    <t>El precio rompio a la baja la consolidacion en la que estaba desde el 15 de abril en h4. Tendencia fuerte bearish. En h1 el precio habia hecho un clean candle de 50 pips aprox. La ultima vela de h1 habia dejado un wick. El precio habia llenado la wick de la ultima vela de m30 bearish. El momentum parecia agotarse por la gran caida. HABIA analizado que el precio podia seguir cayendo, pero tenia que hacer antes un retroceso por la gran caida. Entre al ver que el precio hacia el retest que habia pensado</t>
  </si>
  <si>
    <t>Me fui a BE para evitar la perdida</t>
  </si>
  <si>
    <t>Siempre durante cualquier movimiento "clean" en altas temporaldiades, en bajas temporalidades hay peque;os descansos. Puedes marcar estos descansos como posibles turning points en tendencias fuertes como la de hoy.</t>
  </si>
  <si>
    <t>Espera al retroceso</t>
  </si>
  <si>
    <t>Se tomo ganancias porque si</t>
  </si>
  <si>
    <t xml:space="preserve">Mantente estricto en tu analisis. Si vas a tradear trend, counter trend, o brakeout, decidete </t>
  </si>
  <si>
    <t>Se tomo el trade con base en el analisis inicial, viendo que se rompia el bajo mas bajo creado anteriormente</t>
  </si>
  <si>
    <t>Se cerro parciales para "asegurar"</t>
  </si>
  <si>
    <t>Se movio a BE el runner</t>
  </si>
  <si>
    <t>Confia en tu analisis, asegura ganancias y disminuye el riesgo</t>
  </si>
  <si>
    <t>https://gyazo.com/2e5fd00f9a65fb732acbb4c087e21815</t>
  </si>
  <si>
    <t>https://gyazo.com/ae1f2cb0847251287ba4bbf1b5bed605</t>
  </si>
  <si>
    <t>https://gyazo.com/7a31ed82d279b6d5c42fa98aa2830f07</t>
  </si>
  <si>
    <t>https://gyazo.com/04e79d251ddab8b6df6ae8e761e0d789</t>
  </si>
  <si>
    <t>https://gyazo.com/54eb547393ee50faa93a5c745dddce0c</t>
  </si>
  <si>
    <t>https://gyazo.com/80388e39a7600d4c472c8f1caa689b49</t>
  </si>
  <si>
    <t>https://gyazo.com/1f47856bdc6fd5431eeedf9cc9fec1c9</t>
  </si>
  <si>
    <t>d1</t>
  </si>
  <si>
    <t>2020.04.23 15:27:40</t>
  </si>
  <si>
    <t>2020.04.23 15:54:13</t>
  </si>
  <si>
    <t>2020.04.23 15:27:55</t>
  </si>
  <si>
    <t>2020.04.23 15:53:58</t>
  </si>
  <si>
    <t>2020.04.23 16:13:00</t>
  </si>
  <si>
    <t>2020.04.23 16:17:48</t>
  </si>
  <si>
    <t>2020.04.23 16:13:49</t>
  </si>
  <si>
    <t>2020.04.23 16:18:49</t>
  </si>
  <si>
    <t>2020.04.22 13:56:24</t>
  </si>
  <si>
    <t>2020.04.22 14:15:29</t>
  </si>
  <si>
    <t>2020.04.22 14:17:50</t>
  </si>
  <si>
    <t>https://gyazo.com/0ecb5738998c9062c9c20b282718f898</t>
  </si>
  <si>
    <t>https://gyazo.com/4f6ffc40874a8d1bfd876803076e82bd</t>
  </si>
  <si>
    <t>https://gyazo.com/640a5c542eaa3d3454fa84dbf0d6bdfe</t>
  </si>
  <si>
    <t>https://gyazo.com/45a6c7befe4a5f9f5acddf3c739b9155</t>
  </si>
  <si>
    <t>https://gyazo.com/bd70a158a1c2bfabe2f02e51f867c8da</t>
  </si>
  <si>
    <t>https://gyazo.com/33242b9bfccff6da2d9c29bb1f410d12</t>
  </si>
  <si>
    <t>https://gyazo.com/a7ae397b030b235ac44f471cbcb8ba88</t>
  </si>
  <si>
    <t>2020.04.24 13:42:04</t>
  </si>
  <si>
    <t>2020.04.24 13:51:11</t>
  </si>
  <si>
    <t>2020.04.24 13:44:25</t>
  </si>
  <si>
    <t>2020.04.24 13:51:30</t>
  </si>
  <si>
    <t>2020.04.27 13:31:19</t>
  </si>
  <si>
    <t>2020.04.27 13:38:39</t>
  </si>
  <si>
    <t>2020.04.27 13:39:29</t>
  </si>
  <si>
    <t>2020.04.27 14:15:08</t>
  </si>
  <si>
    <t>2020.04.27 13:42:09</t>
  </si>
  <si>
    <t>2020.04.27 14:13:23</t>
  </si>
  <si>
    <t>2020.04.27 14:00:30</t>
  </si>
  <si>
    <t>2020.04.27 14:13:02</t>
  </si>
  <si>
    <t>2020.04.27 15:40:29</t>
  </si>
  <si>
    <t>2020.04.27 15:52:08</t>
  </si>
  <si>
    <t>2020.04.27 15:40:40</t>
  </si>
  <si>
    <t>2020.04.27 15:52:09</t>
  </si>
  <si>
    <t>https://gyazo.com/252c05cbcbbcde006e342a225d6ee5e6</t>
  </si>
  <si>
    <t>https://gyazo.com/13f6aa87b66773ea5c49133ae1bc55b6</t>
  </si>
  <si>
    <t>https://gyazo.com/fe6be3e8bf3c33f31d115ccba85cafa0</t>
  </si>
  <si>
    <t>https://gyazo.com/d5ca4a2406e57220b6de3989fab3912c</t>
  </si>
  <si>
    <t>https://gyazo.com/b8bbb01c000a10db819f4436c1ffff11</t>
  </si>
  <si>
    <t>https://gyazo.com/dc8bed11fda1b2ce7eece9899e9d0a13</t>
  </si>
  <si>
    <t>https://gyazo.com/08b0d671b34a4299bc772b6c4de90f9e</t>
  </si>
  <si>
    <t>https://gyazo.com/219ef48bae2b444e96c6904442e34eba</t>
  </si>
  <si>
    <t>https://gyazo.com/db58b8532cfbcf0c956c98cbba778ee1</t>
  </si>
  <si>
    <t>https://gyazo.com/2fccd750944c41fb090bdcaf22cd1371</t>
  </si>
  <si>
    <t>https://gyazo.com/e954c402bf2afd34b4284120f8025f8d</t>
  </si>
  <si>
    <t>https://gyazo.com/c908449cf7731c2add5ef5d92dc430a6</t>
  </si>
  <si>
    <t>https://gyazo.com/0e0291a8e959a2e40b5f5a86ee6612a1</t>
  </si>
  <si>
    <t>https://gyazo.com/0877fd1dc4ff04bed03ee9152b014598</t>
  </si>
  <si>
    <t xml:space="preserve">Los HTF eran bulish, sin embargo, el precio se acercaba a techo. En MTF, el precio habia creado un piso, sin wick abajo. Se tomo la entrada al ver que el precio en MTF rompia el alto de la vela anterior. </t>
  </si>
  <si>
    <t>En LTF, el precio hizo un retroceso y fue a la proxima zona. Se aseguro a 10 pips, y el runner se cerro a 12 piips</t>
  </si>
  <si>
    <t>El precio subio un poco mas, y retrocedio</t>
  </si>
  <si>
    <t>Risky trade, pero  buen trade</t>
  </si>
  <si>
    <t>Los HTF mostraban consolidacion, sin embargo, se veian estructuras bearish dentro de esa consolidacion. Se tenia una idea de venta al romper un minisoporte creado, para llegar al soporte de los HTF. No se ejecuto esa idea, y el trade se dio. Se espero a que se desarrollase la segunda idea, que era la ruptura del soporte de los HTF.</t>
  </si>
  <si>
    <t xml:space="preserve">Se entro al ver que el precio rompia el soporte, pero el precio se fue a drawdown y se cerro todo al no verse confirmada la venta. </t>
  </si>
  <si>
    <t>Confia en tu analisis. Los RANGOS SON TRADEABLES siguiendo un buen plan de trading</t>
  </si>
  <si>
    <t>El mismo analisis que el trade anterior.</t>
  </si>
  <si>
    <t xml:space="preserve">Con el volumen de NYSE, el precio hizo un retroceso </t>
  </si>
  <si>
    <t>Confia en tu analisis y ejecutalo</t>
  </si>
  <si>
    <t>Los HTF seguian en consolidacion. En los MTF, el precio estaba rebotando del soporte de la consolidacion de HTF. En los MTF, el precio habia creado un minisoporte, y se entro al ver que el precio rompia el alto de la ultima vela de m15.</t>
  </si>
  <si>
    <t>El precio rompio y fue al tp. Se cerraron las operaciones al hacer el wickfill en MTF mas reciente</t>
  </si>
  <si>
    <t>El precio siguio hasta el tope de la consolidacion. Se pudo haber dejado correr el runner hasta ese punto.</t>
  </si>
  <si>
    <t xml:space="preserve">Decide si eres mono o eres ardilla. </t>
  </si>
  <si>
    <t xml:space="preserve">Los HTF mostraban un retroceso al impulso alcista creado en Londres, sin embargo, el overall momentum era bullish. En MTF se habia formado un mini soporte.  Se tenia el bias de que el precio podia seguir cayendo a la proxima zona antes de irse al alza. Se tomo esta posicion con minimo lotaje "por el FOMO". </t>
  </si>
  <si>
    <t>El precio toco el SL, y luego siguio con el analisi predicho</t>
  </si>
  <si>
    <t xml:space="preserve">Como se tenia in bias bullish, se entro al ver que la vela de m5 rechazaba el soporte y rompia los altos de las ultimas velas. </t>
  </si>
  <si>
    <t xml:space="preserve">El precio se fue en la direccion del analisis original. </t>
  </si>
  <si>
    <t>Cierre manual al ver que el precio iba en demasiado drawdown</t>
  </si>
  <si>
    <t xml:space="preserve">Maneja tu trade! La idea era buena, pero la ejecucion no lo fue. Asi como tomas ganancias, toma perdidas tambien. </t>
  </si>
  <si>
    <t xml:space="preserve">Se abrio esta operacion por esperanza, </t>
  </si>
  <si>
    <t>En el trading, la esperanza es lo PRIMERO que se pierde.</t>
  </si>
  <si>
    <t xml:space="preserve">Se abrio esta operacion con la idea de que el precio podia seguir cayendo a la proxima zona. </t>
  </si>
  <si>
    <t>El precio ya habia el wickfill y llegaba a un soporte importante, y las velas MTF NO cerraban por debajo del soporte</t>
  </si>
  <si>
    <t>El precio se devolvio. Se cerro la operacion al ver el analisis invalidado</t>
  </si>
  <si>
    <t>NO hagas overtrading</t>
  </si>
  <si>
    <t>https://gyazo.com/4dbbe47c725b2dedbc3bcb581a753680</t>
  </si>
  <si>
    <t>https://gyazo.com/39c48b723c7fc17ddb1b085fa3a59591</t>
  </si>
  <si>
    <t>https://gyazo.com/372ab2df64226bee7e023e7592a9d670</t>
  </si>
  <si>
    <t>https://gyazo.com/185e40f80940d5cd20a94af81721b095</t>
  </si>
  <si>
    <t>https://gyazo.com/10dcc0e4690025f160fbc6df20009ad7</t>
  </si>
  <si>
    <t>https://gyazo.com/0d427d7d313d7fba40cfbd01226707ce</t>
  </si>
  <si>
    <t>https://gyazo.com/a1143470813626bc1418f787e2b69bab</t>
  </si>
  <si>
    <t>https://gyazo.com/de9b4221ba44f77d4ba5496982ea442e</t>
  </si>
  <si>
    <t>USDCHF</t>
  </si>
  <si>
    <t>El precio bajo hasta el piso mas cercano</t>
  </si>
  <si>
    <t>El precio retrocedio a retestear el piso anterior</t>
  </si>
  <si>
    <t>Razon de SL</t>
  </si>
  <si>
    <t>No tomar ganancias</t>
  </si>
  <si>
    <t>https://gyazo.com/353ad993214a3f608159904340d1fda6</t>
  </si>
  <si>
    <t xml:space="preserve">Bearish engulfing </t>
  </si>
  <si>
    <t>Bulish engulfing</t>
  </si>
  <si>
    <t>El precio subio hasta el techo mas cercano</t>
  </si>
  <si>
    <t>El precio retrocedio a retestear el techo anterior</t>
  </si>
  <si>
    <t>Marca bien tus zonas, y toma ganancias. No operes mas de un par</t>
  </si>
  <si>
    <t>https://gyazo.com/df2834530e2c96c05aa1e35a014a8a55?token=37cd9ed63e331c12d4196e9c29f6c30a</t>
  </si>
  <si>
    <t>Three soldiers bearish, en retroceso</t>
  </si>
  <si>
    <t>El precio consolido. En realidad, el precio estaba retesteando uno de los pisos mas recientes</t>
  </si>
  <si>
    <t>El precio consolido y luego rompio a retestear el ultimo techo</t>
  </si>
  <si>
    <t>Anticipa los movimientos, no los agarres ya cuando sea obvio. Si no es asi, espera a la proxima oportunidad.</t>
  </si>
  <si>
    <t>https://gyazo.com/f6a6c4a2165051f2df1472a4a32865bc</t>
  </si>
  <si>
    <t>Rechazo de un semi piso.</t>
  </si>
  <si>
    <t>El precio creo un nuevo alto en una tendencia bajista</t>
  </si>
  <si>
    <t>el precio consolido, retesteo el ultimo alto creado, y luego rompio el piso mas reciente hasta la proxima zona</t>
  </si>
  <si>
    <t>No operes los retrocesos en tendencias claras y definidas. Espera a que se forme el nuevo piso/techo y opera de manera acorde</t>
  </si>
  <si>
    <t>Operar en contra de la tendencia</t>
  </si>
  <si>
    <t>2019.02.13</t>
  </si>
  <si>
    <t>https://gyazo.com/870df901939baa86decb2e0cb967f57c</t>
  </si>
  <si>
    <t>Pips</t>
  </si>
  <si>
    <t>?</t>
  </si>
  <si>
    <t>2019.02.20</t>
  </si>
  <si>
    <t>https://gyazo.com/69063b6c512d0bfd7243009b1513b9b0</t>
  </si>
  <si>
    <t>Bulish engulfing y ruptura del anterior techo</t>
  </si>
  <si>
    <t>El precio hizo el retroceso al ultimo techo</t>
  </si>
  <si>
    <t>El precio hizo el brake and retest</t>
  </si>
  <si>
    <t>Entrar muy tarde (para el rompimiento) o muy temprano par la continuacion.</t>
  </si>
  <si>
    <t xml:space="preserve">2019.03.01 </t>
  </si>
  <si>
    <t>2019.03.04</t>
  </si>
  <si>
    <t>https://gyazo.com/2c1afa9b9847ce4c5de5bea3f609ca76</t>
  </si>
  <si>
    <t>2019.02.25</t>
  </si>
  <si>
    <t>Double techo</t>
  </si>
  <si>
    <t>El precio retesteo el ultimo techo roto, retrocedio para retestear el ultimo techo, pero rompio el piso retesteado</t>
  </si>
  <si>
    <t>El precio murio</t>
  </si>
  <si>
    <t>Compra en soporte, vende en resistencia</t>
  </si>
  <si>
    <t>https://gyazo.com/2806b7cd984675bd278e046f21a7f6e7?token=e3cc530751943f2177f631c99b4be0bf</t>
  </si>
  <si>
    <t>2019.02.28</t>
  </si>
  <si>
    <t>El precio hizo unas fuck you wicks hacia adentro de la zona</t>
  </si>
  <si>
    <t>El percio se devolvio a la consolidacion</t>
  </si>
  <si>
    <t>Shit happens. Maybe asegura y muevete a BE rapido, pero no puedes evitar los fuck you movements</t>
  </si>
  <si>
    <t>Fuck you wick</t>
  </si>
  <si>
    <t>Ruptura de la consolidacion bulish</t>
  </si>
  <si>
    <t>Ruptura de la consolidacion bearish</t>
  </si>
  <si>
    <t>El precio hizo un fakeout</t>
  </si>
  <si>
    <t xml:space="preserve">El precio hizo un fakeout, luego bajo a la proxima zona, volvio a retestear el rango, y volvio a caer. </t>
  </si>
  <si>
    <t>Toma ganancias y muevete a BE rapido</t>
  </si>
  <si>
    <t>https://gyazo.com/49512a33a4ac08fe19e520a64fd8256c</t>
  </si>
  <si>
    <t>https://gyazo.com/36b02ada5ecd3fc1d10adc9368b82222</t>
  </si>
  <si>
    <t>2019.02.27</t>
  </si>
  <si>
    <t>Rechazo del nuevo piso creado.</t>
  </si>
  <si>
    <t xml:space="preserve">El precio consolido, y rechazo varias veces el mismo soporte, </t>
  </si>
  <si>
    <t>El precio rompio la consolidacion y llego al TP</t>
  </si>
  <si>
    <t>https://gyazo.com/0cc399b453b6902434dd3288a0f84d35</t>
  </si>
  <si>
    <t>2019.02.24</t>
  </si>
  <si>
    <t>https://gyazo.com/f8a6bd6ad4085ac797bdb7d61da45a5b</t>
  </si>
  <si>
    <t>Double piso</t>
  </si>
  <si>
    <t>El precio retesteo el piso del rango, y fue a retestear el techo del rango.</t>
  </si>
  <si>
    <t>El precio hizo un fakeout del rango</t>
  </si>
  <si>
    <t>Double techo en tendencia bajista</t>
  </si>
  <si>
    <t>El precio siguio hasta la proxima zona marcada</t>
  </si>
  <si>
    <t>El precio retrocedio y se volvio al rango anterior</t>
  </si>
  <si>
    <t>https://gyazo.com/034d01164793da980e41d83c17084661</t>
  </si>
  <si>
    <t>2019.08.20</t>
  </si>
  <si>
    <t>https://gyazo.com/4433ab3dbdcbddaa6c51a42b7e24115a</t>
  </si>
  <si>
    <t>El mismo analisis del trade anterior</t>
  </si>
  <si>
    <t>No entres por impulso</t>
  </si>
  <si>
    <t>El precio hizo un peque;o retroceso, y se fue a la zona</t>
  </si>
  <si>
    <t>El precio fue a retestear el ultimo bajo creado, luego se fue al alza</t>
  </si>
  <si>
    <t>https://gyazo.com/cfd4f862542e792c864b8fd629f6022f</t>
  </si>
  <si>
    <t>2019.08.21</t>
  </si>
  <si>
    <t>El precio habia roto la mini consolidacion con un engulfing candle</t>
  </si>
  <si>
    <t>El precio hizo un fakeout y se devolvio a la consolidacion</t>
  </si>
  <si>
    <t>El precio rompio la zona a la baja</t>
  </si>
  <si>
    <t>Una vela NO es indicativo de reversion de tendencia</t>
  </si>
  <si>
    <t>El precio habia roto la mini consolidacion con un engulfing candle a la baja</t>
  </si>
  <si>
    <t>El precio rompio la zona al alza</t>
  </si>
  <si>
    <t>Una vela NO es indicativo de reversion de tendencia. NO operas por revenge trading.</t>
  </si>
  <si>
    <t>w1</t>
  </si>
  <si>
    <t>https://gyazo.com/030df0dbc7eb65eb4dc93bb37ba7be44</t>
  </si>
  <si>
    <t>https://gyazo.com/2d1ec5cbd19be58f30ab03ad78ac140c</t>
  </si>
  <si>
    <t>https://gyazo.com/17c0bfc7743fa48e659d0000b4aed74a</t>
  </si>
  <si>
    <t>https://gyazo.com/56d416686db3365c73b496987a22990b</t>
  </si>
  <si>
    <t>https://gyazo.com/93ee1dc0a79aeb813f12c286e42b088e</t>
  </si>
  <si>
    <t>Tendencia bajista. El precio habia roto una zona a la baja, rechazado en el retest, y roto el nuevo bajo creado. Se entro al ver un tweezer top en el retest en m30.</t>
  </si>
  <si>
    <t xml:space="preserve">El precio en realidad estaba haciendo un retest del nuevo piso creado, y queria es ir al alza. </t>
  </si>
  <si>
    <t>El precio creo una consolidacion</t>
  </si>
  <si>
    <t>El precio en el tweezer, no habia cerrado por debajo de la ultima vela de m30, y como las ultimas 3 velas de m30 eran bulish, se podria considerar que 3/4 de la ultima accion del precio era bulish.</t>
  </si>
  <si>
    <t>Se opero al no haber confirmacion de ruptura en m30</t>
  </si>
  <si>
    <t xml:space="preserve">Mismo bias bearish anterior. </t>
  </si>
  <si>
    <t xml:space="preserve">Para evitar alargar las perdidas, se fue a BE rapido. </t>
  </si>
  <si>
    <t>El precio sigui hasta la ultima zona</t>
  </si>
  <si>
    <t>Confia en tu analisis.</t>
  </si>
  <si>
    <t>Como mejorar las ganancias</t>
  </si>
  <si>
    <t>Confia en tu analisis, toma ganancias rapido y protégé, y deja correr la operacion</t>
  </si>
  <si>
    <t>https://gyazo.com/311737e428d36b7e5da593461cbcfb2b</t>
  </si>
  <si>
    <t>https://gyazo.com/cc54667c5ce443e31aab265b4c1c220f</t>
  </si>
  <si>
    <t>https://gyazo.com/194d223fed7f152e2c02172eb7df7328</t>
  </si>
  <si>
    <t>https://gyazo.com/489fb2ca9e7f45ff9d79fa0cb2f04566</t>
  </si>
  <si>
    <t>https://gyazo.com/44178c204f7c65365a0b520678c7ccda</t>
  </si>
  <si>
    <t>https://gyazo.com/d13ed4012a0fe2d70790c86725012d65</t>
  </si>
  <si>
    <t>El precio habia rechazado el piso del rango en el que estaba, y habia rechazado el techo de dicho rango. Se entro al ver un tweezer top.</t>
  </si>
  <si>
    <t>El precio tradeo por encima del ultimo alto creado</t>
  </si>
  <si>
    <t>Revenge trading</t>
  </si>
  <si>
    <t>https://gyazo.com/6fe45c6c0f3fa5d54f4402d976bcb993</t>
  </si>
  <si>
    <t>https://gyazo.com/07b4222ac705d02c34c2c8ecbf20c946</t>
  </si>
  <si>
    <t>https://gyazo.com/bad2f7a2558e9d22b1b8930dac3e9226</t>
  </si>
  <si>
    <t>https://gyazo.com/267a3f37c9423f4ad0f4fbe59e6d3b34</t>
  </si>
  <si>
    <t>https://gyazo.com/d2fa4499a9a8ef579581069959359794</t>
  </si>
  <si>
    <t xml:space="preserve">El precio habia rechazado el piso del rango en el que estaba., y se entro al ver 2 velas bulish consecutivas. </t>
  </si>
  <si>
    <t>El precio no rompio el rango como se esperaba, sino que rechazo el techo y fue a retestear el piso otra vez</t>
  </si>
  <si>
    <t>El precio rompio el rango y fue al TP</t>
  </si>
  <si>
    <t>Confia en tu analisis y maneja el riesgo. Espera a las rupturas</t>
  </si>
  <si>
    <t>Se dejo correr la operacion</t>
  </si>
  <si>
    <t>Se entro a una venta al ver que el precio no iba pa arriba. Sin embargo, el precio habia hecho un engulfing y tradeado por encima del rango</t>
  </si>
  <si>
    <t>El precio rompio la zona y fue al TP, acorde al analisis inicidal</t>
  </si>
  <si>
    <t>2019.10.02</t>
  </si>
  <si>
    <t>2019.10.07</t>
  </si>
  <si>
    <t>2019.10.08</t>
  </si>
  <si>
    <t>2019.10.09</t>
  </si>
  <si>
    <t>https://gyazo.com/c1f18e90410432639cdbf9ae56c19b76</t>
  </si>
  <si>
    <t>https://gyazo.com/04525459179701530b6977a3ad2fb459</t>
  </si>
  <si>
    <t>https://gyazo.com/70b2ac22734e443611deeb17c94b8485</t>
  </si>
  <si>
    <t>https://gyazo.com/d861a9db1e8fbcc799a2ee45a76dd39f</t>
  </si>
  <si>
    <t>El precio habia consolidado luego de hacer un retest al alza, luego de una bajada.  clara y definida. Se pensaba que el precio pudiese caer mas por el rechazo al techo</t>
  </si>
  <si>
    <t xml:space="preserve">El precio consolido. Se fue a BE rapido al no ver movimiento </t>
  </si>
  <si>
    <t>El precio siguio consolidado</t>
  </si>
  <si>
    <t>Espera al rompimiento</t>
  </si>
  <si>
    <t>2019.10.10</t>
  </si>
  <si>
    <t>https://gyazo.com/b8ebade15f565d15537152ccc17003ae</t>
  </si>
  <si>
    <t>https://gyazo.com/650484ce339d7c9e7360cfcd3945e0e1</t>
  </si>
  <si>
    <t>https://gyazo.com/21c38bb06dee2a5586eddeba0cecd027</t>
  </si>
  <si>
    <t>https://gyazo.com/0b0be4af0bcb0e32f9bc0ed78f326f66</t>
  </si>
  <si>
    <t>https://gyazo.com/9ca31d0141b3ff1ec03e8e4a94e6b03e</t>
  </si>
  <si>
    <t>https://gyazo.com/77b6cea8626dd60e1ea27e95aa6b779d</t>
  </si>
  <si>
    <t>Momentum bulish. El precio habia formado un rango.</t>
  </si>
  <si>
    <t>Se cerro antes del rango que habia fallado en romper.</t>
  </si>
  <si>
    <t>El precio se guelio 7 bolsas</t>
  </si>
  <si>
    <t>Marca bien tus zonas, y deja correr el runner con confianza</t>
  </si>
  <si>
    <t>Se reentro al ver que el precio rompia el rango</t>
  </si>
  <si>
    <t>Se llego al TP en la proxima zona</t>
  </si>
  <si>
    <t>Se llego al TP antes de poder correr el SL</t>
  </si>
  <si>
    <t>Confia en tu analisis y espera</t>
  </si>
  <si>
    <t>2019.10.14</t>
  </si>
  <si>
    <t>https://gyazo.com/ee982a4cfbf2c66b17f8eb20bafcccf3</t>
  </si>
  <si>
    <t>https://gyazo.com/dd1d8c2c9944adcd6f34a10bd4cfd5d8</t>
  </si>
  <si>
    <t>https://gyazo.com/7514415a929583c877b1e1ff5622930a</t>
  </si>
  <si>
    <t>https://gyazo.com/b6e63538e8ba6455f7177c4bc098ba2b</t>
  </si>
  <si>
    <t>https://gyazo.com/0aac65b5b70ded556e6838f6b39a4f30</t>
  </si>
  <si>
    <t>https://gyazo.com/b0d568953cb472fd341135b2b9bb9afc</t>
  </si>
  <si>
    <t>El precio retrocedio luego de llegar al TP</t>
  </si>
  <si>
    <t>No hagas overtrading</t>
  </si>
  <si>
    <t>2019.10.15</t>
  </si>
  <si>
    <t>https://gyazo.com/2468b616ed031721bb497b06b9b30e99</t>
  </si>
  <si>
    <t>https://gyazo.com/61771a270f0862339e14feaac0ebe485</t>
  </si>
  <si>
    <t>https://gyazo.com/90838df892313d9411dc31d88ff085d7</t>
  </si>
  <si>
    <t>https://gyazo.com/0d26f8668fc7590ed01630c46c30047d</t>
  </si>
  <si>
    <t>https://gyazo.com/e5a496a09a4d6a6e7e040addf4d41497</t>
  </si>
  <si>
    <t>https://gyazo.com/5d837be86bf3cc7e772b921c2e027e07</t>
  </si>
  <si>
    <t>El precio retrocedio al rango y toco el SL</t>
  </si>
  <si>
    <t>2019.10.16</t>
  </si>
  <si>
    <t>https://gyazo.com/0f31372d598a6b8b70c88cc6cb91159a</t>
  </si>
  <si>
    <t>https://gyazo.com/f10de54e05a76a95d795ea8f26ad504f</t>
  </si>
  <si>
    <t>https://gyazo.com/36d795018936e69be765c54f31cd78e7</t>
  </si>
  <si>
    <t>https://gyazo.com/87e48d9fa3f965c0fa69b9d808ef1698</t>
  </si>
  <si>
    <t>https://gyazo.com/74b90eeb0714cd7989485ee19f768a9e</t>
  </si>
  <si>
    <t>https://gyazo.com/be4f83ca3fee4837b10eab50180a8deb</t>
  </si>
  <si>
    <t xml:space="preserve">Tendencia alcista. Se entro al ver que el precio rompia con fuerza el rango en m5. </t>
  </si>
  <si>
    <t>El precio hizo un fakeout, para luego continuar al alza.</t>
  </si>
  <si>
    <t>Stopped out</t>
  </si>
  <si>
    <t>Mismo bias bulish. Se entro al ver que el precio creaba un bajo mas alto.</t>
  </si>
  <si>
    <t>El precio hizo un liquidity grab para continuar al alza.</t>
  </si>
  <si>
    <t>No entres por revenge</t>
  </si>
  <si>
    <t>https://gyazo.com/bb52bdac10ea68e1d2e53c345f294ef6</t>
  </si>
  <si>
    <t>https://gyazo.com/1f2f73887952f6d7c7b9b2de5ee6447c</t>
  </si>
  <si>
    <t>https://gyazo.com/e22e6911059027eaf62d999060497a9b</t>
  </si>
  <si>
    <t>https://gyazo.com/5ea7214531398646779f00b37abae5d2</t>
  </si>
  <si>
    <t>https://gyazo.com/5c2acbfb854bc8804d6360de4604553b</t>
  </si>
  <si>
    <t>https://gyazo.com/0a863046465f5e0c82939b9aa60de7d3</t>
  </si>
  <si>
    <t>2019.10.17</t>
  </si>
  <si>
    <t>Se protegio rapido la operacion.</t>
  </si>
  <si>
    <t>El precio sigui al alza hasta la proxima zona</t>
  </si>
  <si>
    <t>2019.10.18</t>
  </si>
  <si>
    <t>https://gyazo.com/330aa46f807b329e564a4a8bcb596320</t>
  </si>
  <si>
    <t>https://gyazo.com/49813c6e37e66f68b7e5a85f1d5ea19d</t>
  </si>
  <si>
    <t>https://gyazo.com/d0bf5b5cd8baf9ab135d2ab4eb9e06ab</t>
  </si>
  <si>
    <t>https://gyazo.com/4ee57a31d6ca647babe3ac2dcdb9fcf7</t>
  </si>
  <si>
    <t>https://gyazo.com/a9cc65ed0dccfccfcd596dd595dee5f7</t>
  </si>
  <si>
    <t>https://gyazo.com/2fb4bf2112ae13310b1ef4db1e111a19</t>
  </si>
  <si>
    <t>2019.10.21</t>
  </si>
  <si>
    <t>https://gyazo.com/b80e3bd2c2a6986791b114a66cf1a363</t>
  </si>
  <si>
    <t>https://gyazo.com/bf4766d870478ac93c5465a85fc0007e</t>
  </si>
  <si>
    <t>https://gyazo.com/be423883b9c3ba3219104afd1af6d144</t>
  </si>
  <si>
    <t>https://gyazo.com/efd35835980deddab0e6a0d08249a178</t>
  </si>
  <si>
    <t>https://gyazo.com/82be3b760d964501366630b866d92ff8</t>
  </si>
  <si>
    <t>https://gyazo.com/8b6cc0b221e806a1ef2cca0f077416d2</t>
  </si>
  <si>
    <t>El momentum era bullish, y se compro e  el piso del rango creado.</t>
  </si>
  <si>
    <t>El precio rechazo ese techo</t>
  </si>
  <si>
    <t>El precio rompio el rango a la baja</t>
  </si>
  <si>
    <t>Esperar al rompimiento en rangos</t>
  </si>
  <si>
    <t>Se entro a venta al ver que el precio no iba a compra</t>
  </si>
  <si>
    <t>No operes por revenge, o con trades no planificados</t>
  </si>
  <si>
    <t>2019.10.22</t>
  </si>
  <si>
    <t>https://gyazo.com/captures</t>
  </si>
  <si>
    <t>https://gyazo.com/d01cc02eea3cd8d63b64096180026b7b</t>
  </si>
  <si>
    <t>https://gyazo.com/05e4de5567a834ac0f36498719e64189</t>
  </si>
  <si>
    <t>https://gyazo.com/bd950ce79319e613fc3986ed83111936</t>
  </si>
  <si>
    <t>https://gyazo.com/2eb9162280d80e68dec36346c571e066</t>
  </si>
  <si>
    <t>https://gyazo.com/d17d802b8f3854a5fcd6d441be637dab</t>
  </si>
  <si>
    <t>El momentum era bearish. El precio habia roto con fuerza la zona anterior. Se entro a venta al ver un tweezer top en el nuevo rango creado</t>
  </si>
  <si>
    <t xml:space="preserve">Stopped out en el retroceso. </t>
  </si>
  <si>
    <t>El precio volvio al nuevo rango creado.</t>
  </si>
  <si>
    <t>Espera las rupturas</t>
  </si>
  <si>
    <t>Venta en soporte</t>
  </si>
  <si>
    <t>Se mantuvo el mismo analisis anterior. Se entro al ver velas bearish</t>
  </si>
  <si>
    <t>El precio hizo el retest a las zonas anteriores</t>
  </si>
  <si>
    <t>https://gyazo.com/5cee03e668aff1b4e0d5d15a668d53cc</t>
  </si>
  <si>
    <t>https://gyazo.com/2187da2216dd0d443ed551ce2e901b14</t>
  </si>
  <si>
    <t>https://gyazo.com/84ca0d175fd0987b9b0903000a7319df</t>
  </si>
  <si>
    <t>https://gyazo.com/59bfeb996a18b2a8ad71e3607b679818</t>
  </si>
  <si>
    <t>https://gyazo.com/2d54b85866edd62326f995551fa2179b</t>
  </si>
  <si>
    <t>https://gyazo.com/54a556e8369341fea8afbfaa34855052</t>
  </si>
  <si>
    <t>2019.10.23</t>
  </si>
  <si>
    <t>https://gyazo.com/8566dcd8cc275ca8ee08660dd9c2e03e</t>
  </si>
  <si>
    <t>https://gyazo.com/7eb5e71f14683b832f8d5dfc7babdb21</t>
  </si>
  <si>
    <t>https://gyazo.com/5261c6ce3e3a086dddadf8fea54dc716</t>
  </si>
  <si>
    <t>https://gyazo.com/ea506e441dbeca980bb575b9c7703c4a</t>
  </si>
  <si>
    <t>https://gyazo.com/b9235bc2bd09245726e42b3e8809b650</t>
  </si>
  <si>
    <t>https://gyazo.com/a24682f1fb87494693fe7ecf262c9869</t>
  </si>
  <si>
    <t>2019.10.25</t>
  </si>
  <si>
    <t>2019.10.28</t>
  </si>
  <si>
    <t>https://gyazo.com/19ee3bb8e1a58b6a418515470ec5933a</t>
  </si>
  <si>
    <t>https://gyazo.com/99240e128f01a759cbd586f69d8fc5d9</t>
  </si>
  <si>
    <t>https://gyazo.com/29c64e1d508b8fc206526f54c52f2616</t>
  </si>
  <si>
    <t>https://gyazo.com/9fd6fdfbdbd9883891a39b5a09bc4b1e</t>
  </si>
  <si>
    <t>https://gyazo.com/fa60911d096039b3b9a412f71f950859</t>
  </si>
  <si>
    <t>https://gyazo.com/6f783d11100957d28a5da33d822b191f</t>
  </si>
  <si>
    <t>El momentum era bulish. Se entro al ver un engulfing en el ultimo piso</t>
  </si>
  <si>
    <t>Se cerro por impulso, al ver un poco de drawdown.</t>
  </si>
  <si>
    <t>Falta de confianza. Entrada muy tarde/temprano</t>
  </si>
  <si>
    <t>Mismo bias anterior</t>
  </si>
  <si>
    <t>Se dejo correr la operacion y llego a tp</t>
  </si>
  <si>
    <t>El precio consolido un poco, hizo un fakeout, y luego se fue al alza a la proxima zona</t>
  </si>
  <si>
    <t>Avaricia. Se entro al ver que el precio rompia el rango</t>
  </si>
  <si>
    <t>Overtrading</t>
  </si>
  <si>
    <t>No hagas overtrading. 1-2 trades al doa</t>
  </si>
  <si>
    <t xml:space="preserve">Se entro al ver que el m5 se rompia el rango. </t>
  </si>
  <si>
    <t>Ve confirmaciones en MTF, entradas en LTF</t>
  </si>
  <si>
    <t>Compra en resistencia</t>
  </si>
  <si>
    <t>Se entro al ver que el precio rompia el rango a la baja.</t>
  </si>
  <si>
    <t>2020.04.28 13:22:13</t>
  </si>
  <si>
    <t>2020.04.28 13:30:22</t>
  </si>
  <si>
    <t>2020.04.28 13:35:10</t>
  </si>
  <si>
    <t>2020.04.28 13:51:11</t>
  </si>
  <si>
    <t>2020.04.28 13:35:23</t>
  </si>
  <si>
    <t>2020.04.28 13:50:57</t>
  </si>
  <si>
    <t>2020.04.29 15:46:02</t>
  </si>
  <si>
    <t>2020.04.29 15:54:30</t>
  </si>
  <si>
    <t>2020.04.29 15:46:08</t>
  </si>
  <si>
    <t>2020.04.29 15:53:06</t>
  </si>
  <si>
    <t>2020.04.29 15:56:15</t>
  </si>
  <si>
    <t>https://gyazo.com/227b30973193e624cdcfc3365a78cb47</t>
  </si>
  <si>
    <t>https://gyazo.com/007b6b383702a232021cdf4d93cf0a8e</t>
  </si>
  <si>
    <t>https://gyazo.com/1e24fbb2f3faaac6255353098d1a3406</t>
  </si>
  <si>
    <t>https://gyazo.com/1c5f2deb240d0aee97185871dbbe79dd</t>
  </si>
  <si>
    <t>https://gyazo.com/3b1223144c2451fdd44c29607389412c</t>
  </si>
  <si>
    <t>https://gyazo.com/09cfae273b72ac1feaf7232a6f8551fb</t>
  </si>
  <si>
    <t>https://gyazo.com/b6896072c8a2170ebaf54d193609b8dc</t>
  </si>
  <si>
    <t>https://gyazo.com/2485f71bf883c201cdec125ded299db5</t>
  </si>
  <si>
    <t>Se cerro manual al ver que la operacion se iba en drawdown</t>
  </si>
  <si>
    <t>El momentum desde Londers era super bulish, sin retrocesos en m30. Se estaba esperando que el precio hiciera un retroceso para retestear el ultimo bajo creado. Se entro al ver una vela bearish en m15</t>
  </si>
  <si>
    <t>El precio en realidad hizo un liquidity grab. La vela en m30 bulish envolvio la AA de las ultimas 2 horas de movimiento</t>
  </si>
  <si>
    <t>Cuando el precio hace un tendencia muy definida, casi sin retrocesos, el precio va a retroceder eventualmente. Por lo tanto, si se empiezan a ver signos de mometum exhaustation, es mejor buscar confirmaciones para entrar en contra de la tendencia. GJ hace esto SIEMPRE</t>
  </si>
  <si>
    <t xml:space="preserve">Probabilidad. El precio no hizo el retest al ultimo bajo creado antes de irse al alza. Ademas, habia volumen  de noticias </t>
  </si>
  <si>
    <t xml:space="preserve">El precio estaba haciendo un aparente retroceso el momentum alcista en londres. Se anticipo una entrada a compra. Se entro al ver que la vela de m5 rechazaba el soporte mas reciente. </t>
  </si>
  <si>
    <t xml:space="preserve">Se puso la operacion a BE por miedo </t>
  </si>
  <si>
    <t>El trade llego al target planteado</t>
  </si>
  <si>
    <t>Se siguio con el bias anterior, pero se entro por copy trading</t>
  </si>
  <si>
    <t>El precio retrocedio y murio</t>
  </si>
  <si>
    <t xml:space="preserve">NO HAGAS COPY TRADING. </t>
  </si>
  <si>
    <t>https://gyazo.com/964f15b3fac5083105dd851fec3890b0</t>
  </si>
  <si>
    <t>https://gyazo.com/e6ec74b40408dd6ed55c38cc5d537163</t>
  </si>
  <si>
    <t>https://gyazo.com/9818af50b61fd5576cc22e15cfa6499c</t>
  </si>
  <si>
    <t>https://gyazo.com/43f0a15964c473e03d4adbecc7f75273</t>
  </si>
  <si>
    <t>https://gyazo.com/12f7ef6ca7eb20f6348a42efd9191758</t>
  </si>
  <si>
    <t>https://gyazo.com/c208503537cfdc7c1ccddcc63f24b374</t>
  </si>
  <si>
    <t>https://gyazo.com/45849494d0c9877f87ac3ce5cba0acb8</t>
  </si>
  <si>
    <t>https://gyazo.com/2f194cf5922abc55915eb320579c9087</t>
  </si>
  <si>
    <t>2020.05.04 14:06:49</t>
  </si>
  <si>
    <t>2020.05.04 14:35:51</t>
  </si>
  <si>
    <t>2020.05.04 14:20:17</t>
  </si>
  <si>
    <t>2020.05.04 14:31:14</t>
  </si>
  <si>
    <t>2020.05.05 13:35:45</t>
  </si>
  <si>
    <t>2020.05.05 13:46:41</t>
  </si>
  <si>
    <t>2020.05.05 13:35:48</t>
  </si>
  <si>
    <t>2020.05.05 13:50:02</t>
  </si>
  <si>
    <t>2020.05.05 13:50:03</t>
  </si>
  <si>
    <t>2020.05.05 14:15:41</t>
  </si>
  <si>
    <t>2020.05.05 14:25:16</t>
  </si>
  <si>
    <t>2020.05.05 14:15:46</t>
  </si>
  <si>
    <t>2020.05.05 14:36:20</t>
  </si>
  <si>
    <t>2020.05.05 14:31:08</t>
  </si>
  <si>
    <t>2020.05.05 14:36:03</t>
  </si>
  <si>
    <t>SHTF haciendo un retroceso a un momentum bulish, en W1 rechazando un piso y dejando un wick; en D1, haciendo el retest del monetum bulish en el jueves/viernes pasado. El precio regresa al rango de esa semana. En HTF, el overall momentum era bearish, acercandose a un piso fuerte. En LTF, el precio estaba haciendo un retest al ultimo bajo formado. En SLTF, el precio hacia un double bottom. Anticipando que el momentum bearish se estaba agotando, se entro a una compra.</t>
  </si>
  <si>
    <t>Se tomo un runner al ver que el precio tradeaba mas alto que el alto anterior en m5. Esta se cerro al ver que el precio iba en un ligero drawdown. El precio llego al tp de 10 pips</t>
  </si>
  <si>
    <t xml:space="preserve">El precio siguio hasta el TP y super TP </t>
  </si>
  <si>
    <t>Abre el runner y gunner al mismo tiempo</t>
  </si>
  <si>
    <t>Entradas sniper, y dejar correr el runner con confianza</t>
  </si>
  <si>
    <t>https://gyazo.com/d51a57f556d93c344ebf1335336a29b1</t>
  </si>
  <si>
    <t>https://gyazo.com/5d2fdcbd86c86180c39b5fa4abbd0108</t>
  </si>
  <si>
    <t>https://gyazo.com/a9b6d30f563d15d3ca2e8bdc8e9380a2</t>
  </si>
  <si>
    <t>https://gyazo.com/51682eae27e48184cac6d15b11e0c6fd</t>
  </si>
  <si>
    <t>https://gyazo.com/20a722f4616ca54d93310c93362057fb</t>
  </si>
  <si>
    <t>https://gyazo.com/21a75de379d0e61bbd2e85e5aec507d2</t>
  </si>
  <si>
    <t>https://gyazo.com/39cbfd123cc137ddc33605c5e7c337a2</t>
  </si>
  <si>
    <t>https://gyazo.com/6624829803f21cfcdf5b10125e9dd552</t>
  </si>
  <si>
    <t>https://gyazo.com/e80597cf7b7a9db8f6462fd19e04a224</t>
  </si>
  <si>
    <t>https://gyazo.com/b53afaf6c6c4e750caea9fb9efa8e493</t>
  </si>
  <si>
    <t>https://gyazo.com/8f4f6f6abbcd42c82802b5bc2f421482</t>
  </si>
  <si>
    <t>https://gyazo.com/8d6f84b8a86f8a24d0546e5404afb42b</t>
  </si>
  <si>
    <t>https://gyazo.com/46e561e2df4572e91fa81d2a86043161</t>
  </si>
  <si>
    <t>https://gyazo.com/985a65932c70ea77d67e6dc6416dfed4</t>
  </si>
  <si>
    <t>https://gyazo.com/b5667f18878af52bb11d56789ae7628e</t>
  </si>
  <si>
    <t>https://gyazo.com/2c753a1b6eff22b634ded006856a5cc8</t>
  </si>
  <si>
    <t>2020.05.06 13:36:59</t>
  </si>
  <si>
    <t>2020.05.06 13:55:36</t>
  </si>
  <si>
    <t>2020.05.06 13:37:04</t>
  </si>
  <si>
    <t>2020.05.06 13:55:37</t>
  </si>
  <si>
    <t>2020.05.06 14:08:09</t>
  </si>
  <si>
    <t>2020.05.06 14:10:14</t>
  </si>
  <si>
    <t>2020.05.06 14:08:15</t>
  </si>
  <si>
    <t>2020.05.06 14:18:59</t>
  </si>
  <si>
    <t>2020.05.07 13:14:28</t>
  </si>
  <si>
    <t>2020.05.07 13:26:08</t>
  </si>
  <si>
    <t>2020.05.07 13:14:37</t>
  </si>
  <si>
    <t>2020.05.07 13:29:02</t>
  </si>
  <si>
    <t>https://gyazo.com/9d928a0af63dce1de9fa9a4a70ee5291</t>
  </si>
  <si>
    <t>https://gyazo.com/c6f3816fb68a9121619b156608486b9b</t>
  </si>
  <si>
    <t>https://gyazo.com/009c1918710da15be1cf54436bb6542a</t>
  </si>
  <si>
    <t>https://gyazo.com/51b4ab13abe1b60530c18e0ca16cfdab</t>
  </si>
  <si>
    <t>https://gyazo.com/4f9b297ecb50d34c9361b42ce48068d4</t>
  </si>
  <si>
    <t>https://gyazo.com/5f1808d8d67dbef6b59e6c3ec4e35d25</t>
  </si>
  <si>
    <t>https://gyazo.com/5c40400699616024f96e9dfce69b9f23</t>
  </si>
  <si>
    <t xml:space="preserve">SHTF en W1 bearish, en D1 momentum bearish pero la ultima vela bulish. HTF rechazando un piso y en h1 haciendo un tweezer bottom, se anticipaba un wickfill. LTF en m30 el precio creaba un mini soporte luego del rechazo al piso, se esperaba la continuacion bulish hasta el wickfill. Sin embargo, el precio estaba un rango goat shit. Se entro una vez que la vela de m30 rompia el alto de la ultima vela de m30. </t>
  </si>
  <si>
    <t>Se cerró el 50% al estar el precio en la entrada, y el 100% cuando estaba al 50% del riesgo</t>
  </si>
  <si>
    <t>El precio siguió en el goat shit</t>
  </si>
  <si>
    <t>No operes en goat shit</t>
  </si>
  <si>
    <t>Operar en goat shit</t>
  </si>
  <si>
    <t>Mismo análisis anterior. Se le dio al trade un second chance cuando se vió que la vela de m30 rompía el alto de la última vela de m30</t>
  </si>
  <si>
    <t>SHTF bearish en w1 y tweezer bottom en d1. HTF bearish, pero luego de un gran momentum se esperaba un retroceso bullish como había pasado anteriormente. LTF rechazando piso, se entró al ver que la vela de m30 rompía el alto de la última vela. En SLTF, el precio llegaba a un techo</t>
  </si>
  <si>
    <t>Ya se había pensado que el precio podría no llegar a los 10 pips, porque había un un mini techo en SLTF, lo cual pasó, y el precio se devolvió al precio de entrada. Se cerró al ver que el precio no iba en la dirección</t>
  </si>
  <si>
    <t>El precio rechazó el techo y rompió el próximo piso</t>
  </si>
  <si>
    <t>Si operas en countertrend, no tengas miedo en moverte a BE o disminuir el riesgo</t>
  </si>
  <si>
    <t>Suponer que el precio podría llegar a donde no tenía que llegar</t>
  </si>
  <si>
    <t xml:space="preserve">Mismo análisis anterior. Al estar invaldiada la compra, se tomó la próxima señal válida de entrada a venta, con una confirmación en SLTF. </t>
  </si>
  <si>
    <t xml:space="preserve">Perfecta entrada y perfecta salida. El precio llegó al target y luego retesteó el anterior soporte. </t>
  </si>
  <si>
    <t>Se estaba tentado a reentrar al mismo trade, pero no se hizo al estar en el día positivo.</t>
  </si>
  <si>
    <t>Haber disminuido las pérdidas anteriores.</t>
  </si>
  <si>
    <t>Confía. Las velas en SLTF son buenas indicadoras</t>
  </si>
  <si>
    <t>SHTF Bullish en d1, dejando un wick to be filled. En HTF, se rechazba un nuevo piso creado, esperando el wickfill para retestear el último alto creado. Se entró sin hesitation</t>
  </si>
  <si>
    <t>Entrada perfecta. Se cerró el gunner a 10 pips y el runner un poco antes de la próxima zona</t>
  </si>
  <si>
    <t>El precio rechazó el techo y rompió el último piso creado</t>
  </si>
  <si>
    <t>Nada que esté dentro del trading plan</t>
  </si>
  <si>
    <t>Nada que esté dentro del trading plan. CAPAZ buscar una segunda entrada con riesgo mínimo.</t>
  </si>
  <si>
    <t>https://gyazo.com/516b64087f5023151d331bd1c83b40f2</t>
  </si>
  <si>
    <t>https://gyazo.com/ce114ee49205ae0d749c74a5b99aae39</t>
  </si>
  <si>
    <t>https://gyazo.com/df3fb3cedf7989b940891da6c1d07ae7</t>
  </si>
  <si>
    <t>https://gyazo.com/7df313fb5108a3122ee0eb2ede761210</t>
  </si>
  <si>
    <t>https://gyazo.com/384a42d68aae3abd5e4a589315a90c83</t>
  </si>
  <si>
    <t>https://gyazo.com/4955c20c355e0f277fa5e309ecab55b2</t>
  </si>
  <si>
    <t>https://gyazo.com/c5314ae3d1960182d7a870377ca3b336</t>
  </si>
  <si>
    <t>https://gyazo.com/6a0f7427c932f4b356dfd05ff3445559</t>
  </si>
  <si>
    <t>2020.05.14 13:37:29</t>
  </si>
  <si>
    <t>2020.05.14 13:44:37</t>
  </si>
  <si>
    <t>2020.05.14 13:37:36</t>
  </si>
  <si>
    <t>2020.05.14 13:45:30</t>
  </si>
  <si>
    <t>2020.05.14 13:49:06</t>
  </si>
  <si>
    <t>2020.05.14 13:45:35</t>
  </si>
  <si>
    <t>2020.05.14 13:48:38</t>
  </si>
  <si>
    <t>2020.05.14 15:02:08</t>
  </si>
  <si>
    <t>2020.05.14 15:07:10</t>
  </si>
  <si>
    <t>2020.05.14 15:08:14</t>
  </si>
  <si>
    <t>2020.05.14 16:06:18</t>
  </si>
  <si>
    <t>2020.05.14 16:12:41</t>
  </si>
  <si>
    <t>2020.05.15 13:54:57</t>
  </si>
  <si>
    <t>2020.05.15 14:06:30</t>
  </si>
  <si>
    <t>2020.05.15 13:58:34</t>
  </si>
  <si>
    <t>2020.05.15 14:24:41</t>
  </si>
  <si>
    <t>https://gyazo.com/7db09627d007c1e9d8b041a2dff0a59a</t>
  </si>
  <si>
    <t>https://gyazo.com/589a0f299bb2c3c56fbe714cd7fb8c8b</t>
  </si>
  <si>
    <t>https://gyazo.com/2421c8eacf25ef2d250d58a6b9620c7b</t>
  </si>
  <si>
    <t>https://gyazo.com/858859685a5322cbdd9c8044402ed4d8</t>
  </si>
  <si>
    <t>https://gyazo.com/6a2a4ba1131877456f33e5246533bac8</t>
  </si>
  <si>
    <t>https://gyazo.com/c2bd2921d68c4418ed143342918c177c</t>
  </si>
  <si>
    <t>https://gyazo.com/d8c9f00e568997f92328a39c09754ffa</t>
  </si>
  <si>
    <t>https://gyazo.com/1f846852f9394dd62102a8a48c6dcaf9</t>
  </si>
  <si>
    <t>SHTF haciendo un retroceso en momentum bearish en d1. en h4 el precio rechazando el piso. En m30 se habia creado un nuevo soporte, y se esperaba que el precio rompiera la zona a retestear en clean candle a la izquierda. Se entro al ver que el precio rompia el alto de la vela anterior</t>
  </si>
  <si>
    <t>El precio fue 9 pips en profit, y se devolvio</t>
  </si>
  <si>
    <t>El precio se devolvio a la zona</t>
  </si>
  <si>
    <t>Cierra manual si es necesario</t>
  </si>
  <si>
    <t>Asegura a 10 pips</t>
  </si>
  <si>
    <t>Mismo analisis anterior, pero entrada por impulso al ver que la proxima vela de m5 rompia el alto de la vela anterior, anticipando el wickfill</t>
  </si>
  <si>
    <t>Se cerro al ver que el precio iba en direccion contraria</t>
  </si>
  <si>
    <t>No operes por impulso. SI un trade te saca en BE, espera un tiempo para ver que va a pasar</t>
  </si>
  <si>
    <t>Impulso</t>
  </si>
  <si>
    <t>Mismo analisis. Se le quiso dar al trade una tercera oportunidad</t>
  </si>
  <si>
    <t>Mismo resultado anterior</t>
  </si>
  <si>
    <t>No al overtrading'</t>
  </si>
  <si>
    <t>Se entro a una venta sin sentido, no planificada</t>
  </si>
  <si>
    <t>Planifica tus trades</t>
  </si>
  <si>
    <t>SHTF, HTF super bearish. Se estaba esperando que el precio rompiera la proxima zona en m30 para entrar aprovechando los clean candles.</t>
  </si>
  <si>
    <t>El precio llego a 10 pips exactos y luego hizo el retracement</t>
  </si>
  <si>
    <t>Luego el precio siguio hasta el profit y mas alla</t>
  </si>
  <si>
    <t xml:space="preserve">El 80% de las veces que el precio rompe una zona, hace un retroceso. </t>
  </si>
  <si>
    <t xml:space="preserve">Es una buena practica hacer una reentrada en el retroceso de un rompimiento con un riesgo minimo </t>
  </si>
  <si>
    <t>https://gyazo.com/ed5d7daed5f291f9b877ef596d1cd1fe</t>
  </si>
  <si>
    <t>https://gyazo.com/a0d0e597abf5ced63a8d39f80eb55eb2</t>
  </si>
  <si>
    <t>https://gyazo.com/4eb9167c95888f0e52ca1646ffc2d6dd</t>
  </si>
  <si>
    <t>https://gyazo.com/e5df1270ba0fd744e165f2587b4d9539</t>
  </si>
  <si>
    <t>https://gyazo.com/daed92a889a4b376db3211a1be61e9e0</t>
  </si>
  <si>
    <t>https://gyazo.com/731727c2bb9fdff01933dcaae2bdec35</t>
  </si>
  <si>
    <t>https://gyazo.com/c661509632630da68f1621537a1d094c</t>
  </si>
  <si>
    <t>https://gyazo.com/21b2b0709cb9306271e49132c3507d48</t>
  </si>
  <si>
    <t>https://gyazo.com/f8820e370a87b15a4b7204126976e643</t>
  </si>
  <si>
    <t>https://gyazo.com/f8fb041c3f5b5f329c31322db0d5211c</t>
  </si>
  <si>
    <t>https://gyazo.com/1230925bf826b5c98438a843e9f14956</t>
  </si>
  <si>
    <t>https://gyazo.com/eba0c1c1ca8decf77a0f649b8a808b56</t>
  </si>
  <si>
    <t>https://gyazo.com/0ee0ab764e1942ddd2ac8db4a4a3f2a6</t>
  </si>
  <si>
    <t>https://gyazo.com/d02940e7ec043a3eba6e3df7e26a55d5</t>
  </si>
  <si>
    <t>https://gyazo.com/c144180977e182e5cb06c6a87d4cc0cb</t>
  </si>
  <si>
    <t>Swap</t>
  </si>
  <si>
    <t>La tendencia es bajista desde 1.25958 , sin embargo, el precio había rechazado un piso en 1.20818. De acá el precio podría 1) rechazar el techo para seguir a la baja, o 2) rechazar el nuevo piso creado para seguir al alza. Como el precio estaba en una zona de negociación, cerré el 50% del lotaje,  hasta tener una imagen más clara de lo que el precio iba a hacer, para o bien 1) cerrar la compra y posiblemente abrir una vente, o  2) poner otra posición si el precio daba confirmación de compra.</t>
  </si>
  <si>
    <t>En el día 1, estaba exceptico de la compra pues el precio estaba en tendencia bajista. Sin embargo, no descarté la compra pues el precio había estado cayendo por varios días, así que un retroceso importante era de esperarse.</t>
  </si>
  <si>
    <t>2020.05.18 04:15:13</t>
  </si>
  <si>
    <t>gbpusd</t>
  </si>
  <si>
    <t>2020.05.18 20:53:51</t>
  </si>
  <si>
    <t>2020.05.18 04:15:18</t>
  </si>
  <si>
    <t>2020.05.18 20:53:45</t>
  </si>
  <si>
    <t>2020.05.18 13:23:42</t>
  </si>
  <si>
    <t>2020.05.18 13:37:34</t>
  </si>
  <si>
    <t>2020.05.18 14:00:13</t>
  </si>
  <si>
    <t>2020.05.18 13:42:10</t>
  </si>
  <si>
    <t>2020.05.18 14:00:14</t>
  </si>
  <si>
    <t>2020.05.18 14:11:47</t>
  </si>
  <si>
    <t>2020.05.18 14:12:59</t>
  </si>
  <si>
    <t>2020.05.18 14:13:32</t>
  </si>
  <si>
    <t>2020.05.18 14:50:46</t>
  </si>
  <si>
    <t>2020.05.18 14:16:01</t>
  </si>
  <si>
    <t>2020.05.18 14:34:04</t>
  </si>
  <si>
    <t>2020.05.18 14:16:12</t>
  </si>
  <si>
    <t>2020.05.18 14:34:06</t>
  </si>
  <si>
    <t>2020.05.18 14:52:39</t>
  </si>
  <si>
    <t>2020.05.18 20:49:06</t>
  </si>
  <si>
    <t>2020.05.19 04:45:27</t>
  </si>
  <si>
    <t>2020.05.18 20:54:50</t>
  </si>
  <si>
    <t>2020.05.19 04:45:26</t>
  </si>
  <si>
    <t>2020.05.19 09:18:53</t>
  </si>
  <si>
    <t>2020.05.19 11:36:07</t>
  </si>
  <si>
    <t>2020.05.19 13:40:25</t>
  </si>
  <si>
    <t>2020.05.19 14:14:03</t>
  </si>
  <si>
    <t>2020.05.19 13:42:02</t>
  </si>
  <si>
    <t>2020.05.19 14:08:37</t>
  </si>
  <si>
    <t>2020.05.19 13:46:55</t>
  </si>
  <si>
    <t>2020.05.19 14:08:36</t>
  </si>
  <si>
    <t>2020.05.19 13:47:58</t>
  </si>
  <si>
    <t>2020.05.19 14:14:04</t>
  </si>
  <si>
    <t>2020.05.19 14:13:32</t>
  </si>
  <si>
    <t>2020.05.19 14:45:10</t>
  </si>
  <si>
    <t>2020.05.19 14:52:03</t>
  </si>
  <si>
    <t>2020.05.19 14:53:30</t>
  </si>
  <si>
    <t>2020.05.19 15:00:00</t>
  </si>
  <si>
    <t>https://gyazo.com/5bf5f6243ae439ee1ff50a27209255e0</t>
  </si>
  <si>
    <t>https://gyazo.com/6b1fbecfb1085af00deb29cc9513d576</t>
  </si>
  <si>
    <t>https://gyazo.com/2753dc6267ce3d060f59495e63f7b680</t>
  </si>
  <si>
    <t>https://gyazo.com/3f83ca20a5857d61b871df1797788d98</t>
  </si>
  <si>
    <t>https://gyazo.com/c49c0e555616519bf51898bd0c752dbf</t>
  </si>
  <si>
    <t>https://gyazo.com/6178846eeb375c2cd4e7ef5a6aeaca43</t>
  </si>
  <si>
    <t>https://gyazo.com/f8753d2ff42a499b9f292a32237d2ab2</t>
  </si>
  <si>
    <t>https://gyazo.com/4fc7d4c7b3eabc3c105d79fdf2a08bb3</t>
  </si>
  <si>
    <t>https://gyazo.com/644664e58d819a4c2374b603e750a1fd</t>
  </si>
  <si>
    <t>https://gyazo.com/bb23c7286b99efdb527428402b748cdd</t>
  </si>
  <si>
    <t>https://gyazo.com/9df1dd038ad14a6465bc51faeffd186b</t>
  </si>
  <si>
    <t>https://gyazo.com/543558fedba4e632568e2f5111029602</t>
  </si>
  <si>
    <t>https://gyazo.com/8ca10cd19f21bcae167e6e99e45f2109</t>
  </si>
  <si>
    <t>https://gyazo.com/4360c37de9d600afee87346a5c504dd0</t>
  </si>
  <si>
    <t>2020.05.20 13:38:39</t>
  </si>
  <si>
    <t>2020.05.20 14:44:12</t>
  </si>
  <si>
    <t>2020.05.20 13:38:56</t>
  </si>
  <si>
    <t>2020.05.20 13:45:04</t>
  </si>
  <si>
    <t>2020.05.20 14:41:24</t>
  </si>
  <si>
    <t>2020.05.20 13:45:06</t>
  </si>
  <si>
    <t>2020.05.20 14:41:31</t>
  </si>
  <si>
    <t>2020.05.20 14:10:15</t>
  </si>
  <si>
    <t>2020.05.20 14:19:47</t>
  </si>
  <si>
    <t>2020.05.20 14:15:43</t>
  </si>
  <si>
    <t>2020.05.20 14:59:30</t>
  </si>
  <si>
    <t>2020.05.20 14:15:52</t>
  </si>
  <si>
    <t>2020.05.20 14:16:07</t>
  </si>
  <si>
    <t>2020.05.20 15:01:08</t>
  </si>
  <si>
    <t>2020.05.20 15:08:30</t>
  </si>
  <si>
    <t>2020.05.20 15:08:40</t>
  </si>
  <si>
    <t>2020.05.20 15:11:02</t>
  </si>
  <si>
    <t>2020.05.20 15:08:44</t>
  </si>
  <si>
    <t>2020.05.20 15:10:53</t>
  </si>
  <si>
    <t>2020.05.20 15:08:48</t>
  </si>
  <si>
    <t>2020.05.20 15:11:05</t>
  </si>
  <si>
    <t>2020.05.21 14:15:36</t>
  </si>
  <si>
    <t>2020.05.21 14:26:42</t>
  </si>
  <si>
    <t>2020.05.21 14:22:00</t>
  </si>
  <si>
    <t>2020.05.21 14:26:43</t>
  </si>
  <si>
    <t>2020.05.21 14:26:48</t>
  </si>
  <si>
    <t>2020.05.21 14:53:31</t>
  </si>
  <si>
    <t>2020.05.21 14:56:33</t>
  </si>
  <si>
    <t>2020.05.21 15:12:54</t>
  </si>
  <si>
    <t>2020.05.21 14:56:35</t>
  </si>
  <si>
    <t>2020.05.21 15:12:55</t>
  </si>
  <si>
    <t>2020.05.21 14:56:41</t>
  </si>
  <si>
    <t>2020.05.21 15:12:57</t>
  </si>
  <si>
    <t>2020.05.21 14:57:36</t>
  </si>
  <si>
    <t>2020.05.21 15:11:14</t>
  </si>
  <si>
    <t>https://gyazo.com/e006c2cdce11d85e2fa41620114546fe</t>
  </si>
  <si>
    <t>https://gyazo.com/82fcdc0a0bfb368dd7f87a8094d1bceb</t>
  </si>
  <si>
    <t>https://gyazo.com/0ac7bf46f61c9371edd6ce09bee72134</t>
  </si>
  <si>
    <t>https://gyazo.com/c4d7cd36b2b5b1f69fd623b645898d27</t>
  </si>
  <si>
    <t>https://gyazo.com/f6b8be60e4e5cc8e4352bdf3abdd54d1</t>
  </si>
  <si>
    <t>https://gyazo.com/80bfd404af6016eda68b4721422983c7</t>
  </si>
  <si>
    <t>https://gyazo.com/f09b68ffca8a08991c407056c0551e2b</t>
  </si>
  <si>
    <t>https://gyazo.com/04a01217108288c3db819d7ad4af6a9a</t>
  </si>
  <si>
    <t>https://gyazo.com/3dc2aa4034cdba456698689ebddf63dd</t>
  </si>
  <si>
    <t>https://gyazo.com/11714b3cbf81edde611dee7d63a27991</t>
  </si>
  <si>
    <t>https://gyazo.com/3355a78efb5b9c6b8dee70f2f807efab</t>
  </si>
  <si>
    <t>https://gyazo.com/358a6166905d787f4d479f5327c93af2</t>
  </si>
  <si>
    <t>https://gyazo.com/efa2bbfaa116a71fed820a38b885767a</t>
  </si>
  <si>
    <t>https://gyazo.com/82de48fafa0104b48d43145236896178</t>
  </si>
  <si>
    <t>https://gyazo.com/f849106917b9db76ab237ececf202e63</t>
  </si>
  <si>
    <t>2020.05.18 03:45:31</t>
  </si>
  <si>
    <t>2020.05.22 10:15:23</t>
  </si>
  <si>
    <t>2020.05.25 14:28:01</t>
  </si>
  <si>
    <t>2020.05.25 15:00:00</t>
  </si>
  <si>
    <t>https://gyazo.com/aa03f10d316ecffd813c44e74c2eaafe</t>
  </si>
  <si>
    <t>https://gyazo.com/afadea0f714fe24bb61d445f34e9a56a</t>
  </si>
  <si>
    <t>https://gyazo.com/27be74b3a0891ee0215902a32be173a4</t>
  </si>
  <si>
    <t>https://gyazo.com/54964eebb153b2ae8140c0c67f2d22a7</t>
  </si>
  <si>
    <t>https://gyazo.com/3d10e1275c0066f6095a7b8899a408df</t>
  </si>
  <si>
    <t>https://gyazo.com/2e300204b77e6936020b30b3b56f7287</t>
  </si>
  <si>
    <t>https://gyazo.com/2637620f35ceb027f73d3422cc83c089</t>
  </si>
  <si>
    <t>Trend bulish. El precio habia hecho un double top, y un fakeout en el piso de la consolidacion. Se anticipaba tomar una compra cuando llegase a retestear el piso. Se entro al ver el setup de rechazo en m5.</t>
  </si>
  <si>
    <t>Por el alto spread, el precio estuvo en drawdown un rato. Se dejo correr la operacion hasta el ultimo techo, y se cerro manualmente anticipando el retroceso por no haber volumen en el mercado para romper la zona.</t>
  </si>
  <si>
    <t xml:space="preserve">El precio retrocedio como se habia anticipado. </t>
  </si>
  <si>
    <t xml:space="preserve">Cuando el precio se acerca a una zona, es mas probable que la rechaza que la rompa. </t>
  </si>
  <si>
    <t>No operar en feriados</t>
  </si>
  <si>
    <t xml:space="preserve">Se entro en contra de la operacion de Luis porque la trend era bearish. </t>
  </si>
  <si>
    <t>El precio fue a hacer el retracement. Se cerro pa no quebrar la cuenta</t>
  </si>
  <si>
    <t>El precio hizo el retracement y siguo hacia abajo</t>
  </si>
  <si>
    <t>Cuando el precio tiene un trend marcado, eventualmente va a hacer un retracement</t>
  </si>
  <si>
    <t>Deja el orto</t>
  </si>
  <si>
    <t>Se anticipaba que el precio iba bulish. Se entro en un impulso al ver que el precio rompia el alto de la ultima vela de m30</t>
  </si>
  <si>
    <t>El precio hizo el retracement correspondiente. Se cerro para que el SL no fuese tocado</t>
  </si>
  <si>
    <t>El precio toco el SL</t>
  </si>
  <si>
    <t>No entres en impulsos. Busca entradas en m1,m5</t>
  </si>
  <si>
    <t>No entres en impulsos. Deja correr la operacion a la proxima zona</t>
  </si>
  <si>
    <t xml:space="preserve">Mismo analisis anterior. </t>
  </si>
  <si>
    <t>Se cerro al ver que el precio llegaba al profit</t>
  </si>
  <si>
    <t>El precio siguio hasta el super TP esperado</t>
  </si>
  <si>
    <t>Marico, deja correr las ganancias</t>
  </si>
  <si>
    <t>Deja correr las ganancias. No seas cagado</t>
  </si>
  <si>
    <t>Mismo peo anterior</t>
  </si>
  <si>
    <t>Mismo analisis bulish de GU.</t>
  </si>
  <si>
    <t>Se cerro al ver que el precio hacia un retracement</t>
  </si>
  <si>
    <t>El precio volvio a la zona</t>
  </si>
  <si>
    <t>Mejores entradas en m1,m5</t>
  </si>
  <si>
    <t xml:space="preserve">BS. </t>
  </si>
  <si>
    <t>SL hit</t>
  </si>
  <si>
    <t>No operes BS con SL Y TP de scalping</t>
  </si>
  <si>
    <t>???</t>
  </si>
  <si>
    <t>Bias bulish. Entrada bonita</t>
  </si>
  <si>
    <t>Se cerro parcialmente y se puso el SL a BE. BE hit</t>
  </si>
  <si>
    <t>El precio siguio a la proxima zona</t>
  </si>
  <si>
    <t>Aguanta los retrocesos y confia en tu analisis</t>
  </si>
  <si>
    <t>Confia en tu analisis</t>
  </si>
  <si>
    <t>Guelecion activa</t>
  </si>
  <si>
    <t>El precio fue a la proxima zona</t>
  </si>
  <si>
    <t>El precio reboto</t>
  </si>
  <si>
    <t>Solo abre una posicion a la vez. Cuando el precio llega a una zona, las probabilidades dicen que va a rebotar, no a romper.</t>
  </si>
  <si>
    <t>Mejores entradas, "el precio va a rebotar en la zona hasta que se demuestre lo contrario"</t>
  </si>
  <si>
    <t>No al revenge trading</t>
  </si>
  <si>
    <t>Entrada sin sentido</t>
  </si>
  <si>
    <t>Se anticipaba que el precio rompiera la zona</t>
  </si>
  <si>
    <t>El precio no rompio y reboto</t>
  </si>
  <si>
    <t xml:space="preserve">El precio fue a la proxima zona </t>
  </si>
  <si>
    <t xml:space="preserve">Tu trabajo es operar los rechazos. </t>
  </si>
  <si>
    <t>Tradea los rechazos</t>
  </si>
  <si>
    <t xml:space="preserve">La trend era bulish, el precio habia creado un nuevo alto, y en m5 se veia como un fakeout, significando un posible retest. El retest se dio, pero no se agarro porque se penso que ya estaba muy en el fair price (no tan mala decision). Se anticipaba comprar una vez el precio rechazara el anteior piso roto. </t>
  </si>
  <si>
    <t>El precio dio señales de cambio de tendencia de bajista a alcista, pero no se supieron interpretar por el bias de que el precio debia llegar mas abajo. Sin embargo, en m5 se veia claramente que el precio habia llegado a una mini zona.</t>
  </si>
  <si>
    <t>El precio siguio al target de compra</t>
  </si>
  <si>
    <t xml:space="preserve">Ve bien las zonas. El precio no necesariamente va a llegar a tu take o hacer el retroceso hasta x. </t>
  </si>
  <si>
    <t>2020.05.27 13:18:52</t>
  </si>
  <si>
    <t>2020.05.27 13:25:02</t>
  </si>
  <si>
    <t>2020.05.27 13:25:00</t>
  </si>
  <si>
    <t>2020.05.27 14:17:12</t>
  </si>
  <si>
    <t>No trade</t>
  </si>
  <si>
    <t>https://gyazo.com/023a5cc392c8843ee525d00b5b7c8cff</t>
  </si>
  <si>
    <t>https://gyazo.com/a1dd1d6155ff68d9adfb526529090f64</t>
  </si>
  <si>
    <t>https://gyazo.com/d2c64597b6338275cb301fee9114cc2c</t>
  </si>
  <si>
    <t>https://gyazo.com/d7cde2a52568ee37feb46be5a24d883f</t>
  </si>
  <si>
    <t>https://gyazo.com/b67b414658934296c74b274176e02e52</t>
  </si>
  <si>
    <t>https://gyazo.com/5829e67304491df83dba52eb21d211c5</t>
  </si>
  <si>
    <t>https://gyazo.com/278bfe73992dd9b868897571848d8bbc</t>
  </si>
  <si>
    <t xml:space="preserve">La trend era bulish, pero se vio un pinbar en m5 y un engulfing bearish. Se anticipo que el precio podia caer y retestear el ultimo nivel aprovechando el clean traffic. </t>
  </si>
  <si>
    <t>Se cerro por pensar que el precio podria seguir subiendo.</t>
  </si>
  <si>
    <t>El precio siguio al target de venta</t>
  </si>
  <si>
    <t>Mira todas las temporalidades antes de buscar entradas en m5</t>
  </si>
  <si>
    <t>Cuando se analizo las temporalidades altas, se penso que el precio podria seguir subiendo y retestear el ultimo alto creado.</t>
  </si>
  <si>
    <t>Se cerro al no ver confirmaciones fuertes de compra.</t>
  </si>
  <si>
    <t>El precio se fue al target del analisis inicial</t>
  </si>
  <si>
    <t>NO ENTRES A UNA OPERACION SOLO MIRANDO 3 VELAS EN UNA SOLA TEMPORALIDAD. VE EL PANORAMA COMPLETO.</t>
  </si>
  <si>
    <t>2020.05.28 13:31:59</t>
  </si>
  <si>
    <t>2020.05.28 14:01:14</t>
  </si>
  <si>
    <t>2020.05.28 14:15:08</t>
  </si>
  <si>
    <t>2020.05.28 15:14:58</t>
  </si>
  <si>
    <t>https://gyazo.com/e194146f597c23129dbf9ed905fb0630</t>
  </si>
  <si>
    <t>https://gyazo.com/82156061e20019cd1eaba4688d6f102e</t>
  </si>
  <si>
    <t>https://gyazo.com/66f1a89d25c717f95de84d3b874d7ef4</t>
  </si>
  <si>
    <t>https://gyazo.com/78faf2698ee06ddd0347dc3a4f4d63c9</t>
  </si>
  <si>
    <t>https://gyazo.com/6aee2a20c9c9748d61b3b9185155e714</t>
  </si>
  <si>
    <t>https://gyazo.com/81ec162c013ac50e836a781048240c06</t>
  </si>
  <si>
    <t>2020.05.29 13:31:24</t>
  </si>
  <si>
    <t>2020.05.29 14:07:00</t>
  </si>
  <si>
    <t>https://gyazo.com/44219bbf3f77f13b53eda4a65d48bb2e</t>
  </si>
  <si>
    <t>https://gyazo.com/9d689298b191eb1d73ae33de16484261</t>
  </si>
  <si>
    <t>https://gyazo.com/6c1f6fb267aa25ee56b29522eab7715e</t>
  </si>
  <si>
    <t>https://gyazo.com/b91dc08887a5b0761f594f00238182ea</t>
  </si>
  <si>
    <t>https://gyazo.com/21c42c2ed39cb6180c27b331351f164a</t>
  </si>
  <si>
    <t>https://gyazo.com/78dd86f76be857681c0a9d72ac8423b7</t>
  </si>
  <si>
    <t>https://gyazo.com/97676ef368b8ad2f2fed555e18ab5671</t>
  </si>
  <si>
    <t xml:space="preserve">Tendencia bajista, el precio habia roto el piso y creado un nuevo bajo. Se espero al retroceso anticipando el retesteo del nuevo bajo creado. </t>
  </si>
  <si>
    <t xml:space="preserve">Se puso el TP muy optimista, sabiendo que el precio podria no romper esa zona. Se cerro manualmente al ver que el precio rechazaba el piso en m5. </t>
  </si>
  <si>
    <t>El precio rompio al alza</t>
  </si>
  <si>
    <t>Opera con un broker de bajo spread. Coloca bien tus TP de acuerdo a las probabilidades.</t>
  </si>
  <si>
    <t>Poner TP mas realistas.</t>
  </si>
  <si>
    <t xml:space="preserve">Al ver el cambio de estructura, se entro a una compra anticipando el retest de la caida de londres. </t>
  </si>
  <si>
    <t>El precio se guelio 7 bolsas.</t>
  </si>
  <si>
    <t>El precio subiooo</t>
  </si>
  <si>
    <t>Utiliza el mismo lotaje para todos los trades. No sabes cual de ellos va a ser tu golden eg.</t>
  </si>
  <si>
    <t>Utilizar un lotaje consistente y no tener miedo a dejar correr las ganancias</t>
  </si>
  <si>
    <t xml:space="preserve">Exactamente el mismo analisis del trade de compra del dia anterior. </t>
  </si>
  <si>
    <t xml:space="preserve">Mismo comportamiento </t>
  </si>
  <si>
    <t>Mismo aprendizaje</t>
  </si>
  <si>
    <t>2020.06.01 13:18:07</t>
  </si>
  <si>
    <t>2020.06.01 15:16:13</t>
  </si>
  <si>
    <t>2020.06.01 16:31:30</t>
  </si>
  <si>
    <t>2020.06.01 16:33:20</t>
  </si>
  <si>
    <t>2020.06.01 16:35:38</t>
  </si>
  <si>
    <t>2020.06.01 17:10:45</t>
  </si>
  <si>
    <t xml:space="preserve">El momentum era bulish. Se entro al ver un rechazo del piso en el que habia habido un fakeout en m1. Se anticipaba la continuacion del momentum gracias al clean traffic de la zona. </t>
  </si>
  <si>
    <t>Se tuvo momentos de ansiedad, al ver que el precio se devolvia. Se puso el SL a BE, una vez que se sobreanalizo que el precio estaba llegando a una minizona. El precio rechazo el piso en el retest y se cerro para asegurar ganancias, considerando que no habia tanto volumen en el mercado, y el precio estaba teniendo problemas para llegar al target.</t>
  </si>
  <si>
    <t>El precio llego al target y rompio la zona cuando el volumen de NY entro</t>
  </si>
  <si>
    <t>Deja que los trades lleguen al TP a menos que veas cambio de estructura.</t>
  </si>
  <si>
    <t>Dejar correr la operación</t>
  </si>
  <si>
    <t>Error</t>
  </si>
  <si>
    <t xml:space="preserve">Se tenia el analisis de que si el precio rompia y retesteaba la zona rota anterior, iba a irse a los 134.209, debido al clean traffic en los HTF. </t>
  </si>
  <si>
    <t xml:space="preserve">Se cerro por miedo a perder las ganancias obtenidas. </t>
  </si>
  <si>
    <t>El precio llego al super target planteado</t>
  </si>
  <si>
    <t>Confia en tu analisis. No cierres si no hay muestras de cambio de estrucutra AL MENOS en m5.</t>
  </si>
  <si>
    <t>https://gyazo.com/861a1e9172d664377473cc7666add538</t>
  </si>
  <si>
    <t>https://gyazo.com/128c2554d18372926564611d8de55b64</t>
  </si>
  <si>
    <t>https://gyazo.com/2a4de5354d6f4970ea0ed614f6e732d4</t>
  </si>
  <si>
    <t>https://gyazo.com/be5f48cdb9e26844bf6991578402f183</t>
  </si>
  <si>
    <t>https://gyazo.com/5d4bba101da078e24164a105530f23d0</t>
  </si>
  <si>
    <t>https://gyazo.com/50b702ebb992edd7b8fd22e718b7e9a9</t>
  </si>
  <si>
    <t>2020.06.04 01:12:21</t>
  </si>
  <si>
    <t>2020.06.04 02:09:58</t>
  </si>
  <si>
    <t>2020.06.04 03:03:48</t>
  </si>
  <si>
    <t>2020.06.04 03:29:46</t>
  </si>
  <si>
    <t>2020.06.05 02:19:29</t>
  </si>
  <si>
    <t>2020.06.05 04:14:46</t>
  </si>
  <si>
    <t>2020.06.05 13:36:08</t>
  </si>
  <si>
    <t>2020.06.05 15:30:11</t>
  </si>
  <si>
    <t>2020.06.10 13:24:50</t>
  </si>
  <si>
    <t>2020.06.10 13:45:09</t>
  </si>
  <si>
    <t>2020.06.10 14:55:56</t>
  </si>
  <si>
    <t>2020.06.10 15:00:28</t>
  </si>
  <si>
    <t>2020.06.11 14:29:30</t>
  </si>
  <si>
    <t>2020.06.11 14:52:44</t>
  </si>
  <si>
    <t>2020.06.11 15:07:50</t>
  </si>
  <si>
    <t>2020.06.11 15:21:06</t>
  </si>
  <si>
    <t>2020.06.12 13:43:04</t>
  </si>
  <si>
    <t>2020.06.12 14:37:44</t>
  </si>
  <si>
    <t>El 02/06 me decidi mirar la sesion de Asia. Hice mi analisis y dije si el precio rompe esta zona, entro en compra. Una vez se comenzo a dar el movimiento, no aprete el gatillo por miedo. Comence a sacar excusas como: 'operar en asia no esta en mi plan de trading'. No eran razones, sino excusas. De haber sido una razon, no hubiera abierto la pantalla en asia en primer lugar.</t>
  </si>
  <si>
    <t>https://gyazo.com/37388cd9e078f09f2030bd8a6477b2f5</t>
  </si>
  <si>
    <t>https://gyazo.com/2217db36493f29358991bf106ed9b2d6</t>
  </si>
  <si>
    <t>https://gyazo.com/ef69a189f96eaf65518cbb808358651f</t>
  </si>
  <si>
    <t>https://gyazo.com/809af2ee608e8b4af6ad99b5672570cc</t>
  </si>
  <si>
    <t>https://gyazo.com/2b1e7d24025b1e22577f258641e24fd6</t>
  </si>
  <si>
    <t>El habia roto el rango en tendencia alcista. Habia creado un HH, y al verlo rechazado se anticipaba que si volvia a entrar al rango retesteara el piso con el clean traffic . Se entro al ver una vela bearish de m5.</t>
  </si>
  <si>
    <t>Se cerro por miedo a que tocase el SL.</t>
  </si>
  <si>
    <t>El precio toco el SL y mas all</t>
  </si>
  <si>
    <t>Pon el SL bien. En este caso, como minimo el SL debia haber ido 15 pips mas arriba</t>
  </si>
  <si>
    <t>Mala colocacion del SL/Mala entrada</t>
  </si>
  <si>
    <t>Mismo analisis anterior. Se entro al ver que el precio rechazaba la zona anterior y hacia una envolvente bajista dentro de la zona</t>
  </si>
  <si>
    <t xml:space="preserve">Se cerro al ver un "cambio de tendencia". </t>
  </si>
  <si>
    <t>En realidad, era solo un descanso</t>
  </si>
  <si>
    <t xml:space="preserve">Cambio de tendencia NO es lo mismo que descanso en tendencia. </t>
  </si>
  <si>
    <t xml:space="preserve">Confiar en el analisis. Saber diferenciar entre un cambio de tendencia y un descanso para continuar la tendencia. </t>
  </si>
  <si>
    <t xml:space="preserve">Entrada horrible. Se penso que el precio iba a romper la zona. </t>
  </si>
  <si>
    <t>Se dejo correr la operacion al SL por "probar que se podia aguantar el SL"</t>
  </si>
  <si>
    <t>Sl tocado</t>
  </si>
  <si>
    <t>NUNCA pienses que el precio va a romper hasta que te demuestre lo contrario. Y de hecho, cuando el precio si rompe, tu esperas se;ales de rechazo (que no rompa en la direccion contraria aka fakeout).</t>
  </si>
  <si>
    <t>Tu operas los rechazos no los rompimientos directa o indirectamente.</t>
  </si>
  <si>
    <t>https://gyazo.com/6d23b906e21dcfd9e1e684cb8842ea25</t>
  </si>
  <si>
    <t>https://gyazo.com/a8a7a1ffd05b011d373c4d379f717a54</t>
  </si>
  <si>
    <t>https://gyazo.com/d74899c3741fc6c55f64729d8c112f19</t>
  </si>
  <si>
    <t>https://gyazo.com/b38383e1e3ac8133e1daff1ed93df2bf</t>
  </si>
  <si>
    <t>https://gyazo.com/af3d57bcdde2c4abd4a85de8a7d53ab1</t>
  </si>
  <si>
    <t>https://gyazo.com/2a1d7e0fb7d6036745282908d2b162a8</t>
  </si>
  <si>
    <t>https://gyazo.com/7e5f017a56ea2855cc2ff58d0e3d8f7e</t>
  </si>
  <si>
    <t>https://gyazo.com/221016dca91306d1846d4848c25baef2</t>
  </si>
  <si>
    <t>https://gyazo.com/e4202c2ccba812f2085cf086f253e467</t>
  </si>
  <si>
    <t>https://gyazo.com/4736ddf2c4a3931d0a134bee57701ccd</t>
  </si>
  <si>
    <t>https://gyazo.com/0d2ba666953d1c149d236130ef86c9f2</t>
  </si>
  <si>
    <t>https://gyazo.com/1a4b216f0e3f3c04d03f259974326c3b</t>
  </si>
  <si>
    <t xml:space="preserve">Tendencia alcista. HH creado, se anticipaba el rechazo del piso para retestear el nuevo alto, con la ayuda del clean candle. Se entro al ver un rechazo en m5 </t>
  </si>
  <si>
    <t>varios sentimientos:  miedo a perder, se tenian ganas de cerrar la operacion al estar 10 pips en drawdown. Me analice y dije hey, el trade todavia esta en analisis, las probabilidades dicen que cuando cierras manual la cagas. Estas comprando lo mas barato posible. calmate. 2. miedo a perder lo ganado, al ver un peque;o descanso en m5. Me dije no, esto ya lo has visto muchas veces. El precio no se mueve en linea recta. Siempre tiene un descanso cuando va en tendencia en todas las temporalidades. Confia. 3 miedo a la noticia: me recorde de la ense;anza: las noticias/aperturas son potenciadores. El precio al final va a seguir su flujo natural</t>
  </si>
  <si>
    <t>El precio llego a la zona</t>
  </si>
  <si>
    <t xml:space="preserve">1 Confia en tu analisis. 2 compra barato vende caro. 3 el precio no se mueve en linea recta. </t>
  </si>
  <si>
    <t>Trade perfecto.</t>
  </si>
  <si>
    <t>https://gyazo.com/a4078e5cc9b977442b7a2cdff846830c</t>
  </si>
  <si>
    <t>https://gyazo.com/c505d0eeea7c71d1c95572e2d349b70f</t>
  </si>
  <si>
    <t>https://gyazo.com/64e8cbe41347eb4c79920877490951ab</t>
  </si>
  <si>
    <t>https://gyazo.com/12f46d8afe5d2c3f3e63a4e9852aa74b</t>
  </si>
  <si>
    <t>https://gyazo.com/bccba53618fa5c84a717fbdd5b9d953e</t>
  </si>
  <si>
    <t>https://gyazo.com/4031338d82c31574a9b603175600513f</t>
  </si>
  <si>
    <t>https://gyazo.com/15635ba2202a4052f418d248ba1ae7b6</t>
  </si>
  <si>
    <t>Ultimo momentum bearish. Se anticipaba que el precio siguiera hasta la proxima zona con el advantage del clean candle. Se entro al ver un candle en m5</t>
  </si>
  <si>
    <t xml:space="preserve">SL. </t>
  </si>
  <si>
    <t xml:space="preserve">El precio rechazo el soporte mas cercano en h1. </t>
  </si>
  <si>
    <t>Siempre ve todas las temporalidades. Recuerda que como el precio va en impulsos, en su camino va haciendo soportes/resistencias que pueden ser zonas de rechazo en los retest a esas zonas</t>
  </si>
  <si>
    <t>Trade sin sentido. Se penso que el precio iba a romper</t>
  </si>
  <si>
    <t>Se cerro al realize que era un trade no planificado, y que estaba comprando muy caro</t>
  </si>
  <si>
    <t>El precio volvio a retestear la zona anterior</t>
  </si>
  <si>
    <t>https://gyazo.com/f20c01f30e60e5a77ad7e7a62677d382</t>
  </si>
  <si>
    <t>https://gyazo.com/e46f891806a422168bdb20fffa922dd8</t>
  </si>
  <si>
    <t>https://gyazo.com/3ecc7e752f1f62ed59903a2dd4c660ff</t>
  </si>
  <si>
    <t>https://gyazo.com/9f573c3b8521e49908c4f992e72f3223</t>
  </si>
  <si>
    <t>https://gyazo.com/bbfef73f74ccbde28626276b5011e981</t>
  </si>
  <si>
    <t>https://gyazo.com/cac568528d22ace6a24cb931c6663cd1</t>
  </si>
  <si>
    <t>https://gyazo.com/a341c25010739f9a1a149ec593ebd689</t>
  </si>
  <si>
    <t>htf bearish. Se tenia la idea de que el precio cayera a la siguiente zona, y me dije: voy a esperar al retroceso y que me confirme una nueva resistencia para entrar en venta. Entre en compra an ver 2 velas de 5 minutos bulish</t>
  </si>
  <si>
    <t xml:space="preserve">Las velas de m5 ni siquiera rompieron la resistencia. Me dije a mi mismo " no cierres porque todavia no hay confirmaciones de compra". Sin embargo, mi inconsciente fue el que tomo la decision. </t>
  </si>
  <si>
    <t xml:space="preserve">El precio se fue al target. </t>
  </si>
  <si>
    <t xml:space="preserve">Ve los dos escenarios antes de tomar una decision, y evita los second thoughts una vez que la tomes. Recuerda que cuando el precio rompe, no operes en contra del rompimiento a menos que el precio te demuestre que es un fakeout. </t>
  </si>
  <si>
    <t>Impuksive</t>
  </si>
  <si>
    <t>Mismo analisis y comportamiento anterior. Entre al ver una envolvente alcista en una de las zonas trazadas.</t>
  </si>
  <si>
    <t xml:space="preserve">El precio fue a retestear el nuevo techo creado. </t>
  </si>
  <si>
    <t>https://gyazo.com/8e7222ab7eac23e51651e0b0b12c74b6</t>
  </si>
  <si>
    <t>https://gyazo.com/cab5f684c8a02f43fd9adc988b720ef9</t>
  </si>
  <si>
    <t>https://gyazo.com/2884df26456d5825bbc8a4d1d0491e99</t>
  </si>
  <si>
    <t>https://gyazo.com/fb4ab079926eb6624bd6f46d018e9a16</t>
  </si>
  <si>
    <t>https://gyazo.com/40dce506c575f4799670125c1ae82bc3</t>
  </si>
  <si>
    <t>https://gyazo.com/33ab611dc7c28003b4efb107618b7657</t>
  </si>
  <si>
    <t>https://gyazo.com/38abf4395736d2b9b6282356cea8083a</t>
  </si>
  <si>
    <t xml:space="preserve">Tendencia bearish. El precio habia hecho un rechazo en techo y se anticipaba que siguiera hasta la proxima zona gracias al clean traffic. Se entro al ver que el precio rompia la mini zona en m5. </t>
  </si>
  <si>
    <t xml:space="preserve">Se cerro por impulso al ver que el precio hacia el retroceso. Sin embargo, en el momento si me dije no cierres, el precio no ha roto la zona, todavia hay rechazos del techo. El precio todavia esta en analisis. </t>
  </si>
  <si>
    <t>El precio fue al target</t>
  </si>
  <si>
    <t xml:space="preserve">NUNCA cierres manual. Mis estadisticas dicen que siempre que cierro manual, es la decision equivocada. COMPROBADO ESTADISTICAMENTE. </t>
  </si>
  <si>
    <t>Confiar en mi analisis y entender que el precio nunca se mueve en linea recta.</t>
  </si>
  <si>
    <t>2020.06.15 13:52:30</t>
  </si>
  <si>
    <t>2020.06.15 14:50:28</t>
  </si>
  <si>
    <t>2020.06.16 13:42:34</t>
  </si>
  <si>
    <t>2020.06.16 14:03:04</t>
  </si>
  <si>
    <t>2020.06.16 14:12:46</t>
  </si>
  <si>
    <t>2020.06.16 14:58:07</t>
  </si>
  <si>
    <t>2020.06.19 16:01:16</t>
  </si>
  <si>
    <t>2020.06.19 16:48:15</t>
  </si>
  <si>
    <t>https://gyazo.com/b77d78062760d0a6444c023aff6cbfd6</t>
  </si>
  <si>
    <t>https://gyazo.com/59afd3fb6456424c954fa55a97eee6a0</t>
  </si>
  <si>
    <t>https://gyazo.com/08b5fd1b4d2342bf242c876f27514ee7</t>
  </si>
  <si>
    <t>https://gyazo.com/1919ad9a7c397e46989a086495736a81</t>
  </si>
  <si>
    <t>https://gyazo.com/3b1c53fc8e14640ed66aae15748dc6e1</t>
  </si>
  <si>
    <t>https://gyazo.com/00cdce70eb143e305600f2a012661f3c</t>
  </si>
  <si>
    <t>https://gyazo.com/d4e986371d613a3b75d104d817cf4be3</t>
  </si>
  <si>
    <t>https://gyazo.com/9f4b1e9b9777a9327a7ba3c8a46c47b7</t>
  </si>
  <si>
    <t>https://gyazo.com/e8189d3b96bef69346acd76172a67570</t>
  </si>
  <si>
    <t>https://gyazo.com/8c796d66ce38bd18fa24298314023505</t>
  </si>
  <si>
    <t>https://gyazo.com/d210d6388f1ae124b5f7cc128987dc02</t>
  </si>
  <si>
    <t>https://gyazo.com/c8336ef19ea56b5436cc4d0a7e19de2e</t>
  </si>
  <si>
    <t>https://gyazo.com/d05a171d80d5ed20c816a4b6e3ef47e8</t>
  </si>
  <si>
    <t>https://gyazo.com/ae33ec028dd0c721db94acd0e479e969</t>
  </si>
  <si>
    <t>https://gyazo.com/93a044e52c84e2cace26031337a3b8a4</t>
  </si>
  <si>
    <t>https://gyazo.com/097707530ad904375f58ee751cbb6783</t>
  </si>
  <si>
    <t>https://gyazo.com/4292c858bd6611d726514570666f1b7c</t>
  </si>
  <si>
    <t>https://gyazo.com/8e60059ee03b9f9a6aa9f67851bef482</t>
  </si>
  <si>
    <t xml:space="preserve">Tendencia alcista. El precio creaba un rango. Se anticipaba que si el precio rompia el piso, retestearia la ultima zona. Se entro al ver que el precio rompia el ultimo bajo. </t>
  </si>
  <si>
    <t xml:space="preserve">Se comenzo a ver que el precio retrocedia. No se cerro la operacion por "respetar el SL" </t>
  </si>
  <si>
    <t>No operes las rupturas, sino los rechazos. Si por alguna razon se te olvida esta regla, recuerda que tu analisis de ruptura es que el precio NO va a hacer un fakeout, aka que no se va a devolver a la zona. Por lo tanto, el SL no debe ir en los extremos de la zona rota sino en el soporte/resistencia roto</t>
  </si>
  <si>
    <t>El precio hizo un fakeout y se devolvio al rango</t>
  </si>
  <si>
    <t>1. entrada en rompimiento sin esperar en retest. 2. no tomar ganancias en la proxima zona sabiendo que en el 80% de los casos cuando el precio rompe retestea el ultimo S/R roto.</t>
  </si>
  <si>
    <t>HTF bearish. Esperaba el rompimiento para continuar a la siguiente zona. Entre al ver que el precio rompia.</t>
  </si>
  <si>
    <t xml:space="preserve">El precio fue a retestear la zona rota, y se cerro por impulso antes que el precio tocara el SL. </t>
  </si>
  <si>
    <t>El precio volvio a retestear el nuevo bajo creado y se devolvio a la zona</t>
  </si>
  <si>
    <t>HTF bearish. El precio rompia el soporte. Se espero que el precio creara un nuevo bajo, retesteara el soporte roto, y continuase a retestear el nuevo bajo creado</t>
  </si>
  <si>
    <t>El precio se desarrollo con base en el analisis.</t>
  </si>
  <si>
    <t>Trade perfecto</t>
  </si>
  <si>
    <t>2020.06.23 13:15:18</t>
  </si>
  <si>
    <t>2020.06.23 14:08:27</t>
  </si>
  <si>
    <t>2020.06.23 14:34:03</t>
  </si>
  <si>
    <t>2020.06.23 15:46:16</t>
  </si>
  <si>
    <t>2020.06.24 13:50:20</t>
  </si>
  <si>
    <t>2020.06.24 14:34:00</t>
  </si>
  <si>
    <t>2020.06.25 13:14:56</t>
  </si>
  <si>
    <t>2020.06.25 14:10:53</t>
  </si>
  <si>
    <t>2020.06.26 13:50:14</t>
  </si>
  <si>
    <t>2020.06.26 14:17:30</t>
  </si>
  <si>
    <t xml:space="preserve">htf bullish. El precio habia retesteado el ultimo hh formado y rechazado. El precio entraba en rango. Se anticipaba que el precio rechazara el piso en el que estaba y por el clean traffic fuese arriba otra vez. Se entro al ver una vela de rechazo en m15. </t>
  </si>
  <si>
    <t>Fakeout</t>
  </si>
  <si>
    <t>Trade bueno.</t>
  </si>
  <si>
    <t>Calidad del trade</t>
  </si>
  <si>
    <t>Probabilidades</t>
  </si>
  <si>
    <t>Con el mismo analisis anterior, y considerando el fakeout, se tomo la misma idea</t>
  </si>
  <si>
    <t xml:space="preserve">El precio </t>
  </si>
  <si>
    <t>El precio se fue 25  pips +</t>
  </si>
  <si>
    <t>El precio rechazo a la baja esta vez</t>
  </si>
  <si>
    <t>Proteje la operacion al 50%</t>
  </si>
  <si>
    <t>Proteje a BE al 50%. Nota: aca no se ejecuto otra idea de trade que se tenia aun al estar todavia dentro de la gestion de riesgo del 1-2%, aun sabiendo que la idea tenia alta probabilidad por 1) 2 fakeouts al alza, y un bello clean candle. Este es el ejemplo de la unica vez en la que se puede tomar una tercera entrada. Cuando el R/R recupere las ganancias y mas.</t>
  </si>
  <si>
    <t>https://gyazo.com/47078e213602c4876b0fc2f1873d37cd</t>
  </si>
  <si>
    <t>https://gyazo.com/0ebb8fec6646755fe00a2aa4523a2765</t>
  </si>
  <si>
    <t>https://gyazo.com/8d02166ba31e1a239e6e7d04690a13ae</t>
  </si>
  <si>
    <t>https://gyazo.com/3bc65beffdc513f6e41f1c491361ceca</t>
  </si>
  <si>
    <t>https://gyazo.com/ab5adc9962971c908cd62a8843f7c32d</t>
  </si>
  <si>
    <t>https://gyazo.com/5ff511ef3a18121c718afa78097cf93b</t>
  </si>
  <si>
    <t xml:space="preserve">HTF en rango, pero ultimas velas de h4 bearish. El precio se acercaba a un techo, y se entro al ver un rechazo y una vela bearish sin top wick. Aun cuando la zona era de un clean candle, la AA mas reciente mostraba rechazos. Ademas, era el mejor momento para vender. </t>
  </si>
  <si>
    <t xml:space="preserve">El precio hizo un peque;o retroceso y luego se fue a profit. </t>
  </si>
  <si>
    <t>Profit</t>
  </si>
  <si>
    <t>Trabaja en base a %, asi tu rentabilidad a largo plazo es mayor</t>
  </si>
  <si>
    <t>https://gyazo.com/4d6ca9c60a93bc62298f257f3ef8c3b7</t>
  </si>
  <si>
    <t>https://gyazo.com/93b3b1a7be89f15b2bc895ad811c7aa8</t>
  </si>
  <si>
    <t>https://gyazo.com/09023abdff7f0dfc60505aa3ff4119ad</t>
  </si>
  <si>
    <t>https://gyazo.com/63a4cd7d41ed9e504ee3135991af2ab3</t>
  </si>
  <si>
    <t>https://gyazo.com/265ebff01acc449311e2a1b8f9943e1c</t>
  </si>
  <si>
    <t xml:space="preserve">Precio seguia en rango. El precio llegaba al techo del rango. Se anticipaba tomar el mismo analisis anterior. Se entro al ver una vela envolvente en m15. </t>
  </si>
  <si>
    <t>El precio hizo un retracement y me stopeo</t>
  </si>
  <si>
    <t>El precio fue a profit con el volument de NY</t>
  </si>
  <si>
    <t>Piensa en profit y no en evitar perder dinero. El SL es para evitar perdidas mas grandes, NO para tomar mas ganancias etc. O tomas una mejor entrada, o bajas tu riesgo, o aguantas el retroceso</t>
  </si>
  <si>
    <t>Poner el SL con la mentalidad de evitar perder. Aca pude controlar mis emociones de reentrar por revenge etc.</t>
  </si>
  <si>
    <t>https://gyazo.com/efaed2a1b4cac1e87111a4290a4fdb95</t>
  </si>
  <si>
    <t>https://gyazo.com/72ec14055b951747ce6e73540f89c5be</t>
  </si>
  <si>
    <t>https://gyazo.com/0ac8aeef078fdee6cac0a8b817adb5cf</t>
  </si>
  <si>
    <t>https://gyazo.com/c64e11f9d40cca1bebb6fc54c3bdbe76</t>
  </si>
  <si>
    <t>https://gyazo.com/10bcdcf9320b061f7262f570cec3cbcd</t>
  </si>
  <si>
    <t>Se entro al ver confirmaciones de rechazo en m5</t>
  </si>
  <si>
    <t xml:space="preserve">El precio fue a profit </t>
  </si>
  <si>
    <t>Trabaja con base en %.  No tengas pena en poner el TP un poco mas largo. 5 pips mas pueden hacer la diferencia a largo plazo en la rentabilidad</t>
  </si>
  <si>
    <t>https://gyazo.com/a83a97c16b61bda877c78e6b448c7d75</t>
  </si>
  <si>
    <t>https://gyazo.com/4b95ed034e8f707817883625cd53111c</t>
  </si>
  <si>
    <t>https://gyazo.com/f3c75f958443d57e04be469b6f62e23d</t>
  </si>
  <si>
    <t>https://gyazo.com/751069df111d22d9ec3a41c98074aff3</t>
  </si>
  <si>
    <t>https://gyazo.com/fd91df9db6ede1c1b68b198ae4a53ca3</t>
  </si>
  <si>
    <t>2020.06.29 13:20:08</t>
  </si>
  <si>
    <t>2020.06.29 13:39:27</t>
  </si>
  <si>
    <t>2020.06.29 14:47:52</t>
  </si>
  <si>
    <t>2020.06.29 14:54:17</t>
  </si>
  <si>
    <t>2020.06.30 13:32:15</t>
  </si>
  <si>
    <t>2020.06.30 14:52:49</t>
  </si>
  <si>
    <t>2020.07.02 13:32:05</t>
  </si>
  <si>
    <t>2020.07.02 14:27:03</t>
  </si>
  <si>
    <t>2020.07.02 15:29:55</t>
  </si>
  <si>
    <t>2020.07.02 16:12:33</t>
  </si>
  <si>
    <t>2020.07.03 14:16:49</t>
  </si>
  <si>
    <t>2020.07.03 14:33:21</t>
  </si>
  <si>
    <t>2020.07.03 14:37:47</t>
  </si>
  <si>
    <t>2020.07.03 16:16:57</t>
  </si>
  <si>
    <t>2020.07.03 17:06:38</t>
  </si>
  <si>
    <t>2020.07.03 17:33:32</t>
  </si>
  <si>
    <t>https://gyazo.com/a057b8cc2c23cf3ceeb47adc72f3813c</t>
  </si>
  <si>
    <t>https://gyazo.com/2255a3a021c8849427cf675662fcad90</t>
  </si>
  <si>
    <t>https://gyazo.com/7c7e5e54476f1da63fa2a1fff5a933b7</t>
  </si>
  <si>
    <t>https://gyazo.com/f617c153a56db26f97b907b1ba3e90d4</t>
  </si>
  <si>
    <t>https://gyazo.com/bf266f58fa13a8b1ec1a03a6f759fd3b</t>
  </si>
  <si>
    <t>htf bearish desde londres. Se anticipaba un retroceso por la tendencia sin interrupcion. Ademas, en m15 se veia un tweezer bottom con 2 dojis. Se entro al ver otro tweezer bottom en m5 cuando el precio rompia ela ultima vela envolvente de m5.</t>
  </si>
  <si>
    <t>El precio subio un poco y luego bajo, creando una nueva zona</t>
  </si>
  <si>
    <t>El mercado hace lo que quiera cuando quiera</t>
  </si>
  <si>
    <t>Buen analisis. El RR era altisimo</t>
  </si>
  <si>
    <t>Cuando se vio el SL tocado, se cambio de bias al segundo escenario de que el precio continuara hacia abajo.</t>
  </si>
  <si>
    <t>El precio se fue al alza</t>
  </si>
  <si>
    <t>Piensa contrario a lo que te dicen tus instintos. El precio cuando trae una tendencia muy clara desde londres en NY la corrije. Es mejor esperar la mejor entrada para el retroceso que tratar de agarrar unas migajas del movimiento que ya esta agotado</t>
  </si>
  <si>
    <t>https://gyazo.com/f6a52b866c4318597909c82cc299c712</t>
  </si>
  <si>
    <t>https://gyazo.com/c104497e9fcfdb21240016a4816d1675</t>
  </si>
  <si>
    <t>https://gyazo.com/b450d3ab7af324533b69d46be6bfca78</t>
  </si>
  <si>
    <t>https://gyazo.com/a53a1265c9f63154667c78e3fa747850</t>
  </si>
  <si>
    <t>Se entro en un tweezer top, el cual era mas bajo que el tweezer top anterior.</t>
  </si>
  <si>
    <t xml:space="preserve">htf bearish. Se anticipaba tomar una venta en el techo para retestear el piso. </t>
  </si>
  <si>
    <t>El precio fue al tp y se devolvio</t>
  </si>
  <si>
    <t>Pon el TP antes de la zona'</t>
  </si>
  <si>
    <t xml:space="preserve">Solo pon el TP x pips antes del ultimo alto/bajo si esta debajo del ultimo cuerpo de las velas </t>
  </si>
  <si>
    <t>https://gyazo.com/6e599fc074fdf3f82fe558f45906f4cd</t>
  </si>
  <si>
    <t>https://gyazo.com/795ff8cfc3af85abb2ed8404927b547d</t>
  </si>
  <si>
    <t>https://gyazo.com/3179f7cf41bf79f41b8d948d5e783999</t>
  </si>
  <si>
    <t>https://gyazo.com/3933cc1182bc81310c6aab1eb9457b1a</t>
  </si>
  <si>
    <t>https://gyazo.com/15903c1b6b9c8e0b96bff32b94a5a5c8</t>
  </si>
  <si>
    <t xml:space="preserve">htf en rango luego de un momentum bullish. Se entro al ver una vela engulfing en m5que rompia un techo. </t>
  </si>
  <si>
    <t>No operes las rupturas, sino los rechazos. Si por alguna razon se te olvida esta regla, recuerda que tu analisis de ruptura es que el precio NO va a hacer un fakeout, aka que no se va a devolver a la zona. Por lo tanto, el SL no debe ir en los extremos de</t>
  </si>
  <si>
    <t>operar la ruptura</t>
  </si>
  <si>
    <t>No proteger. El precio iba 15 pips positivos y no tome parciales ni movi a  BE.</t>
  </si>
  <si>
    <t>https://gyazo.com/53572ec18c76a501fa6c6798c35b38e7</t>
  </si>
  <si>
    <t>https://gyazo.com/8b15d788da65940ab0a147b11eb454d6</t>
  </si>
  <si>
    <t>https://gyazo.com/9df80a77a31a5250a7be4e24ecdca19e</t>
  </si>
  <si>
    <t>https://gyazo.com/abedcc743e8d19bc74494deab356bdfc</t>
  </si>
  <si>
    <t>https://gyazo.com/329f5ec55da0891839bc9830c791561d</t>
  </si>
  <si>
    <t>momentum bearish desde londres. El precio habia retesteado/llenado una wick por una vela de m30. Como el precio estaba en el ultimo techo y lo habia rechazado, se entro al ver una vela bearish de m5 de rechazo.</t>
  </si>
  <si>
    <t>El tp era de 20 pips. Se movio a BE a 10 pips</t>
  </si>
  <si>
    <t>Excelente ejecucion</t>
  </si>
  <si>
    <t xml:space="preserve">Se entro por impulso al ver que la proxima vela de m5 se iba bearish. </t>
  </si>
  <si>
    <t>No operes por impulso. Si un trade te saca en BE, espera un tiempo a que el mercado decida que va a hacer. De esta manera puedes agarrar una mejor entrada a favor de tu analisis para darle al trade una segunda oportunidad</t>
  </si>
  <si>
    <t>Al ver que el precio rompia y rechazaba el ultuimo techo, se entro al ver que el precio tradeaba mas arriba de las ultimas mechas de la zona. Se anticipaba que el precio continuara bulish por el clean traffic</t>
  </si>
  <si>
    <t>NO persigas el precio. Anticipalo</t>
  </si>
  <si>
    <t>Entrada tardia</t>
  </si>
  <si>
    <t>2020.07.06 14:58:47</t>
  </si>
  <si>
    <t>2020.07.06 15:03:15</t>
  </si>
  <si>
    <t>2020.07.07 13:59:13</t>
  </si>
  <si>
    <t>2020.07.07 14:06:13</t>
  </si>
  <si>
    <t>2020.07.07 14:48:08</t>
  </si>
  <si>
    <t>2020.07.07 16:57:02</t>
  </si>
  <si>
    <t>2020.07.07 16:59:26</t>
  </si>
  <si>
    <t>2020.07.07 17:05:29</t>
  </si>
  <si>
    <t>2020.07.07 17:34:29</t>
  </si>
  <si>
    <t>2020.07.08 13:31:09</t>
  </si>
  <si>
    <t>2020.07.08 14:59:22</t>
  </si>
  <si>
    <t>https://gyazo.com/568413bc48c65647dd56a7b0ed976a2f</t>
  </si>
  <si>
    <t>https://gyazo.com/59f19954e8ecfbfdd5695adf5820a5bf</t>
  </si>
  <si>
    <t>https://gyazo.com/240c640064dd368f46a64d96b87e895f</t>
  </si>
  <si>
    <t>https://gyazo.com/fece864115471879afa4fb6d3f852333</t>
  </si>
  <si>
    <t>https://gyazo.com/dc632e9e708ebe632555855770ec3c01</t>
  </si>
  <si>
    <t>https://gyazo.com/b51dd26f085c32a8002eb29b8a127df9</t>
  </si>
  <si>
    <t>https://gyazo.com/b3a35109ef60afab82d0a418409993b9</t>
  </si>
  <si>
    <t>https://gyazo.com/fb5d2d1530e38cbc7e0a5cfe750c0c91</t>
  </si>
  <si>
    <t>https://gyazo.com/6ffca22e1529c6d5c36a92e56283f5af</t>
  </si>
  <si>
    <t>https://gyazo.com/b347c6a6086b53a8bcc4bf29be3c1204</t>
  </si>
  <si>
    <t>https://gyazo.com/a873a02ee281d6cdc42442a1e7e6cb1c</t>
  </si>
  <si>
    <t xml:space="preserve">El precio llegaba a una resistencia en h4, y como venia bulish desde 16 horas, se anticipaba la correccion. Se entro a venta al ver un rechazo de la resistencia en m5. </t>
  </si>
  <si>
    <t>Ve ambos escenarios. En este caso, era un buen analisis anticipar la correctiva, pues era la operacion con el mayor R/R. Ademas, el precio habia rechazado la resistencia 2 veces.</t>
  </si>
  <si>
    <t>Entrar en cotnra de la tendencia</t>
  </si>
  <si>
    <t>Ver todos los escenarios. Si hubiera analizado en h1 me hubiese dado ncuenta de que habia ya creado un piso, y que el momentum era bulish</t>
  </si>
  <si>
    <t>Al haber roto la resistencia de h4, se anticipaba que el precio podria seguir subiendo por el clean traffic unos 100 pips mas al menos. Se entro al ver un retroceso en m1</t>
  </si>
  <si>
    <t>El precio siguo subiendo al super target</t>
  </si>
  <si>
    <t>Aprovecha el super momentum. Cuando Gj esta en momentum, no cree en retrocesos sino en correctivas</t>
  </si>
  <si>
    <t xml:space="preserve">Mejora tu tecnica de runners. La idea es sacarle el mayor provecho al mercado cuando este generoso, pues eso no es todo los dias. Entonces, si solo me limito a un %, podria estar desaprovechando oportunidades como esta. No tengas miedo a reentrar si ves un super momentum como este, y si el RR sigue siendo bueno </t>
  </si>
  <si>
    <t>Este era el otro analisis que se tenia, que si el precio rompia esta zona podria seguir</t>
  </si>
  <si>
    <t>Cerre manual por miedo</t>
  </si>
  <si>
    <t>SL no tocado y el precio se fue a la proxima zon</t>
  </si>
  <si>
    <t>NO operes cagado. O vas o no vas. Tus SL son los puntos en los que los analisis se invalidan, no antes</t>
  </si>
  <si>
    <t>Fue el mismo caso que las anteriores, al ver que el precio no iba pa abajo, va pa arriba</t>
  </si>
  <si>
    <t>Asegura ganancias</t>
  </si>
  <si>
    <t>Asegura ganancias. Practica los trailing stops</t>
  </si>
  <si>
    <t>https://gyazo.com/7b45b7e48e6a68486b4c6612a48b059b</t>
  </si>
  <si>
    <t>https://gyazo.com/121023977ec0f4ad7fe7fca147637ebd</t>
  </si>
  <si>
    <t>https://gyazo.com/f7f440289565bb9b94d772ef5195dd42</t>
  </si>
  <si>
    <t>https://gyazo.com/34a223a3d843a769a7385ee7385630ac</t>
  </si>
  <si>
    <t>https://gyazo.com/dc9fc0fdd5f3cbce76e70b6b939518c2</t>
  </si>
  <si>
    <t>https://gyazo.com/d68427a0af1aeb978978cd3bce30e2fc</t>
  </si>
  <si>
    <t>El overall trend de la semana era bulish. El precio habia hecho una correctiva en londres, asi que se anticipaba la correccion del movimiento bearish. Al ver rechazos en soporte en m30,m15, y HH en m5, se entro</t>
  </si>
  <si>
    <t>Fue una lucha interna. Durante el desarrollo del trade mi parte logica me decia: confia en tu analisis, esto va a llegar a alla. La parte emocional me decia: y si se devuelve? Al final la tendencia es bearish? Al final decidi ir con el precio, ir rodando el SL a medida que el precio se fuese moviendo. Tuve miedo en el proceso, pero mi parte logica prevalecio</t>
  </si>
  <si>
    <t>Confia en tu analisis. Aprovecha los rallies sin miedo</t>
  </si>
  <si>
    <t>Cuando tengas un super target, y un super momentum, vale la pena aguantarse la jornada de trading completa hasta las 11. Hoy pude haber agarrado una reentrada luego del retroceso para llegar al super target que habia marcado</t>
  </si>
  <si>
    <t>2020.07.09 13:32:49</t>
  </si>
  <si>
    <t>2020.07.09 13:50:25</t>
  </si>
  <si>
    <t>2020.07.09 13:50:21</t>
  </si>
  <si>
    <t>2020.07.09 16:19:13</t>
  </si>
  <si>
    <t>2020.07.09 16:26:10</t>
  </si>
  <si>
    <t>2020.07.09 16:47:52</t>
  </si>
  <si>
    <t>Como reducir perdidas</t>
  </si>
  <si>
    <t>https://gyazo.com/3afe1439c2b1de499618dac0b1b272b6</t>
  </si>
  <si>
    <t>https://gyazo.com/4af144a4e5d962f6605dd57c68e70925</t>
  </si>
  <si>
    <t>https://gyazo.com/7c93251f463a6348c5a7b522236d1b13</t>
  </si>
  <si>
    <t>https://gyazo.com/a1ee23ca8bf26039ec398c5d05c62ed5</t>
  </si>
  <si>
    <t>https://gyazo.com/ecea1bb3d5ea97114ba2b46a8f055810</t>
  </si>
  <si>
    <t>https://gyazo.com/49bfd9edc2ab0bc933106dc9b4204d0a</t>
  </si>
  <si>
    <t xml:space="preserve">HTF bulish. El precio habia creado un nuevo alto y un soporte en m15. Se entroa  compra a; ver una vela bulish en m5. </t>
  </si>
  <si>
    <t xml:space="preserve">Estuve calmado. </t>
  </si>
  <si>
    <t>Vende cuando los chocolates esten caros</t>
  </si>
  <si>
    <t>Comprar caro</t>
  </si>
  <si>
    <t>No hay mucho que hacer. Se tuvo un analisis, se estaba operando a favor de la tendencia, habia clean candle para subir. El mercado hace lo que hace</t>
  </si>
  <si>
    <t>Como tambien se tenia la opcion de que el precio cayera, se tenia planeado esta posibilidad, de venta, a retestear el piso por el clean candle</t>
  </si>
  <si>
    <t>Tuve un sube y baja de emociones. Tenia miedo de que me tocara el SL, y al mismo tiempo no queria cerrar por seguir mis reglas, pero al mismo tiempo no queria moverme a BE, aun cuando sabia que el precio estaba consolidado</t>
  </si>
  <si>
    <t>Cuando el precio consolide, mueve a BE tan rapido como puedas, y espera a que el precio tenga direccion</t>
  </si>
  <si>
    <t>El mercado hace lo que hace</t>
  </si>
  <si>
    <t>Moverme a BE, al ver que el precio no tenia ninguna direccion</t>
  </si>
  <si>
    <t>-</t>
  </si>
  <si>
    <t>Se penso</t>
  </si>
  <si>
    <t>Pon tu SL mas cerca. Tu analisis era que el precio iba a ir pa arriba sin interrupcion porque pa eso estuvo guabineando toda la ma;ana</t>
  </si>
  <si>
    <t>Ni siquiera tuve tiempo de mirar la operacion.</t>
  </si>
  <si>
    <t>2020.07.10 13:19:21</t>
  </si>
  <si>
    <t>2020.07.10 13:28:16</t>
  </si>
  <si>
    <t>2020.07.10 13:27:09</t>
  </si>
  <si>
    <t>2020.07.10 14:58:54</t>
  </si>
  <si>
    <t>https://gyazo.com/8f0cc03b79887779f0a6c88e69f2f6d4</t>
  </si>
  <si>
    <t>https://gyazo.com/37235e27590b4652e0cec376caed3e0c</t>
  </si>
  <si>
    <t>https://gyazo.com/c20a0c29dbff425df92ddd0dc79fb94f</t>
  </si>
  <si>
    <t>https://gyazo.com/4796002805b363c8b5a565d5f78384ae</t>
  </si>
  <si>
    <t>https://gyazo.com/04de1a06705c0390ee63a9519b910ab7</t>
  </si>
  <si>
    <t>https://gyazo.com/da803600e8d959fb061473d753ab5db9</t>
  </si>
  <si>
    <t>htf bearish. El precio habia creado un nuevo bajo, se anticipaba que el precio rechazara el anterior techo para retestear el piso. El precio habia creado una tweezer top en m15. Se entro anticipando que el precio retestearia ese bajoj</t>
  </si>
  <si>
    <t>Cero minedo. SL</t>
  </si>
  <si>
    <t>El precio fue a retestear la zona en m30, luego, el precio bajo como se esperaba</t>
  </si>
  <si>
    <t>Toma las zonas como aquellas en m30-h1.  En m1, m5, m15 solo para entradas</t>
  </si>
  <si>
    <t>SL muy corto/entrada anticipada</t>
  </si>
  <si>
    <t xml:space="preserve">Se tuvo el pensamiento, si esto no va para abajo, va para arriba. </t>
  </si>
  <si>
    <t>Precio corrigio el movimiento de londres</t>
  </si>
  <si>
    <t>NUNCA abras una operacion en direccion contraria a la que ya pusiste</t>
  </si>
  <si>
    <t xml:space="preserve">HTF bearish. El precio retesteaba por segunda vez la ultima resistencia creada. Se entro al ver una vela engulfing bearish. </t>
  </si>
  <si>
    <t>Senti confiana. Ninguna emocion negativa. Si me vinieron algunos pensamientos negativos, de second thinking, pero se cumplieron las reglas de no modificar la operacion una vez puesta</t>
  </si>
  <si>
    <t>Nota que el precio ya habia retesteado el techo una vez, iba a retestear el piso una segunda vez, pero no alcanzo a llegar. Esto nos puede dar un indicativo en un futuro, de que el doble piso no necesariamente tiene que ocurrir exactamente en el precio sino quizas una zona mas atras</t>
  </si>
  <si>
    <t>Operar en contra del cambio de tendencia</t>
  </si>
  <si>
    <t>Ninguna en este caso</t>
  </si>
  <si>
    <t xml:space="preserve">Al ver que la ultima resistencia se convertia en soporte, y el precio la retesteaba, se entro al ver una vela bulish en la misma. </t>
  </si>
  <si>
    <t>Senti un poco de miedo al ver la posibilidad de que el precio se devolviera. Sin embargo, me apegue a mis reglas de no modificar la operacion.</t>
  </si>
  <si>
    <t>SL Y el precio siguo al TP</t>
  </si>
  <si>
    <t>No pongas el SL tan ajustado. NO pienses en el RR, sino en la estructura de mercado. Pon el SL en la zona menos probable que el precio la toque (aka aca es donde el analisi tiene mas probabilidad de ser invalido)</t>
  </si>
  <si>
    <t>SL muy corto</t>
  </si>
  <si>
    <t>SL menos ajustado.</t>
  </si>
  <si>
    <t>2020.07.14 13:49:12</t>
  </si>
  <si>
    <t>2020.07.14 13:52:32</t>
  </si>
  <si>
    <t>2020.07.14 14:18:16</t>
  </si>
  <si>
    <t>2020.07.14 14:44:42</t>
  </si>
  <si>
    <t>2020.07.15 01:04:39</t>
  </si>
  <si>
    <t>2020.07.15 06:19:35</t>
  </si>
  <si>
    <t>2020.07.15 02:42:07</t>
  </si>
  <si>
    <t>sell limit</t>
  </si>
  <si>
    <t>2020.07.15 02:42:44</t>
  </si>
  <si>
    <t>2020.07.15 02:43:09</t>
  </si>
  <si>
    <t>2020.07.15 03:05:18</t>
  </si>
  <si>
    <t>2020.07.15 13:18:56</t>
  </si>
  <si>
    <t>2020.07.15 13:30:28</t>
  </si>
  <si>
    <t>2020.07.15 13:52:55</t>
  </si>
  <si>
    <t>2020.07.15 16:54:11</t>
  </si>
  <si>
    <t>2020.07.15 15:00:47</t>
  </si>
  <si>
    <t>buy stop</t>
  </si>
  <si>
    <t>2020.07.15 17:05:02</t>
  </si>
  <si>
    <t>2020.07.15 17:05:18</t>
  </si>
  <si>
    <t>2020.07.15 17:49:47</t>
  </si>
  <si>
    <t>2020.07.15 17:06:24</t>
  </si>
  <si>
    <t>2020.07.15 17:49:48</t>
  </si>
  <si>
    <t>2020.07.15 17:20:42</t>
  </si>
  <si>
    <t>2020.07.15 17:49:49</t>
  </si>
  <si>
    <t>2020.07.15 17:49:57</t>
  </si>
  <si>
    <t>2020.07.15 17:58:05</t>
  </si>
  <si>
    <t>2020.07.15 17:50:14</t>
  </si>
  <si>
    <t>2020.07.15 17:58:08</t>
  </si>
  <si>
    <t>2020.07.15 17:50:15</t>
  </si>
  <si>
    <t>https://gyazo.com/1d336227f0cbe613c60a222363270ac7</t>
  </si>
  <si>
    <t>https://gyazo.com/1e05cc328b82ef59e711f58e005b9bc6</t>
  </si>
  <si>
    <t>https://gyazo.com/12b0af431f06d737f786bd9e3caac1b6</t>
  </si>
  <si>
    <t>https://gyazo.com/ef7e90e6f8fb02164eb4ab73ac87da4a</t>
  </si>
  <si>
    <t>https://gyazo.com/d489d6cf634950533972883ba4328a57</t>
  </si>
  <si>
    <t>https://gyazo.com/69a3ffc4e64a9325bfb1300c38532a36</t>
  </si>
  <si>
    <t>htf bulish. El precio llegaba a un techo fuerte que habia rechazado 2 veces, se entro al ver una vela de rechazo en m5</t>
  </si>
  <si>
    <t>Tuve confianza. Sin embargo, me moevi a BE porque estaba en counter trend.</t>
  </si>
  <si>
    <t>NO ASUMAS</t>
  </si>
  <si>
    <t xml:space="preserve">Tambien tenia la posbilidad de que si el precio rompia, iba a irse al cielo por el clean candle. </t>
  </si>
  <si>
    <t xml:space="preserve">Me quebre.  La esperanza me entro. Aunque sabia que las se;ales estaban en contra mia, no me movi a BE, no cerre la operacion. Aumente el riesgo. </t>
  </si>
  <si>
    <t>El BE es tu amigo. SIEMPRE PIENSA EN COMO 1) PUEDES REDUCIR PERDIDAS Y 2) EN QUE MOMENTO TU ANALISIS SE INVALIDA</t>
  </si>
  <si>
    <t>Esperanza.</t>
  </si>
  <si>
    <t>Define cual es en realidad tu trade. En este caso, el trade es que el precio habia creado un nuevo piso. Ergo, en analisis se invalida si el precio se va otra vez al rango. El alargar el SL no tiene sentido, porque ese es otro trade</t>
  </si>
  <si>
    <t>Se tenia la creencia de que si el precio rompia, se iba pal cielo</t>
  </si>
  <si>
    <t>Orden nunca se activo</t>
  </si>
  <si>
    <t xml:space="preserve">Deja los sesgos de lado. </t>
  </si>
  <si>
    <t>Sin sentido. Tratando de seguir el precio</t>
  </si>
  <si>
    <t>Cierre manual</t>
  </si>
  <si>
    <t>NO SIGAS EL PRECIO. ANTICIPALO</t>
  </si>
  <si>
    <t>NO AL REVENGE TRADING</t>
  </si>
  <si>
    <t>SUPER MALO</t>
  </si>
  <si>
    <t>No merece la pena hablar de esto</t>
  </si>
  <si>
    <t xml:space="preserve">HTF bulish. Entrada al romper la zona. </t>
  </si>
  <si>
    <t>Me movi a BE porque no era mi horario y pa proteger pues</t>
  </si>
  <si>
    <t>Entre en direccion contraria al ver que me saco el SL</t>
  </si>
  <si>
    <t>NUNCA ENTRES EN DIRECCION CONTRARIA A TU ANALISIS POR REVENGE</t>
  </si>
  <si>
    <t>2020.07.17 14:12:49</t>
  </si>
  <si>
    <t>2020.07.17 14:41:17</t>
  </si>
  <si>
    <t>2020.07.17 14:45:59</t>
  </si>
  <si>
    <t>2020.07.17 14:57:48</t>
  </si>
  <si>
    <t>2020.07.17 14:47:11</t>
  </si>
  <si>
    <t>2020.07.17 14:49:01</t>
  </si>
  <si>
    <t>2020.07.17 15:00:52</t>
  </si>
  <si>
    <t>2020.07.17 15:50:07</t>
  </si>
  <si>
    <t>2020.07.17 15:55:44</t>
  </si>
  <si>
    <t>2020.07.17 16:04:26</t>
  </si>
  <si>
    <t>2020.07.17 16:05:09</t>
  </si>
  <si>
    <t>2020.07.17 16:32:14</t>
  </si>
  <si>
    <t>2020.07.17 16:35:06</t>
  </si>
  <si>
    <t>2020.07.17 16:33:09</t>
  </si>
  <si>
    <t>2020.07.17 16:35:04</t>
  </si>
  <si>
    <t>2020.07.17 16:33:27</t>
  </si>
  <si>
    <t>2020.07.17 16:35:02</t>
  </si>
  <si>
    <t>htf bilish, el precio se acerca a un techo. Se anticipaba un retroceso, y se entro al ver una vela bearish de rechazo en m4</t>
  </si>
  <si>
    <t>me movi a BE pues 1) es contratendencia 2) esta en rango 3) pq esta en mi plan</t>
  </si>
  <si>
    <t>BE. Luego de NYSE, el precio fue al TP</t>
  </si>
  <si>
    <t>El precio se mueve cuando hay volumen</t>
  </si>
  <si>
    <t>Quizas deba practicar cerrar trades en los retrocesos y volver a reentrar</t>
  </si>
  <si>
    <t>2020.07.21 14:00:40</t>
  </si>
  <si>
    <t>2020.07.21 14:34:29</t>
  </si>
  <si>
    <t>2020.07.21 16:18:29</t>
  </si>
  <si>
    <t>2020.07.21 16:20:28</t>
  </si>
  <si>
    <t>Mismo analisis anterior. Se anticipaba que si el precio rompia el ultimo bajo, se iba a morir a la proxima zona con el clean traffic</t>
  </si>
  <si>
    <t>No senti nada. Estaba activo para cerrar manual</t>
  </si>
  <si>
    <t>Espera a que el precio rompa la mecha</t>
  </si>
  <si>
    <t>htf bearish. Entre al ver una vela de rechazo en el ultimo techo creado en m30, anticipando el wickfill y el clean traffic</t>
  </si>
  <si>
    <t>durante todo el trade tuve segundos pensamientos. Sin embargo, decidi no cerrar el trade hasta que tocara el SL, aun sabiendo que habia una alta probabilidad de devolverse por el clean candle y que ya habia rechazado en ultimo piso en h1, y el precio habia caido mucho desde londres</t>
  </si>
  <si>
    <t>Mira ambos escenarios. Aprende a no tener sesgos y  cerrar antes?</t>
  </si>
  <si>
    <t>Bias bulish, correccion</t>
  </si>
  <si>
    <t>El precio llegaba a un techo importante en m30. Se entro al ver una vela bearish en m5, anticipando la correccion del momentum bullish</t>
  </si>
  <si>
    <t xml:space="preserve">Senti mucha ansiedad, sentimientos de esperanza, y me movi a BE a los 11 pips </t>
  </si>
  <si>
    <t>BE. En un momento pense en cerrar parciales al ver un nuevo piso creado en m5</t>
  </si>
  <si>
    <t>No tengas sesgos? Aprende a tomar parciales?</t>
  </si>
  <si>
    <t>Tomar parciales</t>
  </si>
  <si>
    <t>Analizar ambos esencarios. No tener sesgos</t>
  </si>
  <si>
    <t>Segui con el mismo sesgo. Pense por el clean candle, con el volumen de NY esto tiene que corregir</t>
  </si>
  <si>
    <t>Dije nah, si esto va pa abajo va pa abajo sin asco, asi que cerre</t>
  </si>
  <si>
    <t>No tengas sesgos. Si el precio ya corrigio, y entro en rango, es probable que respete ese rango</t>
  </si>
  <si>
    <t>Me paralice en la reentrada a venta, porque dije no, me ha pasado antes de que entro en la direccion contraria y me stopea el retroceso</t>
  </si>
  <si>
    <t>Tengo que definir mejor lo que considero los SL. En plan pensar en el lado positivo: para que el precio cumpla mi analisis, tiene que comenzar a ir en esta direccion, ya que ya hecho los rechazos correspondientes (cuando ya haya hecho los rechazos)</t>
  </si>
  <si>
    <t>Quitarme los sesgos. Definir que es operar bajo esperanza para mi, y mejorar ese aspecto. Pensar mas en: ya la tendencia cambio, voy a esperar el retroceso (que seria mi analisis inicial), para entrar en la direccion nueva de la tendencia</t>
  </si>
  <si>
    <t>SL mas ajustado.  Tengo que definir que es sesgo. Un sesgo es que me haya casado con un analisis, y aun cuando veo indicaciones tecnicas de que el precio va en direccion contraria, quedarme con el analisis original. 1) En este caso, defini como sesgo lo contrario. Debo hacer la lista de confirmacions de manera que sea facil seguirla. En plan, todo en forma de pregunta-respuesta. 1) cual es la tendencia. 2) cual es la zona en m30,h1) es esta un piso/techo, 4) el precio esta en rango, o tendencia 5) hay signos de agotamiento? 6) hay clean candles/ .7) dentro de esos clean candle, hay mini-zonas ? etc. Hacer lo mismo para las salidas.</t>
  </si>
  <si>
    <t xml:space="preserve">Tengo que hacer un  review de los trades positivos/negativos, ponerlo en una guia, y poner ejemplos de lo que serian cosas validas/invalidas. </t>
  </si>
  <si>
    <t>2020.07.22 13:25:04</t>
  </si>
  <si>
    <t>2020.07.22 13:50:44</t>
  </si>
  <si>
    <t>2020.07.22 14:07:35</t>
  </si>
  <si>
    <t>2020.07.22 14:44:34</t>
  </si>
  <si>
    <t>2020.07.22 16:15:32</t>
  </si>
  <si>
    <t>2020.07.22 16:36:35</t>
  </si>
  <si>
    <t>2020.07.23 13:39:43</t>
  </si>
  <si>
    <t>2020.07.23 13:58:27</t>
  </si>
  <si>
    <t>2020.07.23 14:43:24</t>
  </si>
  <si>
    <t>2020.07.23 15:42:56</t>
  </si>
  <si>
    <t xml:space="preserve">thf bulish. Se estaba esperando que el precio llegara a la zona para tomar una venta. Se entro al ver que la vela de m5 rompia la zona a la baja. </t>
  </si>
  <si>
    <t>Cerre el 50% al 50% del TP</t>
  </si>
  <si>
    <t>Salida perfecta. El precio toco el BE/SL etc.</t>
  </si>
  <si>
    <t>No vaciles. SIEMPRE cuando operas en una zona, no tienes que agueboniarte, especialmente en GJ</t>
  </si>
  <si>
    <t>Entrar antes</t>
  </si>
  <si>
    <t>2020.07.27 14:37:46</t>
  </si>
  <si>
    <t>2020.07.27 14:39:33</t>
  </si>
  <si>
    <t>2020.07.27 14:37:47</t>
  </si>
  <si>
    <t>2020.07.27 14:45:00</t>
  </si>
  <si>
    <t>htf  bullish. El precio habia roto el ultimo techo en m30, y estaba creando un nuevo piso. Se entro al ver una vela de m5 que tradeaba mas alto que la anterior</t>
  </si>
  <si>
    <t>El precio consolido por un rato. En algun momento pense en cerrar, pero dije NO, apegate a tu analisis. Tu analisis tiene sentido.</t>
  </si>
  <si>
    <t xml:space="preserve">Confia en tu analisis. </t>
  </si>
  <si>
    <t>Practicas las entradas en m1. Si logras dominar las entradas en m1-m5, vas a ser un CRACK.</t>
  </si>
  <si>
    <t>htf bulish.  El precio habia roto la consolidacion con el momentum de londres. Sin embargo, el precio tenia ya 4 horas subiendo sin retrocesos importantes. Se anticipaba la posibilidad de esperar el retroceso, para entrar en largo a retestear el nuevo alto creado. Se entro al ver que el precio rompia el ultimo techo y nivel en m5. SL debajo de las ultimas velas de m5.</t>
  </si>
  <si>
    <t xml:space="preserve">Senti un poco de ansiedad, sin embargo, como mi analisis estaba favorecido y estaba protegido decidi seguirlo. Cerre Manual al ver que el precio rechazaba el punto de mi 50%. Cerre el 100% al ver que el precio iba a mi BE. En ambas operaciones pense: no hay nada de malo en asegurar ganancias. </t>
  </si>
  <si>
    <t xml:space="preserve">El precio retrocedio, sin tocar el BE, retesteo el nuevo techo, y consolido. </t>
  </si>
  <si>
    <t xml:space="preserve">1) Mira el panorama completo,. Aca, pude haber agarrado una compra desde 136.628, cuando el precio rompia la consolidacion creada por la ruptura de la zona. Nota que si el precio rompe una zona, y no hace un fakeout, es muy probable que siga su recorrido hacia arriba o abajo. 2) Esta pendiente de los key levels. Si hubiese estado activo de que mi 50% estaba por encima del 137.000, habria puesto mi 50% antes. </t>
  </si>
  <si>
    <t>1) Mira el panorama completo,. Aca, pude haber agarrado una compra desde 136.628, cuando el precio rompia la consolidacion creada por la ruptura de la zona. Nota que si el precio rompe una zona, y no hace un fakeout, es muy probable que siga su recorrido hacia arriba o abajo. 2) Esta pendiente de los key levels. Si hubiese estado activo de que mi 50% estaba por encima del 137.000, habria puesto mi 50% antes. 3) Ten varias trading ideas. Esto te va a ayudar a no miss trades</t>
  </si>
  <si>
    <t xml:space="preserve">htf bullish. El precio rompio la cosnolidacion del dia anterior, pero hizo un nuevo techo, por lo que todavia no se evaluaban las compras. Al ver que el precio rompia el alto, se tomo una entrada, con TP antes de la nueva zona matematica. </t>
  </si>
  <si>
    <t xml:space="preserve">Como el precio habia subido mucho, se tenia en la mente el retroceso. Al ver un retroceso en m1, cerre manual. Pense: mejor asegurar. </t>
  </si>
  <si>
    <t>El precio no toco el BE, y siguio al TP del 50%</t>
  </si>
  <si>
    <t>Debees reespetar tu regla del 50%. Sino, vas a dejar mucho dinero sobre la mesa</t>
  </si>
  <si>
    <t xml:space="preserve">No ver m1 para el desarrollo de la operación. </t>
  </si>
  <si>
    <t>Pefect trade</t>
  </si>
  <si>
    <t>Pense, bro, ya tienes 32 pips. Vas a arriesgar esa ganacia por ganarte 8 pips'? Mejor cierra</t>
  </si>
  <si>
    <t>El precio llego al TP</t>
  </si>
  <si>
    <t xml:space="preserve">Deja los runners correr? </t>
  </si>
  <si>
    <t>Deja los runners correr? Usa las zonas matematicas. Eson bien precisas</t>
  </si>
  <si>
    <t>Pense, bueno, eso ya no va a retroceder, voy a agregar la posicion que cerra para que continue al TP</t>
  </si>
  <si>
    <t>No puse el TP bien y la operación se cerro antes de poder corregirlo</t>
  </si>
  <si>
    <t>Activo mano</t>
  </si>
  <si>
    <t>Pense, ya hice la meta diaria, pero esto que se viene es un golden egg. Habia un buen clean traffic en h4, h1. el momentum estaba favorecido. Arriesgue un porcentaje de las ganancias</t>
  </si>
  <si>
    <t>El precio fue smoothly al TP</t>
  </si>
  <si>
    <t>No pierdas los golden egg. Si arriesgas ganancias, por la posibilidad de sacar un buen profit, vale el riesgo</t>
  </si>
  <si>
    <t>Pienso que estuvo bien, pues pude haber puesto el super TP arriba, pero como me ha pasado de que en realidad el precio rebota es antes de la zona y no en el techo, dije na mejor cerrar</t>
  </si>
  <si>
    <t>2020.07.29 14:10:51</t>
  </si>
  <si>
    <t>2020.07.29 15:01:09</t>
  </si>
  <si>
    <t>2020.07.29 14:10:58</t>
  </si>
  <si>
    <t>2020.07.29 15:16:00</t>
  </si>
  <si>
    <t>2020.07.30 14:16:25</t>
  </si>
  <si>
    <t>2020.07.30 15:07:30</t>
  </si>
  <si>
    <t>2020.07.30 14:16:46</t>
  </si>
  <si>
    <t>2020.07.30 15:14:23</t>
  </si>
  <si>
    <t>2020.07.31 13:58:30</t>
  </si>
  <si>
    <t>2020.07.31 14:18:32</t>
  </si>
  <si>
    <t>2020.07.31 13:58:33</t>
  </si>
  <si>
    <t>2020.07.31 14:32:59</t>
  </si>
  <si>
    <t>2020.07.31 14:29:09</t>
  </si>
  <si>
    <t>2020.07.31 14:32:31</t>
  </si>
  <si>
    <t>2020.07.31 15:30:56</t>
  </si>
  <si>
    <t>2020.07.31 16:47:03</t>
  </si>
  <si>
    <t>momentum bearish en ltf. Tuve 2 analisis 1) esto puede ser una venta, pues el precio esta haciendo un retroceso para retestear el nuevo bajo creado. 2) es una compra, pues el precio ya ha bajado mucho, ademas de una vela envolvente en m30, y un wick que podria ser llenado, ademas del clean traffic hacia arriba. Dije voy a entrar a una compra, al ver que la vela de m5 no rompia el ultimo soporte creado en m5</t>
  </si>
  <si>
    <t xml:space="preserve">Me entraron segundos pensamientos, en plan me puse a justificar todas las razones por las cuales el analisis 1) podria ser el mas valido. LO UNICO QUE ME SALVO DE NO CAGARLA FUERON MIS REGLAS. NO CERRE AL SENTIR ANSIEDAD, ME MANTUVE FIEL A MI ANALISIS </t>
  </si>
  <si>
    <t>Trade perfect</t>
  </si>
  <si>
    <t>SIEMPRE CONFIA EN TI. TIENES ESTADISTICAS QUE MUESTRAN QUE ERES BUENO. QUE TUS ANALISIS SON BUENOS, ESTADISICAMENTE, LA  MAYOR PARTE DEL TIEMPO TIENES RAZON EN TUS ANALISIS INICIALES.</t>
  </si>
  <si>
    <t>Pararme mas temprano para agarrar los impulsos antes</t>
  </si>
  <si>
    <t>2020.08.03 14:05:47</t>
  </si>
  <si>
    <t>2020.08.03 14:53:38</t>
  </si>
  <si>
    <t>2020.08.03 14:05:50</t>
  </si>
  <si>
    <t>2020.08.03 15:00:02</t>
  </si>
  <si>
    <t>2020.08.04 13:56:23</t>
  </si>
  <si>
    <t>2020.08.04 14:18:43</t>
  </si>
  <si>
    <t>2020.08.04 13:56:25</t>
  </si>
  <si>
    <t>2020.08.04 14:45:18</t>
  </si>
  <si>
    <t>2020.08.05 14:00:12</t>
  </si>
  <si>
    <t>2020.08.05 14:37:39</t>
  </si>
  <si>
    <t>2020.08.05 14:00:17</t>
  </si>
  <si>
    <t>2020.08.05 14:48:18</t>
  </si>
  <si>
    <t>2020.08.05 15:15:29</t>
  </si>
  <si>
    <t>2020.08.05 15:30:24</t>
  </si>
  <si>
    <t>2020.08.05 15:15:30</t>
  </si>
  <si>
    <t>2020.08.05 15:52:47</t>
  </si>
  <si>
    <t>2020.08.05 16:02:06</t>
  </si>
  <si>
    <t>2020.08.05 15:52:48</t>
  </si>
  <si>
    <t>2020.08.05 16:20:23</t>
  </si>
  <si>
    <t xml:space="preserve">ltf bearish. Dije cuando el precio rompa esta zona, voy a entrar a una venta, y asi ejecute. Pues mi tp1 antes de la proxima minizona en m30, y el runner mas abajo donde estaba el clean candle.  </t>
  </si>
  <si>
    <t xml:space="preserve">Cerre el 50% al 50% del TP. El segundo lo cerre al ver un mini-retroceso en m5. Pense: voy a cerrar para asegurar, pero en realidad tenia MIEDO A PERDER. Tambien dije, si el precio rompe la consolicaion, voy a volver a entrar. </t>
  </si>
  <si>
    <t>El precio se fue al full tp y no reentre</t>
  </si>
  <si>
    <t>NO SEAS CAGADO. ESTADISTICAMENTE, TU TIENES BUENOS ANALISIS. SI CONFIAS EN QUE EL PRECIO VA A HACER LO QUE TU DICES, CON TUS ESTADISITCAS LA MAYORIA DE LAS VECES VAS A ACERTAR</t>
  </si>
  <si>
    <t>SI VES UNA REENTRADA CLARA, EJECUTALA SIN MIEDO</t>
  </si>
  <si>
    <t>htf bullish. Dije cuando el precio termine de romper esta zona, voy a entrar. TP1 al 50%, full tp.</t>
  </si>
  <si>
    <t>Cerre un poco antes del primer TP y me movi a BE</t>
  </si>
  <si>
    <t>SL a BE</t>
  </si>
  <si>
    <t>Si estas operando rompimientos, es mejor cerrar todo y esperar al retroceso, que cerrar poco y que te toque el BE.</t>
  </si>
  <si>
    <t>Raja lo dice, EL PRECIO TE VA A TOCAR EL SL UN 80% DE LAS VECES. OBVIAMENTE, CUANDO EL PRECIO ROMPE, HAY UN 80% DE CHANCE QUE RETESTEE LA ZONA ANTES DE SEGUIR. POR ESO, SI OPERAS UN ROMPIMIENTO, Y VES UN PEQUE'O CAMBIO DE TENDENCIA, ES MEJOR CERRAR TODO, ESPERAR AL RETROCESO, Y VOLVER A ENTRAR</t>
  </si>
  <si>
    <t>Esta era la otra trade idea que tenia. Si el precio rompia la zona anterior era un free fall hacia abajo</t>
  </si>
  <si>
    <t>Me senti muy comodo con el trade. En algun momento dije voy a moverme a BE, pero no lo hice.</t>
  </si>
  <si>
    <t>SL HIT</t>
  </si>
  <si>
    <t>EL SL  VA DONDE VA. SI ES MUY AMPLIO, AJUSTA TU RIESGO. ES MEJOR PONER UNA OPERACION CON MENOR RIESGO PARA UN SL MAS AMPLIO, QUE UNA OPERACION CON MAYOR LEVERAGE. EL SL VA ANTES DEL ULTIMO ALTO/BAJO</t>
  </si>
  <si>
    <t>SL MUY PEGADO</t>
  </si>
  <si>
    <t>1) TEN ENTRADAS MAS PRECISAS PARA UN MENOR SL, 2) TEN UN MENOR RIESGO, PARA QUE SI EL SL ES MAS APLIO ARRIESGUES LO MISMO</t>
  </si>
  <si>
    <t>EL PRECIO SIEMPRE RETROCEDE CUANDO HACE UN ROMPIMIENTPO</t>
  </si>
  <si>
    <t>Volvi a ejecutar al verq ue ya habia hecho el retroceso, puse mi TP1 antes del wick en m30, y dije el runner si lo voy a aguantar</t>
  </si>
  <si>
    <t>No aguante el runner, y ni siquiera me habia tocado el BE. CONFIA EN TU ANALISIS</t>
  </si>
  <si>
    <t>TUS TEMPORALIDADES SON M1, M5. VER SOLO M30,M15 TE DA ENTRADAS TARDIAS, SL MAS AMPLIOS, Y MAS PROBABILIDAD DE FALLO. SI TU ANALISIS VA A PASAR, ES MEJOR EJECUTARLO LO ANTES POSIBLE</t>
  </si>
  <si>
    <t>2020.08.06 13:55:23</t>
  </si>
  <si>
    <t>2020.08.06 14:08:53</t>
  </si>
  <si>
    <t>2020.08.06 13:55:24</t>
  </si>
  <si>
    <t>2020.08.06 14:08:54</t>
  </si>
  <si>
    <t>2020.08.06 14:21:23</t>
  </si>
  <si>
    <t>2020.08.06 14:53:25</t>
  </si>
  <si>
    <t>2020.08.06 14:21:24</t>
  </si>
  <si>
    <t>2020.08.06 15:05:09</t>
  </si>
  <si>
    <t>2020.08.06 15:32:06</t>
  </si>
  <si>
    <t>2020.08.10 16:05:54</t>
  </si>
  <si>
    <t>2020.08.10 16:35:16</t>
  </si>
  <si>
    <t>2020.08.10 16:05:55</t>
  </si>
  <si>
    <t>2020.08.10 16:35:17</t>
  </si>
  <si>
    <t>Avaricia</t>
  </si>
  <si>
    <t>htf rangingestaba esperando que el precio llegara el proximo techo para vender. Ejecute al ver un rechazo en m5 en dicho precio</t>
  </si>
  <si>
    <t xml:space="preserve">Cerre manual antes de que me tocara el SL. De no haber cerrado manual, pude haber reducido las perdidas al cerrar en el retroceso. </t>
  </si>
  <si>
    <t>El precio hizo un retest a la zona rota y luego fue al SL</t>
  </si>
  <si>
    <t xml:space="preserve">Pon un SL seguro. </t>
  </si>
  <si>
    <t>Aca pude haber cerrado la operacion en el retrcoeso</t>
  </si>
  <si>
    <t xml:space="preserve">Htf bearish.  Entre al ver el rompimiento a la zona </t>
  </si>
  <si>
    <t>Cerre al ver el inicio del retroceso en m1</t>
  </si>
  <si>
    <t>Precio se fue al punto de entrada</t>
  </si>
  <si>
    <t>El precio siempre retrocede al precio de entrada. Si vas a esperar que te toque el BE, es mejor cerrar manual y reentrar en el retroceso</t>
  </si>
  <si>
    <t>Reentra en los retrocesos</t>
  </si>
  <si>
    <t>Este fue el runner. Rentre al ver la confirmacion del rechazo aka que la tendencia era bajista</t>
  </si>
  <si>
    <t>Quize cerrar antes de tiempo. Sin embargo, se fue al TP</t>
  </si>
  <si>
    <t>No vaciles. Las reentradas estan bien si aun estan en analisis y son planificadas</t>
  </si>
  <si>
    <t>Cierre manual al ver el analisis invalidado</t>
  </si>
  <si>
    <t>Cierre manual antes de que tocara el SL</t>
  </si>
  <si>
    <t>Mientras mas lejos esta el precio de la entrada, menos son las probabilidades de que en realidad vaya a ir tocando los subsiguientes target</t>
  </si>
  <si>
    <t>NO al overtrading. 1-2% diario es joya</t>
  </si>
  <si>
    <t>2020.08.11 14:04:13</t>
  </si>
  <si>
    <t>2020.08.11 14:21:44</t>
  </si>
  <si>
    <t>2020.08.11 14:04:14</t>
  </si>
  <si>
    <t>2020.08.11 14:21:45</t>
  </si>
  <si>
    <t>2020.08.12 13:41:07</t>
  </si>
  <si>
    <t>2020.08.12 13:50:05</t>
  </si>
  <si>
    <t>2020.08.12 13:41:09</t>
  </si>
  <si>
    <t>2020.08.12 13:50:10</t>
  </si>
  <si>
    <t>2020.08.12 13:56:12</t>
  </si>
  <si>
    <t>2020.08.12 14:17:23</t>
  </si>
  <si>
    <t>2020.08.12 13:56:13</t>
  </si>
  <si>
    <t>2020.08.12 14:17:24</t>
  </si>
  <si>
    <t>2020.08.13 14:03:03</t>
  </si>
  <si>
    <t>2020.08.13 15:24:14</t>
  </si>
  <si>
    <t>2020.08.13 14:03:08</t>
  </si>
  <si>
    <t>2020.08.13 15:24:37</t>
  </si>
  <si>
    <t>2020.08.13 14:03:14</t>
  </si>
  <si>
    <t>2020.08.13 15:24:45</t>
  </si>
  <si>
    <t>2020.08.13 14:03:34</t>
  </si>
  <si>
    <t>2020.08.13 15:24:49</t>
  </si>
  <si>
    <t>2020.08.13 15:38:59</t>
  </si>
  <si>
    <t>2020.08.13 15:51:03</t>
  </si>
  <si>
    <t>2020.08.13 15:40:59</t>
  </si>
  <si>
    <t>2020.08.13 15:51:07</t>
  </si>
  <si>
    <t>2020.08.13 15:41:10</t>
  </si>
  <si>
    <t>2020.08.13 15:51:09</t>
  </si>
  <si>
    <t>2020.08.13 15:41:39</t>
  </si>
  <si>
    <t>2020.08.13 15:51:10</t>
  </si>
  <si>
    <t>htf billish. Setup: bajo mas alto, retesteo del nuevo alto mas alto a favor de la tendencia.entre al ver un rechazo en piso</t>
  </si>
  <si>
    <t>Puse un tp. Cerre manual antes de que tocara el TP. Sabia que el precio podia ir a la zona, pero cerre antse.</t>
  </si>
  <si>
    <t>Tp full</t>
  </si>
  <si>
    <t xml:space="preserve">Dejar correr? </t>
  </si>
  <si>
    <t>Dejar correr?</t>
  </si>
  <si>
    <t xml:space="preserve">htf bullish desde lonres. Entre a una compra al ver el precio volviendo a meterse en la zna rota. </t>
  </si>
  <si>
    <t xml:space="preserve">cerre manual cuando el precio se devolvio </t>
  </si>
  <si>
    <t>SL no tocado</t>
  </si>
  <si>
    <t>Pa cerrar a 1 pip del SL manual, mejor deja que te toque el SL. Si vas a cerrar manual en perdida cierra antes</t>
  </si>
  <si>
    <t>Analisis no valido</t>
  </si>
  <si>
    <t>Reemtrada al ver un fakeout. El precio se habia vuelto a mter a la zona en m1, y habia formado una mini soporte</t>
  </si>
  <si>
    <t>Esto era un retroceso para seguir bajando</t>
  </si>
  <si>
    <t>Fue pa abajo</t>
  </si>
  <si>
    <t>Los retrocesos cuando el precio rompe la zona existen casi siempre</t>
  </si>
  <si>
    <t>htf bullush. En la AA en el que el percio habia pasado, habia clean traffic en h4, h1. Anticipe el precio iria hacia arriba</t>
  </si>
  <si>
    <t>Cerre manual al ver que el preci rompia el piso</t>
  </si>
  <si>
    <t>El precio no rompio el piso ahi., sino que se volvio a meter al rango.</t>
  </si>
  <si>
    <t>ASEGURA GANANCIAS. ACA TENIA 15 PIPS EN GANANCIA.</t>
  </si>
  <si>
    <t>NO ASEGURAR</t>
  </si>
  <si>
    <t>ASEGURA</t>
  </si>
  <si>
    <t>ASEGURA. EL BE ES TU AMIGO. NO TE SOBREAPALANQUES. ARRIESGA GANANCIAS, NO CAPITAL. SI TU SL ES MUY AMPLIO, TIENES QUE REDUCIR EL LOTAJE</t>
  </si>
  <si>
    <t>Dije e,l precio se volvio a meter  a la zona. Esto es un fakeout</t>
  </si>
  <si>
    <t>El precio se volvio a meter al rango para seguir estando en el range</t>
  </si>
  <si>
    <t>Sali  manual. Q carajo</t>
  </si>
  <si>
    <t xml:space="preserve">YA 2 TOQUES ARRIBA Y ABAJO DEL PRECIO YA ES UN RANGO. SI EL PRECIO VIENE DE UNA TENDENCIA FUERTE, ES NORMAL QUE RETROCEDA O QUE CONSOLIDE. </t>
  </si>
  <si>
    <t>RANGE</t>
  </si>
  <si>
    <t>ENTRA BIEN. OSEA, SI CUANDO SALES UN TRADE, VUELVES A ENTRAR MAL, ESTAS HACIENDO UNA OPERACION PEOR</t>
  </si>
  <si>
    <t>NO HAGAS REVENGE TRADING O OVERTRADING</t>
  </si>
  <si>
    <t>Setup</t>
  </si>
  <si>
    <t>HTF</t>
  </si>
  <si>
    <t>Bullish desde Londres</t>
  </si>
  <si>
    <t>Luego</t>
  </si>
  <si>
    <t>Break even, antes del primer retroceso</t>
  </si>
  <si>
    <t>Venta en techo en rango, en m5, en contratendencia de Londres</t>
  </si>
  <si>
    <t>Ruptura del rango, clean traffic, en contratendencia de Londres</t>
  </si>
  <si>
    <t>Venta en techo, en m15, para retestear el nuevo bajo creado, en tendencia de Londres</t>
  </si>
  <si>
    <t xml:space="preserve">SL, Correccion </t>
  </si>
  <si>
    <t>Bearish desde Londres, Bullish en NY</t>
  </si>
  <si>
    <t>Venta en techo, en h1, para corregir el momentum bullish, en tendencia de Londres</t>
  </si>
  <si>
    <t>BE, 11 pips +</t>
  </si>
  <si>
    <t>venta en piso, en contratendencia de NY</t>
  </si>
  <si>
    <t>Manual, -10 pips</t>
  </si>
  <si>
    <t>Bearish desde Londres, Bullish en NY, piso creado</t>
  </si>
  <si>
    <t>https://gyazo.com/f416518b2e873625c3292cd53def2a05?token=04e81a6ab1b4fda8085a9b4bb9802ef1</t>
  </si>
  <si>
    <t>https://gyazo.com/8243a1979d8235729ea37ab975977196</t>
  </si>
  <si>
    <t>https://gyazo.com/9eab317aa89743341cc7989eae04df4b</t>
  </si>
  <si>
    <t>https://gyazo.com/a2405028288d3c821a4708aece8214c6</t>
  </si>
  <si>
    <t>https://gyazo.com/aa4c7028fbb6015a8a4e0be3a55377a2</t>
  </si>
  <si>
    <t>https://gyazo.com/9be8da8291abe63563d3ae88f619b5dc</t>
  </si>
  <si>
    <t>https://gyazo.com/bfdaac36de7268e847e405d11cd7a659</t>
  </si>
  <si>
    <t>https://gyazo.com/a540002edc1293d250a96284e0661d05</t>
  </si>
  <si>
    <t>https://gyazo.com/a5ce657b1237bb8d085f0dd27d422efd</t>
  </si>
  <si>
    <t>https://gyazo.com/0b87bf979920c9682a3c1938e5b3d722</t>
  </si>
  <si>
    <t>https://gyazo.com/3705754b381d58b6d0849b5de59dc101</t>
  </si>
  <si>
    <t>https://gyazo.com/b17dd4a2c441cd166d742dac3486a0a2</t>
  </si>
  <si>
    <t>Bearish desde Londres, rango en NY</t>
  </si>
  <si>
    <t>compra en techo, en m30, en contratendencia de Londres</t>
  </si>
  <si>
    <t>SL, continuacion de tendencia</t>
  </si>
  <si>
    <t>Ruptura del rango, clean traffic, en tendencia de Londres/NY</t>
  </si>
  <si>
    <t>Bearish desde Londres, Bearish  en NY</t>
  </si>
  <si>
    <t>Manual, -5 pips</t>
  </si>
  <si>
    <t>TP/2</t>
  </si>
  <si>
    <t>https://gyazo.com/e102383247e83eb04e6fc61b67217062</t>
  </si>
  <si>
    <t>https://gyazo.com/7cb08fb94bb6103bef4fac06b9867d4c</t>
  </si>
  <si>
    <t>https://gyazo.com/ce4bab9c2bf2463e9896f6d2b652cec9</t>
  </si>
  <si>
    <t>https://gyazo.com/dd5e0e3097413c50040ac73ee16cd7a4</t>
  </si>
  <si>
    <t>https://gyazo.com/e8ebf456132f16dd32ec3ae626fbd9e9</t>
  </si>
  <si>
    <t>https://gyazo.com/4462ff52c930ba783710c7ff58557cff</t>
  </si>
  <si>
    <t>Ruptura del rango, clean traffic, en contra-tendencia de NY</t>
  </si>
  <si>
    <t>Rango desde Londres, Bullish en NY</t>
  </si>
  <si>
    <t>Manual, +10 pips</t>
  </si>
  <si>
    <t>Entrar antes. Cuando operes un brakeout, es mejor cerrar todo cuando veas el primer retroceso</t>
  </si>
  <si>
    <t>https://gyazo.com/a55c476eb1f4937aa54548e55a06d17a</t>
  </si>
  <si>
    <t>https://gyazo.com/14dfa9b8925a3cfd783cede5570ea756</t>
  </si>
  <si>
    <t>https://gyazo.com/d27baafc33ba06dea03715f77eb78eb9</t>
  </si>
  <si>
    <t>https://gyazo.com/ea8556ca84e904d96ec41406fafda5df</t>
  </si>
  <si>
    <t>https://gyazo.com/4447d7c310ca283b2eeab01a22386cff</t>
  </si>
  <si>
    <t>https://gyazo.com/7a3c192dadbdc04e947f470f8b40b9af</t>
  </si>
  <si>
    <t>https://gyazo.com/0f51e1e1d7e30aa6228751f88f437d68</t>
  </si>
  <si>
    <t>https://gyazo.com/2f2603a661c75e1e1b2fed2b33ae2f49</t>
  </si>
  <si>
    <t>https://gyazo.com/71baab7fac6715c40eba31e008b10099</t>
  </si>
  <si>
    <t>https://gyazo.com/defda799e32c3724587ee60ac075c765</t>
  </si>
  <si>
    <t>https://gyazo.com/434b8c9f3da064b65ef36bb03db45691</t>
  </si>
  <si>
    <t>https://gyazo.com/d1af8db42a0ff19b9225aefd5ab53d8c</t>
  </si>
  <si>
    <t>Manual, TP/2</t>
  </si>
  <si>
    <t>TP, luego consolidacion</t>
  </si>
  <si>
    <t>Debi haberla dejado correr?</t>
  </si>
  <si>
    <t>SI</t>
  </si>
  <si>
    <t>NO</t>
  </si>
  <si>
    <t>Debi cerrar manual?</t>
  </si>
  <si>
    <t>Manual, casi TP</t>
  </si>
  <si>
    <t>SI, o poner el TP antes</t>
  </si>
  <si>
    <t>SI, luego que rompiese el rango</t>
  </si>
  <si>
    <t>https://gyazo.com/ca57ac918bcc7643f9b1220b0fcc5314</t>
  </si>
  <si>
    <t>https://gyazo.com/2e5338568cdd137088a22a62dfb2a1e2</t>
  </si>
  <si>
    <t>https://gyazo.com/50f88f5215a694fd5b6b3bb3b0ca1dc6</t>
  </si>
  <si>
    <t>https://gyazo.com/89d49dba264603a9265baa54c7cb31e8</t>
  </si>
  <si>
    <t>https://gyazo.com/f1563af27d3d803b12155d23d1022fad</t>
  </si>
  <si>
    <t>https://gyazo.com/5c48ac091e20ada47828fac1aaeeebfc</t>
  </si>
  <si>
    <t>https://gyazo.com/ebef3661077375f65cd0f6f35346b5a0</t>
  </si>
  <si>
    <t>https://gyazo.com/db3ef1bd601d6bf9d35a0f22127638a7</t>
  </si>
  <si>
    <t>https://gyazo.com/6b154eebbc5e19fd5014708e66f50ce4</t>
  </si>
  <si>
    <t>https://gyazo.com/862ba058dfdf0c89d7dcd1fb60c994fa</t>
  </si>
  <si>
    <t>https://gyazo.com/65e174e6637dcc7c795cf7a57b78c173</t>
  </si>
  <si>
    <t>https://gyazo.com/2c9bc258dff079b10159d8c81423800f</t>
  </si>
  <si>
    <t>Full TP</t>
  </si>
  <si>
    <t>https://gyazo.com/feb839f4437a3a86faf87173f0643d89</t>
  </si>
  <si>
    <t>https://gyazo.com/e32f3d5568f979d1fb2be46f3e7aafe5</t>
  </si>
  <si>
    <t>https://gyazo.com/43c6bd344824c8f2e5da2ad16da05d64</t>
  </si>
  <si>
    <t>https://gyazo.com/5f03902a7de1204ae46cb6718faac0a4</t>
  </si>
  <si>
    <t>https://gyazo.com/aee6b76c4c8085289be5fc84d48ca2bd</t>
  </si>
  <si>
    <t>compra en Ruptura del alto de la ultima vela de m5., en contra'tendencia  de Londres</t>
  </si>
  <si>
    <t>Compra, Ruptura del alto de la ultima vela de m5., en tendencia de Londres</t>
  </si>
  <si>
    <t>compra en Ruptura del techo + retest en m5, clean traffic, en tendencia de Londres</t>
  </si>
  <si>
    <t>Bearish desde Londres</t>
  </si>
  <si>
    <t>https://gyazo.com/b733bac9c85895e177f0bb5126554b4c</t>
  </si>
  <si>
    <t>https://gyazo.com/a8926285ec5b1d6ea797d2eb471d09b4</t>
  </si>
  <si>
    <t>https://gyazo.com/0b56f79a2b4aab1186c6d4afc1b19fc0</t>
  </si>
  <si>
    <t>https://gyazo.com/7dfb165743e5ba5e17f7ac1c2be5a7f5</t>
  </si>
  <si>
    <t>https://gyazo.com/543447fb72258f351502ba64bd402bc3</t>
  </si>
  <si>
    <t>https://gyazo.com/11d02c343f90430e6d6ee46204e57ada</t>
  </si>
  <si>
    <t>venta en Ruptura delpiso + retest en m5 y rechazo del nuevo techo, clean traffic, en tendencia de Londres</t>
  </si>
  <si>
    <t>compra en Ruptura del techo + retest en m5 y rechazo del nuevo piso, clean traffic, en tendencia de Londres</t>
  </si>
  <si>
    <t xml:space="preserve">Manual, </t>
  </si>
  <si>
    <t>https://gyazo.com/84871393a2b315d816e4cc8cf4eb96cd</t>
  </si>
  <si>
    <t>https://gyazo.com/1ee23729b64fd3b7217dd2632cd13405</t>
  </si>
  <si>
    <t>https://gyazo.com/9c0297e2b61a7374b1fd43a40bc26adf</t>
  </si>
  <si>
    <t>https://gyazo.com/71749d82730ac4f208e2f0943cd1b63e</t>
  </si>
  <si>
    <t>https://gyazo.com/e4e87e80faba4be0146ad2add560c05a</t>
  </si>
  <si>
    <t>https://gyazo.com/2ad492f3c5a7749e992276123c784c82</t>
  </si>
  <si>
    <t>Venta, Ruptura del rango, clean traffic, en contra-tendencia de NY</t>
  </si>
  <si>
    <t>SI, al comenzar a ver el retroceso en m1</t>
  </si>
  <si>
    <t>venta,  Ruptura del bajo  de la ultima vela de m5., en contra-tendencia de Londres</t>
  </si>
  <si>
    <t>https://gyazo.com/c834e61bb4562d62f03f20566df23f78</t>
  </si>
  <si>
    <t>https://gyazo.com/6f40674b9aa70388f61bbcf8d2ef6f8d</t>
  </si>
  <si>
    <t>https://gyazo.com/6668030336057f84ac5dcc05e36f5f18</t>
  </si>
  <si>
    <t>https://gyazo.com/198305bc24e025e6eb53925a13369d91</t>
  </si>
  <si>
    <t>https://gyazo.com/79ecf8290f76c0ffc68b5a4e11ba5a8a</t>
  </si>
  <si>
    <t>https://gyazo.com/ea54ffd594a47153bb512e57fe66dbe4</t>
  </si>
  <si>
    <t>venta en Ruptura delpiso + retest en m5 y rechazo del nuevo techo, clean traffic, en contra-tendencia de Londres</t>
  </si>
  <si>
    <t>Full TP, luego correccion de la venta</t>
  </si>
  <si>
    <t>venta,  Ruptura del bajo  de la ultima vela de m5., en contra-tendencia de Londres y en tendencia de NY</t>
  </si>
  <si>
    <t>Bullish desde Londres, bearish desde NY</t>
  </si>
  <si>
    <t>https://gyazo.com/186b6e0a361fa64d00a17d21c99daf99</t>
  </si>
  <si>
    <t>https://gyazo.com/d970e0267bf1688ec3baf8a5d1f1e805</t>
  </si>
  <si>
    <t>https://gyazo.com/8259df15027c6605092b13d1609dc483</t>
  </si>
  <si>
    <t>https://gyazo.com/180d75cb807833a70a9a57eefabeecf7</t>
  </si>
  <si>
    <t>https://gyazo.com/165a1f3825b910d11c51150e5882125b</t>
  </si>
  <si>
    <t>https://gyazo.com/85c2f370efc4bd874c8186c2c35abc39</t>
  </si>
  <si>
    <t>Ranging/bullish desde Londres</t>
  </si>
  <si>
    <t>Manual, -15 pips</t>
  </si>
  <si>
    <t>SL, luego fakeout</t>
  </si>
  <si>
    <t>NO, poner el SL mas atras</t>
  </si>
  <si>
    <t>Compra en piso, Ruptura del alto de la ultima vela de m1, en tendencia de Londres</t>
  </si>
  <si>
    <t>https://gyazo.com/2e93a206f81194e4f98f4d75bbfc82a8</t>
  </si>
  <si>
    <t>https://gyazo.com/3aaf4476c4fb564d3c1d73e053e273d2</t>
  </si>
  <si>
    <t>https://gyazo.com/12e88c23ed0c958eccf50dab310c549a</t>
  </si>
  <si>
    <t>https://gyazo.com/a03b9e2df67be09bbb3a5171bf86b3cb</t>
  </si>
  <si>
    <t>https://gyazo.com/4146059552c4762b1093676acb043652</t>
  </si>
  <si>
    <t>https://gyazo.com/bd45aaf72047c19bc056a960dcc64c60</t>
  </si>
  <si>
    <t xml:space="preserve">compra en techo creado luego de la ruptura de la ultima zona. En m1 se veia como un fakeout,  </t>
  </si>
  <si>
    <t>Manual, casi SL</t>
  </si>
  <si>
    <t>Retroceso al precio de entrada</t>
  </si>
  <si>
    <t>https://gyazo.com/84a3abfaeb77ca447238b8e8ad7ddd65</t>
  </si>
  <si>
    <t>https://gyazo.com/a597933ec9ed5c196c03cc34808e1b07</t>
  </si>
  <si>
    <t>https://gyazo.com/81c99b4890774bc9e50fb300b68d21fc</t>
  </si>
  <si>
    <t>https://gyazo.com/aa7231f5e6a3285a00cee0bc4756f61f</t>
  </si>
  <si>
    <t>https://gyazo.com/236e1c070fc5f7c9a7c05551a9973870</t>
  </si>
  <si>
    <t>https://gyazo.com/2cdda911f3de9b13dcdf2d04bbe7a7eb</t>
  </si>
  <si>
    <t>Compra, Ruptura del alto de la ultima vela de m5/rechazo en el ultimo piso creado, en tendencia de Londres</t>
  </si>
  <si>
    <t>Fakeout, retroceso al rango</t>
  </si>
  <si>
    <t>No, pero debi asegurar ganancias pues estaba caro</t>
  </si>
  <si>
    <t>Bullish desde Londres, rango en NY</t>
  </si>
  <si>
    <t>Fakeout, retroceso al rango, luego correccion de Londres</t>
  </si>
  <si>
    <t>2020.08.26 13:55:06</t>
  </si>
  <si>
    <t>2020.08.26 14:01:55</t>
  </si>
  <si>
    <t>2020.08.26 13:55:08</t>
  </si>
  <si>
    <t>2020.08.26 14:01:56</t>
  </si>
  <si>
    <t>2020.08.27 13:49:42</t>
  </si>
  <si>
    <t>2020.08.27 14:00:09</t>
  </si>
  <si>
    <t>2020.08.27 13:49:43</t>
  </si>
  <si>
    <t>2020.08.27 14:12:11</t>
  </si>
  <si>
    <t>2020.08.27 14:49:50</t>
  </si>
  <si>
    <t>2020.08.27 14:15:08</t>
  </si>
  <si>
    <t>2020.08.27 15:02:22</t>
  </si>
  <si>
    <t>2020.08.28 13:32:14</t>
  </si>
  <si>
    <t>2020.08.28 13:52:23</t>
  </si>
  <si>
    <t>2020.08.28 13:32:18</t>
  </si>
  <si>
    <t>2020.08.28 14:06:07</t>
  </si>
  <si>
    <t>2020.08.31 13:36:18</t>
  </si>
  <si>
    <t>2020.08.31 14:13:21</t>
  </si>
  <si>
    <t>2020.08.31 14:12:56</t>
  </si>
  <si>
    <t>2020.08.31 14:13:22</t>
  </si>
  <si>
    <t>2020.08.31 14:13:25</t>
  </si>
  <si>
    <t>2020.08.31 15:19:30</t>
  </si>
  <si>
    <t>2020.09.01 13:50:54</t>
  </si>
  <si>
    <t>2020.09.01 14:00:07</t>
  </si>
  <si>
    <t>2020.09.01 14:00:52</t>
  </si>
  <si>
    <t>2020.09.01 15:58:57</t>
  </si>
  <si>
    <t>2020.09.01 14:54:10</t>
  </si>
  <si>
    <t>2020.09.01 16:06:58</t>
  </si>
  <si>
    <t>2020.09.01 16:32:42</t>
  </si>
  <si>
    <t>2020.09.02 13:19:21</t>
  </si>
  <si>
    <t>2020.09.02 13:23:45</t>
  </si>
  <si>
    <t>2020.09.02 13:39:02</t>
  </si>
  <si>
    <t>2020.09.02 14:27:10</t>
  </si>
  <si>
    <t>2020.09.02 14:48:13</t>
  </si>
  <si>
    <t>2020.09.02 15:31:59</t>
  </si>
  <si>
    <t>2020.09.03 14:15:53</t>
  </si>
  <si>
    <t>2020.09.03 14:25:20</t>
  </si>
  <si>
    <t>2020.09.03 15:51:26</t>
  </si>
  <si>
    <t>2020.09.03 15:59:10</t>
  </si>
  <si>
    <t>2020.09.04 13:12:32</t>
  </si>
  <si>
    <t>2020.09.04 14:58:00</t>
  </si>
  <si>
    <t>Tuve una idea bien formulada de trade?</t>
  </si>
  <si>
    <t>Entre al trade a un buen precio?</t>
  </si>
  <si>
    <t>Fue el tramaño de mi posición apropiada para mi gestión de riesgo?</t>
  </si>
  <si>
    <t>Estuve en el instrumento correcto para maximizar mi idea de trade y  minimizar mi riesgo?</t>
  </si>
  <si>
    <t>Identifiqué claramente un criterio de salida que me dijo que mi idea de trade estaba errada?</t>
  </si>
  <si>
    <t>Monitoree el mercado durante mi trade para asegurar que las condiciones de oferta-demanda que me llevaron al trade estaban aún operativas?</t>
  </si>
  <si>
    <t>020.09.09 13:26:24</t>
  </si>
  <si>
    <t>2020.09.09 14:49:27</t>
  </si>
  <si>
    <t>2020.09.10 13:47:00</t>
  </si>
  <si>
    <t>2020.09.10 14:12:00</t>
  </si>
  <si>
    <t>2020.09.10 13:51:18</t>
  </si>
  <si>
    <t>2020.09.10 14:37:49</t>
  </si>
  <si>
    <t>2020.09.10 15:42:34</t>
  </si>
  <si>
    <t>2020.09.10 14:37:59</t>
  </si>
  <si>
    <t>2020.09.10 14:43:25</t>
  </si>
  <si>
    <t>2020.09.14 14:31:47</t>
  </si>
  <si>
    <t>2020.09.14 16:39:17</t>
  </si>
  <si>
    <t>2020.09.15 14:04:47</t>
  </si>
  <si>
    <t>2020.09.15 15:41:20</t>
  </si>
  <si>
    <t>2020.09.16 13:42:02</t>
  </si>
  <si>
    <t>2020.09.16 14:21:33</t>
  </si>
  <si>
    <t>2020.09.16 14:57:02</t>
  </si>
  <si>
    <t>2020.09.16 15:15:09</t>
  </si>
  <si>
    <t>2020.09.17 13:07:46</t>
  </si>
  <si>
    <t>2020.09.17 13:17:55</t>
  </si>
  <si>
    <t>2020.09.17 13:17:56</t>
  </si>
  <si>
    <t>2020.09.17 13:59:05</t>
  </si>
  <si>
    <t>2020.09.18 13:32:06</t>
  </si>
  <si>
    <t>2020.09.18 19:02:54</t>
  </si>
  <si>
    <t>2020.09.18 20:54:59</t>
  </si>
  <si>
    <t>2020.09.21 13:31:13</t>
  </si>
  <si>
    <t>2020.09.21 14:11:22</t>
  </si>
  <si>
    <t>2020.09.21 13:48:15</t>
  </si>
  <si>
    <t>2020.09.21 14:11:26</t>
  </si>
  <si>
    <t>2020.09.21 15:08:21</t>
  </si>
  <si>
    <t>2020.09.21 17:17:29</t>
  </si>
  <si>
    <t>2020.09.21 16:31:02</t>
  </si>
  <si>
    <t>2020.09.21 16:34:09</t>
  </si>
  <si>
    <t>2020.09.22 14:09:52</t>
  </si>
  <si>
    <t>2020.09.22 14:31:45</t>
  </si>
  <si>
    <t>2020.09.22 14:44:28</t>
  </si>
  <si>
    <t>2020.09.22 15:02:06</t>
  </si>
  <si>
    <t>2020.09.23 13:39:33</t>
  </si>
  <si>
    <t>2020.09.24 04:25:40</t>
  </si>
  <si>
    <t>2020.09.23 16:23:36</t>
  </si>
  <si>
    <t>2020.09.24 04:25:41</t>
  </si>
  <si>
    <t>2020.09.23 18:21:24</t>
  </si>
  <si>
    <t>2020.09.23 21:57:17</t>
  </si>
  <si>
    <t>2020.09.24 14:06:21</t>
  </si>
  <si>
    <t>2020.09.24 14:46:44</t>
  </si>
  <si>
    <t>2020.09.25 13:54:17</t>
  </si>
  <si>
    <t>2020.09.25 14:06:48</t>
  </si>
  <si>
    <t>2020.09.25 14:29:13</t>
  </si>
  <si>
    <t>2020.09.25 15:07:49</t>
  </si>
  <si>
    <t>2020.09.28 13:48:11</t>
  </si>
  <si>
    <t>2020.09.28 14:35:36</t>
  </si>
  <si>
    <t>2020.09.28 15:20:00</t>
  </si>
  <si>
    <t>2020.09.28 22:45:54</t>
  </si>
  <si>
    <t>2020.09.29 13:55:15</t>
  </si>
  <si>
    <t>2020.09.29 17:18:59</t>
  </si>
  <si>
    <t>2020.09.30 13:33:32</t>
  </si>
  <si>
    <t>2020.09.30 17:05:12</t>
  </si>
  <si>
    <t>2020.10.01 14:03:10</t>
  </si>
  <si>
    <t>2020.10.01 14:19:27</t>
  </si>
  <si>
    <t>2020.10.02 13:28:45</t>
  </si>
  <si>
    <t>2020.10.02 16:18:17</t>
  </si>
  <si>
    <t>2020.10.02 15:30:30</t>
  </si>
  <si>
    <t>2020.10.02 16:03:51</t>
  </si>
  <si>
    <t>2020.10.02 15:51:21</t>
  </si>
  <si>
    <t>2020.10.02 16:18:18</t>
  </si>
  <si>
    <t>Total</t>
  </si>
  <si>
    <t>Mi idea fue consistente con el un analisis topdown? SI = 1 , NO = -1</t>
  </si>
  <si>
    <t>Mi idea fue consistente con lo que mercados correlacionados estaban haciendo en ese momento? SI = 1, NO = -1</t>
  </si>
  <si>
    <t>Mi idea encajó la oferta-demanda que estaba notando en el mercado? SI=1, NO=-1</t>
  </si>
  <si>
    <t>Mi idea fue consistente con mi estrategia? Si=1, no=-1</t>
  </si>
  <si>
    <t>Mi idea estuvo dentro de mi gestion de riesgo? Si=1, no=-1</t>
  </si>
  <si>
    <t>Mi idea fue positiva? SI=1, NO=-1</t>
  </si>
  <si>
    <t>Entré a un precio que me permitió tomar la máxima ventaja de mi idea de trade? SI=1, NO=-1</t>
  </si>
  <si>
    <t>El riesgo tomado dañaba significativamente mi R/R diario/semanal/mensual? SI=-1, NO=1</t>
  </si>
  <si>
    <t>Pude haber entrado en un mejor precio? SI=-1, NO=1</t>
  </si>
  <si>
    <t>Escalé el trade para minimizar el riesgo inicial y ver si la posición se movería en mi posición? Si=1, no=-1</t>
  </si>
  <si>
    <t>Mi riesgo estaba diversificado por tradear múltiples ideas, instrumentos, y time frames? SI=1, no=-1</t>
  </si>
  <si>
    <t>Me aseguré que mis trades estuviesen no correlacionados? SI=1, no=-1</t>
  </si>
  <si>
    <t>Estaba apostando a una misma idea-instrumento? SI=-1, no=1</t>
  </si>
  <si>
    <t xml:space="preserve">Evalué y exploté los mercados específicos e instrumentos más probables para beneficiar mis ideas de trade?  SI=1, no=-1 </t>
  </si>
  <si>
    <t>Mis ideas de trade fueron independientes unas de otras?  SI=1, no-=1</t>
  </si>
  <si>
    <t>Estuve cerrado en una sola opinión acerca del mercado?  SI=-1, no=1</t>
  </si>
  <si>
    <t>Me salí del mercado cuando había tomado mucho drawdown y el dolor fue muy grande?  SI=-1, no=1</t>
  </si>
  <si>
    <t>Estaba activamente monitoreando el mercado mientras el trade se desarrollaba?  SI=1, no=-1</t>
  </si>
  <si>
    <t>Estaba pasivamente observando el mercado?  SI=-1, no=1</t>
  </si>
  <si>
    <t>Estaba mirando oportunidades para escalar basado en condiciones de mercado?  SI=1, no=-1</t>
  </si>
  <si>
    <t>Evalueé activamente el R'R del trade o me mantuve locked en mi análisis inicial?  SI=-1, no=1</t>
  </si>
  <si>
    <t>2020.10.05 13:30:34</t>
  </si>
  <si>
    <t>2020.10.05 16:33:17</t>
  </si>
  <si>
    <t>2020.10.05 13:55:25</t>
  </si>
  <si>
    <t>2020.10.05 16:36:30</t>
  </si>
  <si>
    <t>2020.10.06 14:50:23</t>
  </si>
  <si>
    <t>2020.10.06 15:43:53</t>
  </si>
  <si>
    <t>2020.10.07 13:19:21</t>
  </si>
  <si>
    <t>2020.10.07 14:11:34</t>
  </si>
  <si>
    <t>2020.10.08 13:30:25</t>
  </si>
  <si>
    <t>2020.10.08 13:59:13</t>
  </si>
  <si>
    <t>2020.10.08 14:54:39</t>
  </si>
  <si>
    <t>2020.10.08 15:09:32</t>
  </si>
  <si>
    <t>2020.10.09 15:53:07</t>
  </si>
  <si>
    <t>2020.10.09 16:31:20</t>
  </si>
  <si>
    <t>Entré en un hueco si el trade se iba en contra? Si=-1, no=1</t>
  </si>
  <si>
    <t>Me expuse al máximo riesgo antes de ver si el mercado iba en mi posición? SI=-1, no=1</t>
  </si>
  <si>
    <t>Estaba manejando el trade?  SI=1, no=-1</t>
  </si>
  <si>
    <t>Dejé que mis ganancias se convirtieran en pérdidas?  SI=-1, no/no aplica=1</t>
  </si>
  <si>
    <t>Escalé el trade para proteger ganancias?  SI/no aplica=1, no=-1</t>
  </si>
  <si>
    <t>Fui por home runs y dejé profits de papel expuestas al riesgo?  SI=-1, no/no aplica=1</t>
  </si>
  <si>
    <t>Supe de antemano que me sacaría del trade en trade negativo y cerre la posicon?  SI/NA=1, no=-1</t>
  </si>
  <si>
    <t>Identifiqué que el trade no iba en mi dirección antes de que tomé una pérdida?  SI/NA=1, no=-1</t>
  </si>
  <si>
    <t>Usé la pérdida para decirme que el trade no había ido en mi dirección?  SI=-1, no/NA=1</t>
  </si>
  <si>
    <t>Moví mi SL para proteger mis trades positivos?  SI/NA=1, no=-1</t>
  </si>
  <si>
    <t>Si fue negativa, la entrada tuvo R/R&gt;1:1? SI/NA=1, NO=-1</t>
  </si>
  <si>
    <t>2020.10.12 01:49:13</t>
  </si>
  <si>
    <t>2020.10.12 12:02:24</t>
  </si>
  <si>
    <t>2020.10.12 14:34:31</t>
  </si>
  <si>
    <t>2020.10.12 17:51:48</t>
  </si>
  <si>
    <t>2020.10.13 13:08:14</t>
  </si>
  <si>
    <t>2020.10.13 14:51:17</t>
  </si>
  <si>
    <t>2020.10.14 13:30:59</t>
  </si>
  <si>
    <t>2020.10.14 14:38:04</t>
  </si>
  <si>
    <t>2020.10.14 15:36:09</t>
  </si>
  <si>
    <t>2020.10.14 17:55:28</t>
  </si>
  <si>
    <t>2020.10.15 13:16:22</t>
  </si>
  <si>
    <t>2020.10.15 14:22:16</t>
  </si>
  <si>
    <t>2020.10.16 13:52:43</t>
  </si>
  <si>
    <t>2020.10.16 16:54:58</t>
  </si>
  <si>
    <t>2020.10.16 14:01:23</t>
  </si>
  <si>
    <t>2020.10.16 16:54:59</t>
  </si>
  <si>
    <t>2020.10.19 13:24:48</t>
  </si>
  <si>
    <t>2020.10.19 18:02:40</t>
  </si>
  <si>
    <t>2020.10.19 13:39:54</t>
  </si>
  <si>
    <t>2020.10.19 18:02:41</t>
  </si>
  <si>
    <t>2020.10.19 19:58:31</t>
  </si>
  <si>
    <t>2020.10.19 20:19:53</t>
  </si>
  <si>
    <t>2020.10.19 20:23:52</t>
  </si>
  <si>
    <t>2020.10.19 20:23:58</t>
  </si>
  <si>
    <t>2020.10.19 20:24:07</t>
  </si>
  <si>
    <t>2020.10.19 20:27:32</t>
  </si>
  <si>
    <t>2020.10.19 20:27:33</t>
  </si>
  <si>
    <t>2020.10.19 21:47:18</t>
  </si>
  <si>
    <t>2020.10.19 22:35:23</t>
  </si>
  <si>
    <t>2020.10.19 21:47:33</t>
  </si>
  <si>
    <t>2020.10.19 22:35:21</t>
  </si>
  <si>
    <t>2020.10.19 21:48:29</t>
  </si>
  <si>
    <t>2020.10.19 21:58:16</t>
  </si>
  <si>
    <t>2020.10.19 22:35:24</t>
  </si>
  <si>
    <t>2020.10.19 21:58:46</t>
  </si>
  <si>
    <t>2020.10.19 21:58:52</t>
  </si>
  <si>
    <t>2020.10.19 22:35:25</t>
  </si>
  <si>
    <t>Worked?</t>
  </si>
  <si>
    <t>TP posible</t>
  </si>
  <si>
    <t>Outcome</t>
  </si>
  <si>
    <t>TP Actual</t>
  </si>
  <si>
    <t>TP Posible</t>
  </si>
  <si>
    <t>M Actual</t>
  </si>
  <si>
    <t>Manual actua</t>
  </si>
  <si>
    <t>SL Actual</t>
  </si>
  <si>
    <t>SL Possible</t>
  </si>
  <si>
    <t>SL actual</t>
  </si>
  <si>
    <t>SL To profit</t>
  </si>
  <si>
    <t>SL to profit</t>
  </si>
  <si>
    <t>Rechazo en rango</t>
  </si>
  <si>
    <t xml:space="preserve">Worked </t>
  </si>
  <si>
    <t>Breakout</t>
  </si>
  <si>
    <t>Retest en tendencia</t>
  </si>
  <si>
    <t>Retest en contra-tendencia</t>
  </si>
  <si>
    <t>Fomo en tendencia</t>
  </si>
  <si>
    <t>Fomo en tendencia + clean candle</t>
  </si>
  <si>
    <t>Fomo en tendencia + compra en techo</t>
  </si>
  <si>
    <t>Retest en contra-tendencia + clean candle</t>
  </si>
  <si>
    <t>Retest en tendencia + clean candle</t>
  </si>
  <si>
    <t>2020.10.26 13:26:18</t>
  </si>
  <si>
    <t>2020.10.26 16:34:43</t>
  </si>
  <si>
    <t>Inicialmente estaba esperando que el precio llegara a los 137.250 para vender. Sin embaro, me di dando cuenta de velas de agotamiento en m15 + engulfing en m30 y me di cuenta de que los 137.000 era una zona. Pense: tengo que esperar a el precio del analisis inicial. Despues tambien pense: pero eso tambien es una zona. no lo sobrepienses</t>
  </si>
  <si>
    <t>Tuve ciertas dudas, pero por las estadisticas, no puedo cerrar</t>
  </si>
  <si>
    <t>El precio cumplio el analisis, pero cerre manual en parte por influencia de Adriana, y por darme cuenta de que la operacion no la cerraba el broker como pensaba</t>
  </si>
  <si>
    <t>Cerrar manual cuando tengas alto spread</t>
  </si>
  <si>
    <t>Busca operar con menos spread</t>
  </si>
  <si>
    <t>M1</t>
  </si>
  <si>
    <t>https://gyazo.com/f8b44c9682f6e4b48825c06b0c0864b8</t>
  </si>
  <si>
    <t>https://gyazo.com/ec0cf376099369c237f8bfdabcfd6811</t>
  </si>
  <si>
    <t>https://gyazo.com/fe46809a5f61564b57f1a454aaea8208</t>
  </si>
  <si>
    <t>https://gyazo.com/388dc06cfe652d17bbd69eb375551f25</t>
  </si>
  <si>
    <t>https://gyazo.com/3875eeb464f930f94bf26c9c02c492d3</t>
  </si>
  <si>
    <t>https://gyazo.com/06fe1927eed7564ec51715da3166ac58</t>
  </si>
  <si>
    <t>https://gyazo.com/943d5637c62e6500519e335d685e9ab3</t>
  </si>
  <si>
    <t>https://gyazo.com/dedefa934c2918dc5f8aa31a940890d0</t>
  </si>
  <si>
    <t>P/L</t>
  </si>
  <si>
    <t>2020.10.27 12:27:05</t>
  </si>
  <si>
    <t>2020.10.27 12:59:26</t>
  </si>
  <si>
    <t>Correccion (venta) en contra-tendencia (compra) + clean candle</t>
  </si>
  <si>
    <t>Break and retest en tendencia + clean candle</t>
  </si>
  <si>
    <t xml:space="preserve">Vi que el precio rompia los 136.260 con velas fuertes de h1. Ademas habia clean traffic to the left, asi que espere un retest en m5 a la zona rota. </t>
  </si>
  <si>
    <t>El precio se devolvio a la zona. En algun momento pense "si esto no baja, entonces va a ser la correccion del movimiento de Londres". Sin embargo, no quise cerrar la operacion por querer tener la razon</t>
  </si>
  <si>
    <t>El precio consolido</t>
  </si>
  <si>
    <t>Es mas importante preservar capital que tener la razon</t>
  </si>
  <si>
    <t>Cierra manual cuando veas que hay clean candle en la direccion contraria a tu analisis</t>
  </si>
  <si>
    <t>2020.10.28 12:36:48</t>
  </si>
  <si>
    <t>2020.10.28 14:36:53</t>
  </si>
  <si>
    <t>Correccion (compra) en contra-tendencia (venta) + clean candle</t>
  </si>
  <si>
    <t>Dije: no me va a pasar lo mismo de ayer. Si el precio viene en una fuerte tendencia, voy a buscar la correccion. Vi que en m15 se estaba formando un piso, y que las velas en m30 eran de agotamiento. Entre al ver que la vela de m5 rompia el alto de la ultima vela.</t>
  </si>
  <si>
    <t>El precio consolido durante 3 horas. Estuve muy nervioso. Cuando vi velas bearish de m30 y que el precio rompia la zona marcada, decidi cerrar manual</t>
  </si>
  <si>
    <t>El precio comenzo el movimiento alcista</t>
  </si>
  <si>
    <t>Si vas a tradear las correcciones de Londres, tienes que estar claro que hay altas probabilidades que el precio consolide</t>
  </si>
  <si>
    <t>Al querer perder menos, terminas perdiendo mas</t>
  </si>
  <si>
    <t>2020.10.29 12:21:54</t>
  </si>
  <si>
    <t>2020.10.29 13:08:03</t>
  </si>
  <si>
    <t>2020.10.29 15:16:00</t>
  </si>
  <si>
    <t>2020.10.29 15:40:50</t>
  </si>
  <si>
    <t>breakout + clean candle</t>
  </si>
  <si>
    <t>Vi que el precio rompia los 135.300 con velas fuertes de h1. Ademas habia clean traffic to the left, asi entre sin esperar el retroceso</t>
  </si>
  <si>
    <t>La operacion fue muy rapida. Pude aguantar los retrocesos hasta que llego a mi TP</t>
  </si>
  <si>
    <t>TP. El precio siguio bajando hasta la ultima zona de liquidez</t>
  </si>
  <si>
    <t>Opera sin miedo</t>
  </si>
  <si>
    <t>Sl muy ajustado</t>
  </si>
  <si>
    <t>Puedes dejar correr la operacion hasta la zona de liquidez</t>
  </si>
  <si>
    <t>Vi que el precio rechazaba los 134.800, y anticipaba la correccion del movimiento de Londres.</t>
  </si>
  <si>
    <t>El precio consolido por unas horas y luego fue al TP</t>
  </si>
  <si>
    <t xml:space="preserve">El precio me stopeo casi instantaneamente. </t>
  </si>
  <si>
    <t>ten entradas mejores. El sl va donde va. Basa tu SL tecnicamente, NO con base en lo que hayas ganado/perdido</t>
  </si>
  <si>
    <t>2020.10.30 13:09:06</t>
  </si>
  <si>
    <t>2020.10.30 18:49:40</t>
  </si>
  <si>
    <t>Vi que el precio rechazaba los 1.29800 y anticipaba la correccion del movimiento de Londres.</t>
  </si>
  <si>
    <t>Estuve suuuuper ansioso. Sin embargo, dije nada, tengo que seguir mis reglas. El precio se fue hacia mi analisis. Cerre manual al darme cuenta q el precio estaba rechazando la ultima resistencia creada q ahora se convertia en soporte y corrigiendo el movimiento de mi analisis</t>
  </si>
  <si>
    <t>El precio subio, se regreso a retestear el nuevo soporte de nuevo, y volvio a subir a consolidar.</t>
  </si>
  <si>
    <t xml:space="preserve">Toma ganacias, y dibuja TODAS las zonas. </t>
  </si>
  <si>
    <t>Tomando ganancias</t>
  </si>
  <si>
    <t>2020.11.02 12:06:50</t>
  </si>
  <si>
    <t>2020.11.02 15:32:53</t>
  </si>
  <si>
    <t>2020.11.02 15:05:57</t>
  </si>
  <si>
    <t>Vi que el precio rechazaba los 1.29350 anticipaba la correccion del movimiento de NY</t>
  </si>
  <si>
    <t>Tuve ansiedad. Sin embargo, aguante la perdidas hasta mi SL</t>
  </si>
  <si>
    <t>Tome esta entrada para recuperar lo perdido</t>
  </si>
  <si>
    <t>NO metas una operacion apenas entres a las pantallas sin hacer el analisi top down</t>
  </si>
  <si>
    <t>Sesgo. Me anticipe al movimiento sin hacer un analisis claro</t>
  </si>
  <si>
    <t xml:space="preserve">PON EL SL PENSANDO EN LA GANANCIA, NO EN LA PERDIDA. </t>
  </si>
  <si>
    <t>2020.11.03 13:07:49</t>
  </si>
  <si>
    <t>2020.11.03 13:59:32</t>
  </si>
  <si>
    <t>El precio rompia los 1.29844, y anticipaba la continuacion de la tendencia de londres. Entre por FOMO, aun cuando habia dicho que iba a esperar el retroceso a la zona para tener un mejor R/R.</t>
  </si>
  <si>
    <t xml:space="preserve">Me asuste, entre en panico, puse el SL con base en el miedo, </t>
  </si>
  <si>
    <t>Pon el SL a la medida</t>
  </si>
  <si>
    <t>2020.11.05 12:12:08</t>
  </si>
  <si>
    <t>2020.11.05 14:32:44</t>
  </si>
  <si>
    <t>2020.11.05 14:19:29</t>
  </si>
  <si>
    <t>2020.11.05 14:32:52</t>
  </si>
  <si>
    <t>2020.11.06 15:36:17</t>
  </si>
  <si>
    <t>2020.11.06 18:06:22</t>
  </si>
  <si>
    <t>2020.11.09 12:42:32</t>
  </si>
  <si>
    <t>2020.11.09 13:45:35</t>
  </si>
  <si>
    <t>2020.11.09 16:41:53</t>
  </si>
  <si>
    <t>2020.11.09 20:12:34</t>
  </si>
  <si>
    <t>2020.11.10 04:26:01</t>
  </si>
  <si>
    <t>sell stop</t>
  </si>
  <si>
    <t>2020.11.10 11:46:10</t>
  </si>
  <si>
    <t>2020.11.10 14:21:55</t>
  </si>
  <si>
    <t>2020.11.11 09:02:39</t>
  </si>
  <si>
    <t>2020.11.11 12:06:16</t>
  </si>
  <si>
    <t>2020.11.11 14:32:29</t>
  </si>
  <si>
    <t>2020.11.11 13:16:07</t>
  </si>
  <si>
    <t>2020.11.11 14:04:46</t>
  </si>
  <si>
    <t>2020.11.12 12:27:43</t>
  </si>
  <si>
    <t>2020.11.12 13:50:10</t>
  </si>
  <si>
    <t>2020.11.12 14:01:20</t>
  </si>
  <si>
    <t>2020.11.12 15:08:06</t>
  </si>
  <si>
    <t>2020.11.12 19:56:35</t>
  </si>
  <si>
    <t>2020.11.13 09:54:24</t>
  </si>
  <si>
    <t>2020.11.13 14:16:26</t>
  </si>
  <si>
    <t>2020.11.13 16:23:16</t>
  </si>
  <si>
    <t>cancelled</t>
  </si>
  <si>
    <t>vi que el precio rechazaba los 1.3050, y anticipaba la correccion del movimiento alcista de Londres</t>
  </si>
  <si>
    <t>Puse el SL con base en no perder, no en base a la gestion de riesgo</t>
  </si>
  <si>
    <t>PON EL SL PENSANDO EN LA GANANCIA, NO EN LA PERDIDA, pero teniendo en cuenta la gestion de riesgo. Si tienes un trade 0.5:1, es mejor poner un trade 1:2 en la direccion contraria</t>
  </si>
  <si>
    <t>Pon el SL con base en tu gestion de riesgo</t>
  </si>
  <si>
    <t>Vi una vela envolvente bajista en m15 mas rechazos en los 1.3060, y esperaba la correccion del movimiento. Este trade tenia un mucho mejor R/R</t>
  </si>
  <si>
    <t>Deje correr las perdidas</t>
  </si>
  <si>
    <t>vi que el precio rompia los 135.680. Anticipaba la correccion del movimiento de Londres en h1</t>
  </si>
  <si>
    <t>Deje correr las ganancias al tp</t>
  </si>
  <si>
    <t>Deja correr las ganancias hasta el TP siempre que tu trade este en analisis. Recuerda que la unica manera de que el precio de un impulso es que haga un retroceso primero.</t>
  </si>
  <si>
    <t>vi que el precio rechazaba los 136.050, y anticipaba la correccion</t>
  </si>
  <si>
    <t>El precio fue directo al TP. Tambien estaba pensando, si el precio rompe los 136.830, voy a entrar a una compra por el clean candle. Vi la oportunidad y no la ejecute por miedo.</t>
  </si>
  <si>
    <t>Si ves un golde egg, tomalo</t>
  </si>
  <si>
    <t>Break and retest en tendencia + clean candle en h1</t>
  </si>
  <si>
    <t>Con el alto momentum alcista, anticipaba que el precio siguiera hasta los 139.650 por el clean candle to the left.</t>
  </si>
  <si>
    <t>Al ver que el precio perdia impuso y comenzaba a retroceder, decidi salir en BE antes que perder lo ganado</t>
  </si>
  <si>
    <t xml:space="preserve">TP </t>
  </si>
  <si>
    <t>NO dejes operaciones a la noche si no estan al menos en BE</t>
  </si>
  <si>
    <t>Toma ganacias antes de dejar abiertas operaciones en la noche</t>
  </si>
  <si>
    <t>Al ver que el precio no seguia mi analisis de compra, anticipaba la correccion del movimiento en Londres.</t>
  </si>
  <si>
    <t>Deje el SS</t>
  </si>
  <si>
    <t>El precio nunca activo el SS</t>
  </si>
  <si>
    <t xml:space="preserve">Al ver que el precio rompia el bajo de la ultima vela, entre a una venta para corregir el movimiento </t>
  </si>
  <si>
    <t>El precio bajo, luego subio al punto de entrada, luego volvio a bajar hasta el nivel matematico, y luego subio.</t>
  </si>
  <si>
    <t>Entrar para tener un mejor R/R</t>
  </si>
  <si>
    <t xml:space="preserve">Los niveles matematicos son zonas, y las zonas son rotas cuando hay volumen. Si estas esperando que el precio pase un nivel matematico, es mejor esperar que lo rompa y retestee aun cuando haya clean candle to the left. NO te cases con un trade. Si ves que el precio comienza a consolidar, tradea la consolidacion. </t>
  </si>
  <si>
    <t>Vi que el precio llegaba a una zona, y entre sin asco para tomar la correccion del movimiento</t>
  </si>
  <si>
    <t>El precio fue haciendo impulsos y retrocesos, y al ver que el precio rechazaba mi soporte, fui agregando mas posiciones</t>
  </si>
  <si>
    <t>No te sobre apalaques. La idea es hacer mejores trades, no apalancarse mas para ganar mas en trades malos</t>
  </si>
  <si>
    <t>No fluir con el mercado</t>
  </si>
  <si>
    <t xml:space="preserve">Marca tus zonas bien. Piensa objetivamente si es una zona tecnica o una zona emocional. </t>
  </si>
  <si>
    <t>No te sobre apalanques.</t>
  </si>
  <si>
    <t>Vi que el precio rompia y rechazaba la zona en m1, y entre en venta para continuar la tendencia</t>
  </si>
  <si>
    <t>Mi instinto me decia que el percio iba a romper la zona, pero al ver formada un soporte y una correccion, dedici cerrar por miedo</t>
  </si>
  <si>
    <t>Confia en tu analisis siendo objetivo en tu SL y TP</t>
  </si>
  <si>
    <t>Dejar correr las ganancias hasta el TP</t>
  </si>
  <si>
    <t>Confia en tu analisis siendo objetivo en tu SL y TP. CONFIA EN TI. TU SABES LO QUE HACES.</t>
  </si>
  <si>
    <t>Esperaba que el precio siguiera y corrigiera todo el movimiento de la noticia de pfizer</t>
  </si>
  <si>
    <t>El precio se fue 40 pips en profit</t>
  </si>
  <si>
    <t>NO operes desde el cel. Marca bien tus zonas. NO dejes operaciones abiertas durante la noche a menos que esten en BE,</t>
  </si>
  <si>
    <t>2020.11.16 13:13:39</t>
  </si>
  <si>
    <t>2020.11.16 13:52:28</t>
  </si>
  <si>
    <t>2020.11.16 14:08:56</t>
  </si>
  <si>
    <t>2020.11.16 14:17:35</t>
  </si>
  <si>
    <t>2020.11.19 12:39:02</t>
  </si>
  <si>
    <t>2020.11.19 12:53:58</t>
  </si>
  <si>
    <t>2020.11.20 13:00:36</t>
  </si>
  <si>
    <t>2020.11.20 13:23:08</t>
  </si>
  <si>
    <t>Vi que el precio rechazaba los 137.980 con una vela de m5 y entre</t>
  </si>
  <si>
    <t>El precio fue creando un soporte por encima de los 137.980</t>
  </si>
  <si>
    <t>Pon un SL amplio, ajusta el lotaje de manera acorde y escala la liquidez.</t>
  </si>
  <si>
    <t xml:space="preserve">Continuacion de tendencia </t>
  </si>
  <si>
    <t>Vi un impulso fuerte y pense que el precio iba a continuar la tendencia</t>
  </si>
  <si>
    <t>Cerre manual al ver que el precio no iba en mi direccion y mas bien corregiria el impulso</t>
  </si>
  <si>
    <t xml:space="preserve">Compra barato, vende caro. No persigas el precio, deja que el precio venga a ti. </t>
  </si>
  <si>
    <t>No Improvises trades. Planifica los escenarios positivos y negativos</t>
  </si>
  <si>
    <t>Rechazo en piso en rango</t>
  </si>
  <si>
    <t>Vi que el precio rechazaba el piso en m1</t>
  </si>
  <si>
    <t>Los trades que pasaron pasaron. No te quedes attached a los trades viejos</t>
  </si>
  <si>
    <t>Move on</t>
  </si>
  <si>
    <t>Se dio al analisis?</t>
  </si>
  <si>
    <t>SL mas amplio?</t>
  </si>
  <si>
    <t>Escalar liquidez</t>
  </si>
  <si>
    <t>ENTRADA</t>
  </si>
  <si>
    <t>Parametros</t>
  </si>
  <si>
    <t>Cierre Manual?</t>
  </si>
  <si>
    <t>Possible win rate (out of 27 total trades)</t>
  </si>
  <si>
    <t>Lost due to  SL ratio (out of possible positive trades 7)</t>
  </si>
  <si>
    <t>Lost due to bad analisis (out of 7 wrong trades)</t>
  </si>
  <si>
    <t>Lost due to not ride trend (out of 7 wrong trades)</t>
  </si>
  <si>
    <t>Lost due to bad price (out of 7 wrong trades)</t>
  </si>
  <si>
    <t>Lost due to manual close (out of 7 wrong trades)</t>
  </si>
  <si>
    <t>Lost due to not manual close (out of 7 wrong trades)</t>
  </si>
  <si>
    <t>Liquidity scalation (out of 27</t>
  </si>
  <si>
    <t>2020.11.23 12:16:14</t>
  </si>
  <si>
    <t>2020.11.23 13:33:08</t>
  </si>
  <si>
    <t>Vi que el precio rechazaba con 2 toques en m1 el techo formado luego de la tendencia alcista de londres</t>
  </si>
  <si>
    <t>El precio nunca tuvo drawdown. En algun momento pense: voy a dejar correr el trade hasta el TP. Sin embargo, al ver un nuevo piso creado en m5 que no estaba siendo roto, decidi cerrar manual a 11 pips + spread</t>
  </si>
  <si>
    <t xml:space="preserve">Busca reentradas. </t>
  </si>
  <si>
    <t>2020.11.24 10:24:34</t>
  </si>
  <si>
    <t>2020.11.24 13:44:37</t>
  </si>
  <si>
    <t>2020.11.24 12:29:34</t>
  </si>
  <si>
    <t>2020.11.24 13:44:26</t>
  </si>
  <si>
    <t xml:space="preserve">Vi que el precio hacia una envolvente alcista en m5 por encima de los 140.00 y entre con la anticipacion de la continuacion de tendencia </t>
  </si>
  <si>
    <t>Como vi que el precio no fue en mi direccion, decidi esperar a que bajara para entrar a una compra y salir en BE</t>
  </si>
  <si>
    <t>Cierre manual, pero el precio se fue a mi TP</t>
  </si>
  <si>
    <t>Tome esta entrada pues era un escenario similar al que sucede en pre NY y porque anticipaba la continuacion del movimiento alcista</t>
  </si>
  <si>
    <t>Cuando el precio hizo el primer toque, no cerre manual por 1 pip. Luego retrocedio, y dije nada, tengo que aguantar el retroceso.</t>
  </si>
  <si>
    <t>El precio hizo el retroceso esperado, y se fue otra vez al TP. Luego el precio consolido</t>
  </si>
  <si>
    <t>2020.11.25 11:03:41</t>
  </si>
  <si>
    <t>2020.11.25 11:39:52</t>
  </si>
  <si>
    <t>2020.11.25 12:52:32</t>
  </si>
  <si>
    <t>2020.11.25 17:38:05</t>
  </si>
  <si>
    <t>2020.11.25 14:40:53</t>
  </si>
  <si>
    <t>2020.11.25 15:06:09</t>
  </si>
  <si>
    <t>2020.11.25 15:07:33</t>
  </si>
  <si>
    <t>2020.11.25 17:37:53</t>
  </si>
  <si>
    <t xml:space="preserve">Continuacion de tendencia. Entrada en retroceso </t>
  </si>
  <si>
    <t>vi que el precio rompia la zona de los 139.400, y dije, voy a esperar a un retroceso para entrar en venta</t>
  </si>
  <si>
    <t>TP. Cerre manual al ver que el precio llegaba a mi target</t>
  </si>
  <si>
    <t>El precio siguio bajando</t>
  </si>
  <si>
    <t>En una tendencia fuerte, espera en primer retroceso para entrar</t>
  </si>
  <si>
    <t xml:space="preserve">Continuacion de tendencia. Entrada en impulso. </t>
  </si>
  <si>
    <t>Similar al analisi anterior, al ver que el precio rompia los 139.130 decidi entrar a otra venta. Sin emgargo, dentro de mi ya habia dicho que esa zona era una buena zona para comprar</t>
  </si>
  <si>
    <t xml:space="preserve">Deje correr las perdidas demasiado. </t>
  </si>
  <si>
    <t>Casi SL</t>
  </si>
  <si>
    <t>No dejes correr las perdidas, solo las ganancias</t>
  </si>
  <si>
    <t xml:space="preserve">Breakeout sin retroceso + clean candle  </t>
  </si>
  <si>
    <t xml:space="preserve">Fue una entrada por impulso, al ver que el precio se compraba. </t>
  </si>
  <si>
    <t>Me puse nervioso al ver que el precio retrocedia y cerre la operacion y abri la operacion de venta que tenia planeada originalemente.</t>
  </si>
  <si>
    <t xml:space="preserve">NO improvises. Planea tus trades </t>
  </si>
  <si>
    <t xml:space="preserve">Esta era la operacion que tenia planeada hacer para escalar la liquidez y salir BE en la primera. </t>
  </si>
  <si>
    <t>Vi que el precio llegaba a mi TP, y no segui mi regla, de decir bro, cuando el precio llegue a tu TP cierra manual. Cierra tecnicamente.</t>
  </si>
  <si>
    <t>Account: 15508443</t>
  </si>
  <si>
    <t>2021.02.17 15:17:48</t>
  </si>
  <si>
    <t>2021.02.17 15:48:56</t>
  </si>
  <si>
    <t>2021.02.17 15:48:53</t>
  </si>
  <si>
    <t>2021.02.18 02:06:34</t>
  </si>
  <si>
    <t>2021.02.17 15:51:06</t>
  </si>
  <si>
    <t>2021.02.18 02:06:40</t>
  </si>
  <si>
    <t>2021.02.17 16:14:35</t>
  </si>
  <si>
    <t>2021.02.18 02:06:27</t>
  </si>
  <si>
    <t>2021.02.17 16:25:37</t>
  </si>
  <si>
    <t>2021.02.17 17:34:01</t>
  </si>
  <si>
    <t>2021.02.17 17:34:04</t>
  </si>
  <si>
    <t>2021.02.18 02:06:48</t>
  </si>
  <si>
    <t>2021.02.17 17:34:40</t>
  </si>
  <si>
    <t>2021.02.18 02:06:53</t>
  </si>
  <si>
    <t>2021.02.17 18:12:23</t>
  </si>
  <si>
    <t>2021.02.18 02:07:00</t>
  </si>
  <si>
    <t>2021.01.11 12:54:40</t>
  </si>
  <si>
    <t>2021.01.11 14:17:16</t>
  </si>
  <si>
    <t>2021.01.12 13:30:07</t>
  </si>
  <si>
    <t>2021.01.12 17:25:03</t>
  </si>
  <si>
    <t>2021.01.13 13:31:51</t>
  </si>
  <si>
    <t>2021.01.13 15:31:51</t>
  </si>
  <si>
    <t>2021.01.14 14:00:31</t>
  </si>
  <si>
    <t>2021.01.14 17:13:10</t>
  </si>
  <si>
    <t>2021.01.15 13:50:16</t>
  </si>
  <si>
    <t>2021.01.15 14:45:30</t>
  </si>
  <si>
    <t>2021.01.18 13:07:10</t>
  </si>
  <si>
    <t>2021.01.19 03:29:55</t>
  </si>
  <si>
    <t>2021.01.18 16:58:26</t>
  </si>
  <si>
    <t>2021.01.19 00:17:13</t>
  </si>
  <si>
    <t>2021.01.19 13:12:17</t>
  </si>
  <si>
    <t>2021.01.20 10:34:59</t>
  </si>
  <si>
    <t>2021.01.19 15:34:01</t>
  </si>
  <si>
    <t>2021.01.20 13:42:56</t>
  </si>
  <si>
    <t>2021.01.21 11:15:15</t>
  </si>
  <si>
    <t>2021.01.20 14:54:17</t>
  </si>
  <si>
    <t>2021.01.20 16:48:53</t>
  </si>
  <si>
    <t>2021.01.20 16:59:26</t>
  </si>
  <si>
    <t>2021.01.20 17:26:39</t>
  </si>
  <si>
    <t>2021.01.20 17:50:50</t>
  </si>
  <si>
    <t>2021.01.22 13:32:15</t>
  </si>
  <si>
    <t>2021.01.21 13:15:44</t>
  </si>
  <si>
    <t>2021.01.22 13:32:16</t>
  </si>
  <si>
    <t>2021.01.21 13:41:38</t>
  </si>
  <si>
    <t>2021.01.22 13:32:17</t>
  </si>
  <si>
    <t>2021.01.21 15:42:01</t>
  </si>
  <si>
    <t>2021.01.22 13:32:18</t>
  </si>
  <si>
    <t>2021.01.21 16:17:18</t>
  </si>
  <si>
    <t>2021.01.22 13:32:20</t>
  </si>
  <si>
    <t>2021.01.21 16:26:21</t>
  </si>
  <si>
    <t>2021.01.22 13:32:24</t>
  </si>
  <si>
    <t>2021.01.22 13:38:58</t>
  </si>
  <si>
    <t>2021.01.22 17:56:55</t>
  </si>
  <si>
    <t>2021.01.25 13:50:00</t>
  </si>
  <si>
    <t>2021.01.25 14:36:15</t>
  </si>
  <si>
    <t>2021.01.25 13:54:50</t>
  </si>
  <si>
    <t>2021.01.25 14:42:01</t>
  </si>
  <si>
    <t>2021.01.25 13:56:16</t>
  </si>
  <si>
    <t>2021.01.25 14:42:03</t>
  </si>
  <si>
    <t>2021.01.26 13:28:30</t>
  </si>
  <si>
    <t>2021.01.28 14:00:39</t>
  </si>
  <si>
    <t>2021.01.26 13:33:48</t>
  </si>
  <si>
    <t>2021.01.26 14:39:33</t>
  </si>
  <si>
    <t>2021.01.26 14:39:34</t>
  </si>
  <si>
    <t>2021.01.26 17:31:25</t>
  </si>
  <si>
    <t>2021.01.26 18:00:38</t>
  </si>
  <si>
    <t>2021.01.27 05:12:40</t>
  </si>
  <si>
    <t>2021.01.28 14:15:17</t>
  </si>
  <si>
    <t>2021.01.27 05:13:34</t>
  </si>
  <si>
    <t>2021.01.28 14:15:26</t>
  </si>
  <si>
    <t>2021.01.27 05:14:04</t>
  </si>
  <si>
    <t>2021.01.28 14:15:21</t>
  </si>
  <si>
    <t>2021.01.27 05:14:31</t>
  </si>
  <si>
    <t>2021.01.28 14:15:30</t>
  </si>
  <si>
    <t>2021.01.27 05:16:07</t>
  </si>
  <si>
    <t>2021.01.28 14:15:35</t>
  </si>
  <si>
    <t>2021.01.27 05:16:20</t>
  </si>
  <si>
    <t>2021.01.28 14:15:33</t>
  </si>
  <si>
    <t>2021.01.27 05:16:54</t>
  </si>
  <si>
    <t>2021.01.28 14:15:49</t>
  </si>
  <si>
    <t>2021.01.27 05:17:04</t>
  </si>
  <si>
    <t>2021.01.28 14:15:40</t>
  </si>
  <si>
    <t>2021.01.27 05:17:22</t>
  </si>
  <si>
    <t>2021.01.28 14:15:42</t>
  </si>
  <si>
    <t>2021.01.27 05:17:43</t>
  </si>
  <si>
    <t>2021.01.28 14:15:44</t>
  </si>
  <si>
    <t>2021.01.27 05:17:52</t>
  </si>
  <si>
    <t>2021.01.28 14:15:47</t>
  </si>
  <si>
    <t>2021.01.27 09:43:26</t>
  </si>
  <si>
    <t>2021.01.27 13:40:01</t>
  </si>
  <si>
    <t>2021.01.27 13:42:51</t>
  </si>
  <si>
    <t>2021.01.27 13:42:55</t>
  </si>
  <si>
    <t>2021.01.27 16:10:16</t>
  </si>
  <si>
    <t>2021.01.27 21:00:28</t>
  </si>
  <si>
    <t>2021.01.28 13:39:31</t>
  </si>
  <si>
    <t>2021.01.28 14:00:04</t>
  </si>
  <si>
    <t>2021.02.01 14:03:08</t>
  </si>
  <si>
    <t>2021.02.01 15:25:40</t>
  </si>
  <si>
    <t>2021.02.01 15:21:53</t>
  </si>
  <si>
    <t>2021.02.01 16:54:49</t>
  </si>
  <si>
    <t>2021.02.01 20:53:23</t>
  </si>
  <si>
    <t>2021.02.02 13:25:35</t>
  </si>
  <si>
    <t>2021.02.02 16:14:04</t>
  </si>
  <si>
    <t>2021.02.02 16:02:56</t>
  </si>
  <si>
    <t>2021.02.02 16:33:57</t>
  </si>
  <si>
    <t>2021.02.02 20:36:22</t>
  </si>
  <si>
    <t>2021.02.02 16:41:55</t>
  </si>
  <si>
    <t>2021.02.02 16:52:40</t>
  </si>
  <si>
    <t>2021.02.03 13:19:45</t>
  </si>
  <si>
    <t>2021.02.03 14:19:56</t>
  </si>
  <si>
    <t>2021.02.03 14:13:01</t>
  </si>
  <si>
    <t>buy limit</t>
  </si>
  <si>
    <t>2021.02.03 15:42:27</t>
  </si>
  <si>
    <t>2021.02.03 14:30:22</t>
  </si>
  <si>
    <t>2021.02.03 15:37:21</t>
  </si>
  <si>
    <t>2021.02.04 13:32:01</t>
  </si>
  <si>
    <t>2021.02.04 14:00:35</t>
  </si>
  <si>
    <t>2021.02.05 15:34:21</t>
  </si>
  <si>
    <t>2021.02.05 17:31:05</t>
  </si>
  <si>
    <t>2021.02.05 15:58:32</t>
  </si>
  <si>
    <t>2021.02.05 16:56:17</t>
  </si>
  <si>
    <t>2021.02.08 13:13:06</t>
  </si>
  <si>
    <t>2021.02.08 17:02:05</t>
  </si>
  <si>
    <t>2021.02.08 13:15:46</t>
  </si>
  <si>
    <t>2021.02.08 17:18:00</t>
  </si>
  <si>
    <t>2021.02.08 14:47:47</t>
  </si>
  <si>
    <t>2021.02.08 17:18:10</t>
  </si>
  <si>
    <t>2021.02.09 14:57:27</t>
  </si>
  <si>
    <t>2021.02.09 16:57:37</t>
  </si>
  <si>
    <t>2021.02.09 16:35:04</t>
  </si>
  <si>
    <t>2021.02.12 04:11:32</t>
  </si>
  <si>
    <t>2021.02.10 13:10:15</t>
  </si>
  <si>
    <t>2021.02.11 02:32:15</t>
  </si>
  <si>
    <t>2021.02.11 18:17:33</t>
  </si>
  <si>
    <t>2021.02.12 01:44:17</t>
  </si>
  <si>
    <t>2021.02.12 14:29:13</t>
  </si>
  <si>
    <t>2021.02.12 14:56:00</t>
  </si>
  <si>
    <t>2021.02.12 14:41:05</t>
  </si>
  <si>
    <t>2021.02.12 14:46:28</t>
  </si>
  <si>
    <t>2021.02.12 14:47:02</t>
  </si>
  <si>
    <t>2021.02.12 14:49:44</t>
  </si>
  <si>
    <t>2021.02.12 14:49:28</t>
  </si>
  <si>
    <t>2021.02.12 14:55:45</t>
  </si>
  <si>
    <t>2021.02.12 14:50:13</t>
  </si>
  <si>
    <t>2021.02.12 14:55:52</t>
  </si>
  <si>
    <t>2021.02.12 14:56:25</t>
  </si>
  <si>
    <t>2021.02.12 14:58:20</t>
  </si>
  <si>
    <t>2021.02.12 14:56:47</t>
  </si>
  <si>
    <t>2021.02.12 14:57:43</t>
  </si>
  <si>
    <t>2021.02.12 14:57:51</t>
  </si>
  <si>
    <t>2021.02.12 14:58:05</t>
  </si>
  <si>
    <t>2021.02.12 14:58:30</t>
  </si>
  <si>
    <t>2021.02.12 15:00:23</t>
  </si>
  <si>
    <t>2021.02.12 14:58:39</t>
  </si>
  <si>
    <t>2021.02.12 14:58:54</t>
  </si>
  <si>
    <t>2021.02.12 14:59:00</t>
  </si>
  <si>
    <t>2021.02.12 14:59:04</t>
  </si>
  <si>
    <t>2021.02.12 14:59:08</t>
  </si>
  <si>
    <t>2021.02.12 14:59:11</t>
  </si>
  <si>
    <t>2021.02.12 14:59:15</t>
  </si>
  <si>
    <t>2021.02.12 14:59:19</t>
  </si>
  <si>
    <t>2021.02.12 14:59:25</t>
  </si>
  <si>
    <t>2021.02.12 14:59:28</t>
  </si>
  <si>
    <t>2021.02.12 14:59:33</t>
  </si>
  <si>
    <t>2021.02.12 14:59:37</t>
  </si>
  <si>
    <t>2021.02.12 14:59:54</t>
  </si>
  <si>
    <t>2021.02.12 15:00:01</t>
  </si>
  <si>
    <t>2021.02.12 15:00:12</t>
  </si>
  <si>
    <t>2021.02.12 15:00:18</t>
  </si>
  <si>
    <t>2021.02.12 15:00:33</t>
  </si>
  <si>
    <t>2021.02.12 15:00:39</t>
  </si>
  <si>
    <t>2021.02.12 15:00:47</t>
  </si>
  <si>
    <t>2021.02.12 15:00:54</t>
  </si>
  <si>
    <t>2021.02.12 15:01:03</t>
  </si>
  <si>
    <t>2021.02.12 15:01:06</t>
  </si>
  <si>
    <t>2021.02.12 15:01:14</t>
  </si>
  <si>
    <t>2021.02.12 15:01:18</t>
  </si>
  <si>
    <t>2021.02.12 15:01:25</t>
  </si>
  <si>
    <t>2021.02.12 15:01:30</t>
  </si>
  <si>
    <t>2021.02.12 15:01:36</t>
  </si>
  <si>
    <t>2021.02.12 15:01:41</t>
  </si>
  <si>
    <t>2021.02.12 15:01:54</t>
  </si>
  <si>
    <t>2021.02.12 15:01:59</t>
  </si>
  <si>
    <t>2021.02.12 15:02:04</t>
  </si>
  <si>
    <t>2021.02.12 15:02:30</t>
  </si>
  <si>
    <t>2021.02.12 15:02:10</t>
  </si>
  <si>
    <t>2021.02.12 15:02:35</t>
  </si>
  <si>
    <t>2021.02.12 15:02:14</t>
  </si>
  <si>
    <t>2021.02.12 15:02:39</t>
  </si>
  <si>
    <t>2021.02.12 15:02:19</t>
  </si>
  <si>
    <t>2021.02.12 15:02:45</t>
  </si>
  <si>
    <t>2021.02.12 15:02:52</t>
  </si>
  <si>
    <t>2021.02.12 15:03:27</t>
  </si>
  <si>
    <t>2021.02.12 15:02:57</t>
  </si>
  <si>
    <t>2021.02.12 15:03:01</t>
  </si>
  <si>
    <t>2021.02.12 15:03:32</t>
  </si>
  <si>
    <t>2021.02.12 15:03:08</t>
  </si>
  <si>
    <t>2021.02.12 15:03:13</t>
  </si>
  <si>
    <t>2021.02.12 15:03:37</t>
  </si>
  <si>
    <t>2021.02.12 15:03:16</t>
  </si>
  <si>
    <t>2021.02.12 15:03:42</t>
  </si>
  <si>
    <t>2021.02.12 15:03:58</t>
  </si>
  <si>
    <t>2021.02.12 15:03:45</t>
  </si>
  <si>
    <t>2021.02.12 15:04:08</t>
  </si>
  <si>
    <t>2021.02.12 15:03:49</t>
  </si>
  <si>
    <t>2021.02.12 15:04:04</t>
  </si>
  <si>
    <t>2021.02.12 15:04:19</t>
  </si>
  <si>
    <t>2021.02.12 16:07:58</t>
  </si>
  <si>
    <t>2021.02.12 15:04:22</t>
  </si>
  <si>
    <t>2021.02.12 16:08:04</t>
  </si>
  <si>
    <t>2020.12.14 15:02:13</t>
  </si>
  <si>
    <t>2020.12.14 16:12:59</t>
  </si>
  <si>
    <t>2020.12.15 14:05:49</t>
  </si>
  <si>
    <t>2020.12.15 18:07:15</t>
  </si>
  <si>
    <t>2020.12.15 15:10:42</t>
  </si>
  <si>
    <t>2020.12.21 04:24:09</t>
  </si>
  <si>
    <t>2020.12.15 17:56:28</t>
  </si>
  <si>
    <t>2020.12.21 04:26:36</t>
  </si>
  <si>
    <t>2020.12.15 18:09:05</t>
  </si>
  <si>
    <t>2020.12.21 00:06:06</t>
  </si>
  <si>
    <t>2020.12.15 18:10:24</t>
  </si>
  <si>
    <t>2020.12.21 00:06:05</t>
  </si>
  <si>
    <t>2020.12.15 23:45:06</t>
  </si>
  <si>
    <t>2020.12.21 00:05:55</t>
  </si>
  <si>
    <t>2020.12.16 13:11:39</t>
  </si>
  <si>
    <t>2020.12.21 00:05:53</t>
  </si>
  <si>
    <t>2020.12.16 13:40:56</t>
  </si>
  <si>
    <t>2020.12.16 15:54:44</t>
  </si>
  <si>
    <t>2020.12.16 16:01:59</t>
  </si>
  <si>
    <t>2020.12.16 16:49:38</t>
  </si>
  <si>
    <t>2020.12.17 13:19:33</t>
  </si>
  <si>
    <t>2020.12.17 14:35:28</t>
  </si>
  <si>
    <t>2020.12.17 13:42:57</t>
  </si>
  <si>
    <t>2020.12.21 13:41:24</t>
  </si>
  <si>
    <t>2020.12.17 14:51:25</t>
  </si>
  <si>
    <t>2020.12.21 13:41:32</t>
  </si>
  <si>
    <t>2020.12.17 14:56:29</t>
  </si>
  <si>
    <t>2020.12.17 18:09:53</t>
  </si>
  <si>
    <t>2020.12.17 16:19:28</t>
  </si>
  <si>
    <t>2020.12.17 17:05:00</t>
  </si>
  <si>
    <t>2020.12.17 17:50:12</t>
  </si>
  <si>
    <t>2020.12.21 00:05:48</t>
  </si>
  <si>
    <t>2020.12.17 18:19:10</t>
  </si>
  <si>
    <t>2020.12.17 21:57:52</t>
  </si>
  <si>
    <t>2020.12.17 18:58:34</t>
  </si>
  <si>
    <t>2020.12.21 13:41:43</t>
  </si>
  <si>
    <t>2020.12.18 03:40:50</t>
  </si>
  <si>
    <t>2020.12.21 00:05:43</t>
  </si>
  <si>
    <t>2020.12.18 04:48:00</t>
  </si>
  <si>
    <t>2020.12.21 13:41:38</t>
  </si>
  <si>
    <t>2020.12.18 16:02:50</t>
  </si>
  <si>
    <t>2020.12.21 13:41:51</t>
  </si>
  <si>
    <t>2020.12.18 18:20:32</t>
  </si>
  <si>
    <t>2020.12.21 00:05:59</t>
  </si>
  <si>
    <t>2020.12.18 18:21:24</t>
  </si>
  <si>
    <t>2020.12.21 13:41:55</t>
  </si>
  <si>
    <t>2020.12.18 19:08:22</t>
  </si>
  <si>
    <t>2020.12.21 00:05:58</t>
  </si>
  <si>
    <t>2020.12.18 22:05:49</t>
  </si>
  <si>
    <t>2020.12.18 22:05:58</t>
  </si>
  <si>
    <t>2020.12.21 00:05:56</t>
  </si>
  <si>
    <t>2020.12.18 23:04:53</t>
  </si>
  <si>
    <t>2020.12.21 00:06:01</t>
  </si>
  <si>
    <t>2020.12.18 23:05:01</t>
  </si>
  <si>
    <t>2020.12.21 00:06:04</t>
  </si>
  <si>
    <t>2020.12.18 23:05:10</t>
  </si>
  <si>
    <t>2020.12.21 00:06:00</t>
  </si>
  <si>
    <t>2020.12.21 02:11:32</t>
  </si>
  <si>
    <t>2020.12.21 03:45:52</t>
  </si>
  <si>
    <t>2020.12.21 04:26:42</t>
  </si>
  <si>
    <t>2020.12.21 04:22:22</t>
  </si>
  <si>
    <t>2020.12.21 06:29:01</t>
  </si>
  <si>
    <t>-2 516.51</t>
  </si>
  <si>
    <t>2020.12.21 04:27:44</t>
  </si>
  <si>
    <t>2020.12.21 13:42:02</t>
  </si>
  <si>
    <t>2020.12.21 04:27:51</t>
  </si>
  <si>
    <t>2020.12.21 13:42:08</t>
  </si>
  <si>
    <t>2020.12.21 04:27:57</t>
  </si>
  <si>
    <t>2020.12.21 13:42:13</t>
  </si>
  <si>
    <t>2020.12.21 04:28:04</t>
  </si>
  <si>
    <t>2020.12.21 13:42:19</t>
  </si>
  <si>
    <t>2020.12.21 04:28:08</t>
  </si>
  <si>
    <t>2020.12.21 13:42:24</t>
  </si>
  <si>
    <t>2020.12.21 04:28:11</t>
  </si>
  <si>
    <t>2020.12.21 13:42:36</t>
  </si>
  <si>
    <t>2021.02.18 13:42:09</t>
  </si>
  <si>
    <t>2021.02.18 14:47:32</t>
  </si>
  <si>
    <t>2021.02.18 15:36:23</t>
  </si>
  <si>
    <t>2021.02.18 21:24:40</t>
  </si>
  <si>
    <t>2021.02.18 16:43:36</t>
  </si>
  <si>
    <t>2021.02.18 17:16:32</t>
  </si>
  <si>
    <t>2021.02.18 17:28:29</t>
  </si>
  <si>
    <t>2021.02.18 20:54:27</t>
  </si>
  <si>
    <t>2021.02.18 17:33:12</t>
  </si>
  <si>
    <t>2021.02.18 20:54:51</t>
  </si>
  <si>
    <t>2021.02.18 20:51:40</t>
  </si>
  <si>
    <t>2021.02.18 20:51:47</t>
  </si>
  <si>
    <t>2021.02.19 13:40:03</t>
  </si>
  <si>
    <t>2021.02.19 14:27:40</t>
  </si>
  <si>
    <t>2021.02.19 13:46:21</t>
  </si>
  <si>
    <t>2021.02.19 14:36:16</t>
  </si>
  <si>
    <t>2021.02.19 13:47:12</t>
  </si>
  <si>
    <t>2021.02.19 13:51:35</t>
  </si>
  <si>
    <t>2021.02.19 13:52:23</t>
  </si>
  <si>
    <t>2021.02.19 14:36:17</t>
  </si>
  <si>
    <t>Account: 15510076</t>
  </si>
  <si>
    <t>Account: 15487802</t>
  </si>
  <si>
    <t>Account: 15504209</t>
  </si>
  <si>
    <t>Account: 15497037</t>
  </si>
  <si>
    <t>2020.11.30 14:27:11</t>
  </si>
  <si>
    <t>2020.11.30 14:33:38</t>
  </si>
  <si>
    <t>2020.12.01 14:53:56</t>
  </si>
  <si>
    <t>2020.12.01 15:03:03</t>
  </si>
  <si>
    <t>2020.12.02 14:10:34</t>
  </si>
  <si>
    <t>2020.12.02 14:23:15</t>
  </si>
  <si>
    <t>2020.12.03 12:23:22</t>
  </si>
  <si>
    <t>2020.12.03 13:42:03</t>
  </si>
  <si>
    <t>2020.12.04 17:24:16</t>
  </si>
  <si>
    <t>2020.12.04 17:47:43</t>
  </si>
  <si>
    <t>2020.12.07 09:57:33</t>
  </si>
  <si>
    <t>2020.12.07 21:41:35</t>
  </si>
  <si>
    <t>2020.12.07 10:03:05</t>
  </si>
  <si>
    <t>2020.12.07 21:41:37</t>
  </si>
  <si>
    <t>2020.12.07 10:14:38</t>
  </si>
  <si>
    <t>2020.12.07 21:41:38</t>
  </si>
  <si>
    <t>2020.12.07 10:27:20</t>
  </si>
  <si>
    <t>2020.12.07 21:41:40</t>
  </si>
  <si>
    <t>2020.12.07 13:13:57</t>
  </si>
  <si>
    <t>2020.12.07 14:37:21</t>
  </si>
  <si>
    <t>2020.12.07 14:29:44</t>
  </si>
  <si>
    <t>2020.12.07 21:41:42</t>
  </si>
  <si>
    <t>2020.12.07 14:30:37</t>
  </si>
  <si>
    <t>2020.12.07 14:30:39</t>
  </si>
  <si>
    <t>2020.12.07 21:41:43</t>
  </si>
  <si>
    <t>2020.12.07 14:37:46</t>
  </si>
  <si>
    <t>2020.12.07 21:41:44</t>
  </si>
  <si>
    <t>2020.12.07 14:39:58</t>
  </si>
  <si>
    <t>2020.12.07 21:41:45</t>
  </si>
  <si>
    <t>2020.12.07 14:43:08</t>
  </si>
  <si>
    <t>2020.12.07 15:19:11</t>
  </si>
  <si>
    <t>2020.12.07 14:50:39</t>
  </si>
  <si>
    <t>2020.12.07 15:19:14</t>
  </si>
  <si>
    <t>2020.12.07 14:53:40</t>
  </si>
  <si>
    <t>2020.12.07 21:41:46</t>
  </si>
  <si>
    <t>2020.12.08 10:10:53</t>
  </si>
  <si>
    <t>2020.12.08 16:52:01</t>
  </si>
  <si>
    <t>2020.12.08 10:47:08</t>
  </si>
  <si>
    <t>2020.12.08 11:02:56</t>
  </si>
  <si>
    <t>2020.12.08 15:28:27</t>
  </si>
  <si>
    <t>2020.12.08 15:59:25</t>
  </si>
  <si>
    <t>2020.12.09 15:23:49</t>
  </si>
  <si>
    <t>2020.12.10 21:50:54</t>
  </si>
  <si>
    <t>2020.12.09 15:50:15</t>
  </si>
  <si>
    <t>2020.12.11 10:17:18</t>
  </si>
  <si>
    <t>2020.12.09 16:05:39</t>
  </si>
  <si>
    <t>2020.12.09 16:30:24</t>
  </si>
  <si>
    <t>2020.12.09 16:11:03</t>
  </si>
  <si>
    <t>2020.12.11 10:17:20</t>
  </si>
  <si>
    <t>2020.12.09 16:14:33</t>
  </si>
  <si>
    <t>2020.12.09 16:30:33</t>
  </si>
  <si>
    <t>2020.12.09 16:16:12</t>
  </si>
  <si>
    <t>2020.12.09 16:30:39</t>
  </si>
  <si>
    <t>2020.12.09 17:16:11</t>
  </si>
  <si>
    <t>2020.12.09 17:17:34</t>
  </si>
  <si>
    <t>2020.12.09 17:49:39</t>
  </si>
  <si>
    <t>2020.12.11 10:19:38</t>
  </si>
  <si>
    <t>2020.12.09 18:05:16</t>
  </si>
  <si>
    <t>2020.12.11 10:23:07</t>
  </si>
  <si>
    <t>2020.12.09 18:09:29</t>
  </si>
  <si>
    <t>2020.12.09 18:52:27</t>
  </si>
  <si>
    <t>2020.12.09 18:57:40</t>
  </si>
  <si>
    <t>2020.12.11 10:19:51</t>
  </si>
  <si>
    <t>2020.12.09 19:30:55</t>
  </si>
  <si>
    <t>2020.12.09 22:23:50</t>
  </si>
  <si>
    <t>2020.12.09 19:38:05</t>
  </si>
  <si>
    <t>2020.12.09 22:23:43</t>
  </si>
  <si>
    <t>2020.12.09 19:49:06</t>
  </si>
  <si>
    <t>2020.12.09 22:23:33</t>
  </si>
  <si>
    <t>2020.12.09 23:05:48</t>
  </si>
  <si>
    <t>2020.12.11 09:56:04</t>
  </si>
  <si>
    <t>-1 488.57</t>
  </si>
  <si>
    <t>2020.12.10 00:40:39</t>
  </si>
  <si>
    <t>2020.12.11 09:56:11</t>
  </si>
  <si>
    <t>-1 267.50</t>
  </si>
  <si>
    <t>2020.12.10 00:41:02</t>
  </si>
  <si>
    <t>2020.12.11 10:23:13</t>
  </si>
  <si>
    <t>2020.12.10 01:21:36</t>
  </si>
  <si>
    <t>2020.12.11 10:24:13</t>
  </si>
  <si>
    <t>2020.12.10 01:38:25</t>
  </si>
  <si>
    <t>2020.12.11 09:56:06</t>
  </si>
  <si>
    <t>-1 221.96</t>
  </si>
  <si>
    <t>2020.12.10 14:03:48</t>
  </si>
  <si>
    <t>2020.12.10 15:14:14</t>
  </si>
  <si>
    <t>2020.12.10 16:21:17</t>
  </si>
  <si>
    <t>2020.12.10 17:11:46</t>
  </si>
  <si>
    <t>2020.12.10 17:39:08</t>
  </si>
  <si>
    <t>2020.12.11 10:13:02</t>
  </si>
  <si>
    <t>2020.12.10 18:14:47</t>
  </si>
  <si>
    <t>2020.12.10 22:27:03</t>
  </si>
  <si>
    <t>2020.12.10 21:20:35</t>
  </si>
  <si>
    <t>2020.12.10 22:27:08</t>
  </si>
  <si>
    <t>2020.12.10 21:20:39</t>
  </si>
  <si>
    <t>2020.12.10 22:27:12</t>
  </si>
  <si>
    <t>2020.12.10 21:44:52</t>
  </si>
  <si>
    <t>2020.12.10 22:27:15</t>
  </si>
  <si>
    <t>2020.12.10 21:44:55</t>
  </si>
  <si>
    <t>2020.12.10 22:27:19</t>
  </si>
  <si>
    <t>2020.12.10 21:44:59</t>
  </si>
  <si>
    <t>2020.12.10 22:27:23</t>
  </si>
  <si>
    <t>2020.12.10 21:45:03</t>
  </si>
  <si>
    <t>2020.12.10 22:27:26</t>
  </si>
  <si>
    <t>2020.12.10 21:45:07</t>
  </si>
  <si>
    <t>2020.12.10 22:27:31</t>
  </si>
  <si>
    <t>2020.12.10 21:45:12</t>
  </si>
  <si>
    <t>2020.12.10 22:27:36</t>
  </si>
  <si>
    <t>2020.12.10 21:45:17</t>
  </si>
  <si>
    <t>2020.12.10 22:27:40</t>
  </si>
  <si>
    <t>2020.12.10 21:50:43</t>
  </si>
  <si>
    <t>2020.12.11 03:34:24</t>
  </si>
  <si>
    <t>2020.12.11 10:38:17</t>
  </si>
  <si>
    <t>2020.12.11 14:31:02</t>
  </si>
  <si>
    <t>2020.12.14 00:05:00</t>
  </si>
  <si>
    <t>Account: 15483854</t>
  </si>
  <si>
    <t>2021.02.22 13:54:32</t>
  </si>
  <si>
    <t>2021.02.22 16:51:05</t>
  </si>
  <si>
    <t>2021.02.23 15:19:54</t>
  </si>
  <si>
    <t>2021.02.23 16:25:40</t>
  </si>
  <si>
    <t>2021.02.23 17:24:03</t>
  </si>
  <si>
    <t>2021.02.23 18:04:32</t>
  </si>
  <si>
    <t>2021.02.23 17:24:38</t>
  </si>
  <si>
    <t>2021.02.24 14:30:15</t>
  </si>
  <si>
    <t>2021.02.24 14:56:24</t>
  </si>
  <si>
    <t>2021.02.24 16:44:28</t>
  </si>
  <si>
    <t>2021.02.24 23:35:39</t>
  </si>
  <si>
    <t>2021.02.24 16:56:17</t>
  </si>
  <si>
    <t>2021.02.24 18:28:14</t>
  </si>
  <si>
    <t>2021.02.24 19:00:35</t>
  </si>
  <si>
    <t>2021.02.24 18:28:51</t>
  </si>
  <si>
    <t>2021.02.24 19:00:37</t>
  </si>
  <si>
    <t>2021.02.24 18:28:52</t>
  </si>
  <si>
    <t>2021.02.24 19:00:34</t>
  </si>
  <si>
    <t>2021.02.24 19:00:59</t>
  </si>
  <si>
    <t>2021.02.24 19:01:00</t>
  </si>
  <si>
    <t>2021.02.24 19:01:13</t>
  </si>
  <si>
    <t>2021.02.24 19:22:09</t>
  </si>
  <si>
    <t>2021.02.24 19:22:10</t>
  </si>
  <si>
    <t>2021.02.24 19:22:11</t>
  </si>
  <si>
    <t>2021.02.24 19:35:04</t>
  </si>
  <si>
    <t>2021.02.24 19:35:05</t>
  </si>
  <si>
    <t>2021.02.24 19:35:06</t>
  </si>
  <si>
    <t>2021.02.24 19:35:07</t>
  </si>
  <si>
    <t>2021.02.24 19:42:00</t>
  </si>
  <si>
    <t>2021.02.24 19:42:01</t>
  </si>
  <si>
    <t>2021.02.24 20:06:08</t>
  </si>
  <si>
    <t>2021.02.24 20:06:10</t>
  </si>
  <si>
    <t>2021.02.24 20:06:16</t>
  </si>
  <si>
    <t>2021.02.24 23:35:40</t>
  </si>
  <si>
    <t>2021.02.24 20:06:17</t>
  </si>
  <si>
    <t>2021.02.24 20:06:19</t>
  </si>
  <si>
    <t>2021.02.24 20:32:43</t>
  </si>
  <si>
    <t>2021.02.25 14:08:27</t>
  </si>
  <si>
    <t>2021.02.25 16:42:20</t>
  </si>
  <si>
    <t>2021.02.26 14:53:46</t>
  </si>
  <si>
    <t>2021.02.26 16:00:13</t>
  </si>
  <si>
    <t>2021.02.26 16:02:53</t>
  </si>
  <si>
    <t>2021.02.26 16:11:16</t>
  </si>
  <si>
    <t>2021.02.26 16:04:00</t>
  </si>
  <si>
    <t>2021.02.26 16:05:45</t>
  </si>
  <si>
    <t>2021.02.26 16:10:14</t>
  </si>
  <si>
    <t>2021.03.01 13:34:08</t>
  </si>
  <si>
    <t>2021.03.01 14:50:46</t>
  </si>
  <si>
    <t>2021.03.01 14:08:46</t>
  </si>
  <si>
    <t>2021.03.01 14:09:36</t>
  </si>
  <si>
    <t>2021.03.01 14:10:08</t>
  </si>
  <si>
    <t>2021.03.01 14:50:47</t>
  </si>
  <si>
    <t>2021.03.01 15:03:34</t>
  </si>
  <si>
    <t>2021.03.01 15:52:41</t>
  </si>
  <si>
    <t>2021.03.02 13:45:05</t>
  </si>
  <si>
    <t>2021.03.02 15:46:53</t>
  </si>
  <si>
    <t>2021.03.02 14:16:11</t>
  </si>
  <si>
    <t>2021.03.04 13:37:12</t>
  </si>
  <si>
    <t>2021.03.04 15:41:05</t>
  </si>
  <si>
    <t>2021.03.05 13:32:59</t>
  </si>
  <si>
    <t>2021.03.05 15:33:12</t>
  </si>
  <si>
    <t>2021.03.08 13:41:49</t>
  </si>
  <si>
    <t>2021.03.08 14:53:58</t>
  </si>
  <si>
    <t>2021.03.08 13:50:25</t>
  </si>
  <si>
    <t>2021.03.08 15:11:09</t>
  </si>
  <si>
    <t>2021.03.10 14:12:30</t>
  </si>
  <si>
    <t>2021.03.10 15:57:57</t>
  </si>
  <si>
    <t>2021.03.08 18:00:20</t>
  </si>
  <si>
    <t>balance</t>
  </si>
  <si>
    <t>Deposit</t>
  </si>
  <si>
    <t>50 000.00</t>
  </si>
  <si>
    <t>2021.03.10 12:34:27</t>
  </si>
  <si>
    <t>2021.03.10 12:51:54</t>
  </si>
  <si>
    <t>2021.03.10 13:36:13</t>
  </si>
  <si>
    <t>2021.03.10 14:57:49</t>
  </si>
  <si>
    <t>2021.03.11 12:17:49</t>
  </si>
  <si>
    <t>2021.03.11 14:19:54</t>
  </si>
  <si>
    <t>2021.03.11 14:08:12</t>
  </si>
  <si>
    <t>2021.03.11 14:38:54</t>
  </si>
  <si>
    <t>2021.03.11 15:05:54</t>
  </si>
  <si>
    <t>2021.03.11 19:46:34</t>
  </si>
  <si>
    <t>2021.03.11 15:53:20</t>
  </si>
  <si>
    <t>2021.03.11 19:46:40</t>
  </si>
  <si>
    <t>2021.03.11 15:54:10</t>
  </si>
  <si>
    <t>2021.03.11 19:46:46</t>
  </si>
  <si>
    <t>2021.03.12 12:44:36</t>
  </si>
  <si>
    <t>2021.03.12 12:59:03</t>
  </si>
  <si>
    <t>2021.03.15 13:57:14</t>
  </si>
  <si>
    <t>2021.03.15 14:03:35</t>
  </si>
  <si>
    <t>2021.03.15 18:18:37</t>
  </si>
  <si>
    <t>2021.03.15 18:50:28</t>
  </si>
  <si>
    <t>2021.03.16 13:15:24</t>
  </si>
  <si>
    <t>2021.03.16 14:00:42</t>
  </si>
  <si>
    <t>2021.03.16 14:00:43</t>
  </si>
  <si>
    <t>2021.03.16 17:17:17</t>
  </si>
  <si>
    <t>2021.03.16 14:11:03</t>
  </si>
  <si>
    <t>2021.03.16 17:17:18</t>
  </si>
  <si>
    <t>2021.03.16 17:17:36</t>
  </si>
  <si>
    <t>2021.03.16 17:54:30</t>
  </si>
  <si>
    <t>2021.03.16 17:18:04</t>
  </si>
  <si>
    <t>2021.03.17 13:43:54</t>
  </si>
  <si>
    <t>2021.03.17 14:02:54</t>
  </si>
  <si>
    <t>2021.03.17 14:20:12</t>
  </si>
  <si>
    <t>2021.03.17 14:56:49</t>
  </si>
  <si>
    <t>2021.03.17 14:20:41</t>
  </si>
  <si>
    <t>2021.03.17 14:56:50</t>
  </si>
  <si>
    <t>2021.03.17 14:20:52</t>
  </si>
  <si>
    <t>2021.03.17 14:56:51</t>
  </si>
  <si>
    <t>2021.03.17 14:26:45</t>
  </si>
  <si>
    <t>2021.03.17 14:56:52</t>
  </si>
  <si>
    <t>2021.03.18 13:24:15</t>
  </si>
  <si>
    <t>2021.03.18 13:57:41</t>
  </si>
  <si>
    <t>2021.03.19 14:00:19</t>
  </si>
  <si>
    <t>2021.03.19 14:21:41</t>
  </si>
  <si>
    <t>2021.03.22 14:08:35</t>
  </si>
  <si>
    <t>2021.03.22 15:11:18</t>
  </si>
  <si>
    <t>-1 411.31</t>
  </si>
  <si>
    <t>2021.03.22 14:11:04</t>
  </si>
  <si>
    <t>-1 365.78</t>
  </si>
  <si>
    <t>2021.03.23 13:43:38</t>
  </si>
  <si>
    <t>2021.03.23 13:43:54</t>
  </si>
  <si>
    <t>2021.03.23 13:43:49</t>
  </si>
  <si>
    <t>2021.03.23 17:17:57</t>
  </si>
  <si>
    <t>1 008.52</t>
  </si>
  <si>
    <t>2021.03.23 13:44:08</t>
  </si>
  <si>
    <t>2021.03.23 17:18:05</t>
  </si>
  <si>
    <t>2021.03.23 13:48:03</t>
  </si>
  <si>
    <t>2021.03.23 17:18:07</t>
  </si>
  <si>
    <t>2021.03.23 13:48:05</t>
  </si>
  <si>
    <t>2021.03.23 17:18:08</t>
  </si>
  <si>
    <t>2021.03.23 13:48:20</t>
  </si>
  <si>
    <t>2021.03.23 17:18:09</t>
  </si>
  <si>
    <t>2021.03.23 13:48:22</t>
  </si>
  <si>
    <t>2021.03.23 17:18:11</t>
  </si>
  <si>
    <t>2021.03.23 14:02:20</t>
  </si>
  <si>
    <t>2021.03.23 17:18:12</t>
  </si>
  <si>
    <t>1 459.12</t>
  </si>
  <si>
    <t>2021.03.23 16:46:15</t>
  </si>
  <si>
    <t>2021.03.23 17:18:16</t>
  </si>
  <si>
    <t>4 196.76</t>
  </si>
  <si>
    <t>Closed P/L:</t>
  </si>
  <si>
    <t>3 876.00</t>
  </si>
  <si>
    <t>Account: 2100243932</t>
  </si>
  <si>
    <t>Name: FTMO Free Trial USD</t>
  </si>
  <si>
    <t>Currency: USD</t>
  </si>
  <si>
    <t>Leverage: 1:100</t>
  </si>
  <si>
    <t>2021 April 7, 08:27</t>
  </si>
  <si>
    <t>Account: 2100269981</t>
  </si>
  <si>
    <t>2021 April 7, 08:29</t>
  </si>
  <si>
    <t>Closed Transactions:</t>
  </si>
  <si>
    <t>Ticket</t>
  </si>
  <si>
    <t>Open Time</t>
  </si>
  <si>
    <t>Type</t>
  </si>
  <si>
    <t>Size</t>
  </si>
  <si>
    <t>Item</t>
  </si>
  <si>
    <t>Price</t>
  </si>
  <si>
    <t>S / L</t>
  </si>
  <si>
    <t>T / P</t>
  </si>
  <si>
    <t>Close Time</t>
  </si>
  <si>
    <t>Commission</t>
  </si>
  <si>
    <t>Taxes</t>
  </si>
  <si>
    <t>2021.03.24 11:30:43</t>
  </si>
  <si>
    <t>2021.03.24 14:04:45</t>
  </si>
  <si>
    <t>2021.03.24 15:22:45</t>
  </si>
  <si>
    <t>2021.03.24 15:44:33</t>
  </si>
  <si>
    <t>2021.03.24 15:53:09</t>
  </si>
  <si>
    <t>2021.03.25 14:10:55</t>
  </si>
  <si>
    <t>2021.03.25 16:16:45</t>
  </si>
  <si>
    <t>2021.03.26 13:17:38</t>
  </si>
  <si>
    <t>2021.03.26 15:32:24</t>
  </si>
  <si>
    <t>1 052.47</t>
  </si>
  <si>
    <t>2021.03.29 15:00:37</t>
  </si>
  <si>
    <t>2021.03.29 15:29:21</t>
  </si>
  <si>
    <t>2021.03.29 15:55:38</t>
  </si>
  <si>
    <t>2021.03.29 16:55:14</t>
  </si>
  <si>
    <t>2021.03.29 16:39:50</t>
  </si>
  <si>
    <t>2021.03.29 17:18:36</t>
  </si>
  <si>
    <t>2021.03.30 14:37:06</t>
  </si>
  <si>
    <t>2021.03.30 16:33:55</t>
  </si>
  <si>
    <t>2021.03.31 15:01:13</t>
  </si>
  <si>
    <t>2021.03.31 16:00:42</t>
  </si>
  <si>
    <t>2021.03.31 16:26:49</t>
  </si>
  <si>
    <t>2021.03.31 16:57:17</t>
  </si>
  <si>
    <t>2021.04.01 16:45:49</t>
  </si>
  <si>
    <t>2021.04.01 16:49:02</t>
  </si>
  <si>
    <t>2021.04.01 17:25:40</t>
  </si>
  <si>
    <t>2021.04.01 19:55:02</t>
  </si>
  <si>
    <t>2021.04.05 14:55:21</t>
  </si>
  <si>
    <t>2021.04.05 15:52:30</t>
  </si>
  <si>
    <t>2021.04.06 15:04:37</t>
  </si>
  <si>
    <t>2021.04.06 15:31:47</t>
  </si>
  <si>
    <t>2021.04.06 15:45:47</t>
  </si>
  <si>
    <t>2021.04.06 15:47:47</t>
  </si>
  <si>
    <t>Gross Profit:</t>
  </si>
  <si>
    <t>3 551.03</t>
  </si>
  <si>
    <t>Gross Loss:</t>
  </si>
  <si>
    <t>3 321.30</t>
  </si>
  <si>
    <t>Total Net Profit:</t>
  </si>
  <si>
    <t>Profit Factor:</t>
  </si>
  <si>
    <t>Expected Payoff:</t>
  </si>
  <si>
    <t xml:space="preserve"> </t>
  </si>
  <si>
    <t>Absolute Drawdown:</t>
  </si>
  <si>
    <t>Maximal Drawdown:</t>
  </si>
  <si>
    <t>1 111.15 (2.17%)</t>
  </si>
  <si>
    <t>Relative Drawdown:</t>
  </si>
  <si>
    <t>2.17% (1 111.15)</t>
  </si>
  <si>
    <t>Total Trades:</t>
  </si>
  <si>
    <t>Short Positions (won %):</t>
  </si>
  <si>
    <t>6 (66.67%)</t>
  </si>
  <si>
    <t>Long Positions (won %):</t>
  </si>
  <si>
    <t>8 (50.00%)</t>
  </si>
  <si>
    <t>Profit Trades (% of total):</t>
  </si>
  <si>
    <t>8 (57.14%)</t>
  </si>
  <si>
    <t>Loss trades (% of total):</t>
  </si>
  <si>
    <t>6 (42.86%)</t>
  </si>
  <si>
    <t>Largest</t>
  </si>
  <si>
    <t>profit trade:</t>
  </si>
  <si>
    <t>1 042.87</t>
  </si>
  <si>
    <t>loss trade:</t>
  </si>
  <si>
    <t>Average</t>
  </si>
  <si>
    <t>Maximum</t>
  </si>
  <si>
    <t>consecutive wins ($):</t>
  </si>
  <si>
    <t>3 (1 774.52)</t>
  </si>
  <si>
    <t>consecutive losses ($):</t>
  </si>
  <si>
    <t>2 (-1 111.15)</t>
  </si>
  <si>
    <t>Maximal</t>
  </si>
  <si>
    <t>consecutive profit (count):</t>
  </si>
  <si>
    <t>1 774.52 (3)</t>
  </si>
  <si>
    <t>consecutive loss (count):</t>
  </si>
  <si>
    <t>-1 111.15 (2)</t>
  </si>
  <si>
    <t>consecutive wins:</t>
  </si>
  <si>
    <t>consecutive losses:</t>
  </si>
  <si>
    <t>https://prnt.sc/116hljr</t>
  </si>
  <si>
    <t>11 345.74</t>
  </si>
  <si>
    <t>7 469.74</t>
  </si>
  <si>
    <t>3 884.36</t>
  </si>
  <si>
    <t>5 585.55 (10.80%)</t>
  </si>
  <si>
    <t>10.80% (5 585.55)</t>
  </si>
  <si>
    <t>11 (18.18%)</t>
  </si>
  <si>
    <t>22 (77.27%)</t>
  </si>
  <si>
    <t>19 (57.58%)</t>
  </si>
  <si>
    <t>14 (42.42%)</t>
  </si>
  <si>
    <t>1 448.62</t>
  </si>
  <si>
    <t>-1 422.74</t>
  </si>
  <si>
    <t>8 (7 760.36)</t>
  </si>
  <si>
    <t>5 (-2 736.38)</t>
  </si>
  <si>
    <t>7 760.36 (8)</t>
  </si>
  <si>
    <t>-3 499.77 (4)</t>
  </si>
  <si>
    <t xml:space="preserve">https://prnt.sc/116hmva </t>
  </si>
  <si>
    <t>count: 2100291212</t>
  </si>
  <si>
    <t>2021 April 20, 10:30</t>
  </si>
  <si>
    <t>2021.04.07 14:00:55</t>
  </si>
  <si>
    <t>2021.04.07 15:59:57</t>
  </si>
  <si>
    <t>2021.04.07 16:19:08</t>
  </si>
  <si>
    <t>2021.04.07 16:23:53</t>
  </si>
  <si>
    <t>2021.04.07 16:40:44</t>
  </si>
  <si>
    <t>2021.04.09 14:36:47</t>
  </si>
  <si>
    <t>2021.04.09 15:56:59</t>
  </si>
  <si>
    <t>1 015.09</t>
  </si>
  <si>
    <t>2021.04.13 14:56:00</t>
  </si>
  <si>
    <t>2021.04.13 15:30:04</t>
  </si>
  <si>
    <t>2021.04.14 14:15:52</t>
  </si>
  <si>
    <t>2021.04.14 16:38:03</t>
  </si>
  <si>
    <t>1 048.60</t>
  </si>
  <si>
    <t>2021.04.14 14:39:40</t>
  </si>
  <si>
    <t>2021.04.14 16:53:09</t>
  </si>
  <si>
    <t>2021.04.15 15:31:05</t>
  </si>
  <si>
    <t>2021.04.15 15:32:11</t>
  </si>
  <si>
    <t>2021.04.15 15:50:37</t>
  </si>
  <si>
    <t>2021.04.15 16:33:56</t>
  </si>
  <si>
    <t>1 209.74</t>
  </si>
  <si>
    <t>2 820.32</t>
  </si>
  <si>
    <t>2 759.57</t>
  </si>
  <si>
    <t>3 566.12</t>
  </si>
  <si>
    <t>806.55 (1.61%)</t>
  </si>
  <si>
    <t>1.61% (806.55)</t>
  </si>
  <si>
    <t>1 (100.00%)</t>
  </si>
  <si>
    <t>5 (60.00%)</t>
  </si>
  <si>
    <t>4 (66.67%)</t>
  </si>
  <si>
    <t>2 (33.33%)</t>
  </si>
  <si>
    <t>1 194.74</t>
  </si>
  <si>
    <t>4 (3 566.12)</t>
  </si>
  <si>
    <t>2 (-806.55)</t>
  </si>
  <si>
    <t>3 566.12 (4)</t>
  </si>
  <si>
    <t>-806.55 (2)</t>
  </si>
  <si>
    <t>Dia</t>
  </si>
  <si>
    <t>Continuacion de tendencia</t>
  </si>
  <si>
    <t>Reversion de tendencia</t>
  </si>
  <si>
    <t>Rechazo en consolidacion</t>
  </si>
  <si>
    <t>Ruptura en consolidacion</t>
  </si>
  <si>
    <t>Hora de entrada</t>
  </si>
  <si>
    <t>Account: 2100311329</t>
  </si>
  <si>
    <t>2021 June 30, 14:13</t>
  </si>
  <si>
    <t>2021.04.21 00:00:02</t>
  </si>
  <si>
    <t>2021.04.21 14:14:18</t>
  </si>
  <si>
    <t>2021.04.21 14:39:48</t>
  </si>
  <si>
    <t>2021.04.21 15:07:21</t>
  </si>
  <si>
    <t>2021.04.21 16:24:38</t>
  </si>
  <si>
    <t>2021.04.21 15:35:24</t>
  </si>
  <si>
    <t>2021.04.21 15:56:16</t>
  </si>
  <si>
    <t>2021.04.22 14:36:25</t>
  </si>
  <si>
    <t>2021.04.22 15:01:49</t>
  </si>
  <si>
    <t>2021.04.22 16:14:26</t>
  </si>
  <si>
    <t>2021.04.22 16:28:09</t>
  </si>
  <si>
    <t>2021.04.23 15:26:37</t>
  </si>
  <si>
    <t>2021.04.23 15:36:42</t>
  </si>
  <si>
    <t>2021.04.23 15:36:43</t>
  </si>
  <si>
    <t>2021.04.23 16:27:45</t>
  </si>
  <si>
    <t>2021.04.26 15:53:32</t>
  </si>
  <si>
    <t>2021.04.26 18:01:40</t>
  </si>
  <si>
    <t>2021.04.27 15:39:12</t>
  </si>
  <si>
    <t>2021.04.27 16:48:34</t>
  </si>
  <si>
    <t>2021.04.27 17:34:45</t>
  </si>
  <si>
    <t>2021.04.28 16:40:37</t>
  </si>
  <si>
    <t>2021.04.28 14:59:11</t>
  </si>
  <si>
    <t>2021.04.29 15:19:28</t>
  </si>
  <si>
    <t>2021.04.29 16:45:25</t>
  </si>
  <si>
    <t>2021.04.29 15:33:06</t>
  </si>
  <si>
    <t>2021.04.30 15:36:06</t>
  </si>
  <si>
    <t>2021.04.30 16:02:28</t>
  </si>
  <si>
    <t>2021.05.03 14:24:16</t>
  </si>
  <si>
    <t>2021.05.03 15:44:03</t>
  </si>
  <si>
    <t>2021.05.03 14:24:19</t>
  </si>
  <si>
    <t>2021.05.03 15:44:04</t>
  </si>
  <si>
    <t>2021.05.03 14:24:42</t>
  </si>
  <si>
    <t>2021.05.03 15:44:07</t>
  </si>
  <si>
    <t>2021.05.04 15:10:33</t>
  </si>
  <si>
    <t>2021.05.04 15:10:40</t>
  </si>
  <si>
    <t>2021.05.04 15:10:34</t>
  </si>
  <si>
    <t>2021.05.04 15:40:20</t>
  </si>
  <si>
    <t>2021.05.04 15:15:57</t>
  </si>
  <si>
    <t>2021.05.04 15:19:27</t>
  </si>
  <si>
    <t>2021.05.04 15:20:24</t>
  </si>
  <si>
    <t>1 565.53</t>
  </si>
  <si>
    <t>1 361.95</t>
  </si>
  <si>
    <t>5 626.80</t>
  </si>
  <si>
    <t>4 264.85</t>
  </si>
  <si>
    <t>2 720.16</t>
  </si>
  <si>
    <t>2 720.16 (5.44%)</t>
  </si>
  <si>
    <t>5.44% (2 720.16)</t>
  </si>
  <si>
    <t>7 (85.71%)</t>
  </si>
  <si>
    <t>14 (35.71%)</t>
  </si>
  <si>
    <t>11 (52.38%)</t>
  </si>
  <si>
    <t>10 (47.62%)</t>
  </si>
  <si>
    <t>5 (2 758.56)</t>
  </si>
  <si>
    <t>5 (-2 720.16)</t>
  </si>
  <si>
    <t>2 758.56 (5)</t>
  </si>
  <si>
    <t>-2 720.16 (5)</t>
  </si>
  <si>
    <t xml:space="preserve">https://prnt.sc/11rbc9n </t>
  </si>
  <si>
    <t>https://prnt.sc/17p1tmf</t>
  </si>
  <si>
    <t>Account: 2100332843</t>
  </si>
  <si>
    <t>2021 June 30, 14:15</t>
  </si>
  <si>
    <t>2021.05.05 03:20:12</t>
  </si>
  <si>
    <t>2021.05.05 15:54:21</t>
  </si>
  <si>
    <t>2021.05.05 16:31:44</t>
  </si>
  <si>
    <t>2021.05.12 17:46:24</t>
  </si>
  <si>
    <t>2021.05.12 18:18:39</t>
  </si>
  <si>
    <t>2021.05.13 15:09:20</t>
  </si>
  <si>
    <t>2021.05.13 17:31:03</t>
  </si>
  <si>
    <t>2021.05.14 14:47:41</t>
  </si>
  <si>
    <t>2021.05.14 15:45:08</t>
  </si>
  <si>
    <t>2021.05.14 16:04:21</t>
  </si>
  <si>
    <t>2021.05.14 16:12:50</t>
  </si>
  <si>
    <t>2021.05.14 16:13:10</t>
  </si>
  <si>
    <t>2021.05.14 16:48:22</t>
  </si>
  <si>
    <t>2021.05.17 15:21:42</t>
  </si>
  <si>
    <t>2021.05.17 15:41:40</t>
  </si>
  <si>
    <t>2021.05.17 15:24:23</t>
  </si>
  <si>
    <t>2021.05.17 15:41:41</t>
  </si>
  <si>
    <t>2021.05.20 15:54:54</t>
  </si>
  <si>
    <t>2021.05.20 16:18:01</t>
  </si>
  <si>
    <t>-1 034.57</t>
  </si>
  <si>
    <t>-1 160.57</t>
  </si>
  <si>
    <t>https://prnt.sc/17p22r9</t>
  </si>
  <si>
    <t>2 119.06</t>
  </si>
  <si>
    <t>3 279.63</t>
  </si>
  <si>
    <t>2 062.85</t>
  </si>
  <si>
    <t>2 062.85 (4.13%)</t>
  </si>
  <si>
    <t>4.13% (2 062.85)</t>
  </si>
  <si>
    <t>4 (0.00%)</t>
  </si>
  <si>
    <t>3 (33.33%)</t>
  </si>
  <si>
    <t>2 (1 509.44)</t>
  </si>
  <si>
    <t>3 (-1 702.42)</t>
  </si>
  <si>
    <t>1 509.44 (2)</t>
  </si>
  <si>
    <t>-1 702.42 (3)</t>
  </si>
  <si>
    <t>Account: 2100356747</t>
  </si>
  <si>
    <t>2021 June 30, 14:17</t>
  </si>
  <si>
    <t>2021.05.19 13:40:27</t>
  </si>
  <si>
    <t>2021.05.19 16:55:24</t>
  </si>
  <si>
    <t>2021.05.19 17:05:23</t>
  </si>
  <si>
    <t>2021.05.19 17:00:19</t>
  </si>
  <si>
    <t>2021.05.19 17:00:34</t>
  </si>
  <si>
    <t>2021.05.19 17:03:18</t>
  </si>
  <si>
    <t>2021.05.19 17:18:25</t>
  </si>
  <si>
    <t>2021.05.20 19:34:21</t>
  </si>
  <si>
    <t>2021.05.21 10:40:07</t>
  </si>
  <si>
    <t>2021.05.21 15:54:17</t>
  </si>
  <si>
    <t>2021.05.21 16:05:59</t>
  </si>
  <si>
    <t>2021.05.21 15:55:01</t>
  </si>
  <si>
    <t>2021.05.21 15:55:16</t>
  </si>
  <si>
    <t>2021.05.21 16:10:03</t>
  </si>
  <si>
    <t>2021.05.21 18:43:10</t>
  </si>
  <si>
    <t>2021.05.24 14:58:02</t>
  </si>
  <si>
    <t>2021.05.24 16:01:18</t>
  </si>
  <si>
    <t>2021.05.25 15:54:21</t>
  </si>
  <si>
    <t>2021.05.25 16:27:17</t>
  </si>
  <si>
    <t>2021.05.26 15:41:21</t>
  </si>
  <si>
    <t>2021.05.26 15:49:47</t>
  </si>
  <si>
    <t>2021.05.26 16:07:42</t>
  </si>
  <si>
    <t>2021.05.26 16:25:52</t>
  </si>
  <si>
    <t>2021.05.26 16:07:52</t>
  </si>
  <si>
    <t>2021.05.26 16:25:53</t>
  </si>
  <si>
    <t>2021.05.27 15:03:18</t>
  </si>
  <si>
    <t>2021.05.27 16:47:35</t>
  </si>
  <si>
    <t>2021.05.31 16:21:23</t>
  </si>
  <si>
    <t>2021.05.31 17:01:47</t>
  </si>
  <si>
    <t>2021.05.31 17:05:22</t>
  </si>
  <si>
    <t>2021.05.31 17:59:13</t>
  </si>
  <si>
    <t>2021.06.01 14:27:56</t>
  </si>
  <si>
    <t>2021.06.01 15:39:07</t>
  </si>
  <si>
    <t>2021.06.01 16:55:40</t>
  </si>
  <si>
    <t>2021.06.02 01:11:01</t>
  </si>
  <si>
    <t>4 055.35</t>
  </si>
  <si>
    <t>2 196.54</t>
  </si>
  <si>
    <t>1 992.72</t>
  </si>
  <si>
    <t>https://prnt.sc/17p2fhh</t>
  </si>
  <si>
    <t>6 493.41</t>
  </si>
  <si>
    <t>4 500.69</t>
  </si>
  <si>
    <t>2 014.00</t>
  </si>
  <si>
    <t>2 947.96 (5.79%)</t>
  </si>
  <si>
    <t>5.79% (2 947.96)</t>
  </si>
  <si>
    <t>3 (66.67%)</t>
  </si>
  <si>
    <t>10 (20.00%)</t>
  </si>
  <si>
    <t>4 (30.77%)</t>
  </si>
  <si>
    <t>9 (69.23%)</t>
  </si>
  <si>
    <t>4 006.72</t>
  </si>
  <si>
    <t>1 623.35</t>
  </si>
  <si>
    <t>1 (4 006.72)</t>
  </si>
  <si>
    <t>4 (-1 553.90)</t>
  </si>
  <si>
    <t>4 006.72 (1)</t>
  </si>
  <si>
    <t>-1 614.53 (2)</t>
  </si>
  <si>
    <t>Account: 2100377622</t>
  </si>
  <si>
    <t>2021 June 30, 14:19</t>
  </si>
  <si>
    <t>2021.06.02 14:00:11</t>
  </si>
  <si>
    <t>2021.06.02 15:42:30</t>
  </si>
  <si>
    <t>2021.06.02 21:45:49</t>
  </si>
  <si>
    <t>2021.06.07 15:45:35</t>
  </si>
  <si>
    <t>2021.06.07 16:22:23</t>
  </si>
  <si>
    <t>2021.06.08 17:00:11</t>
  </si>
  <si>
    <t>2021.06.08 17:15:49</t>
  </si>
  <si>
    <t>2021.06.09 18:25:06</t>
  </si>
  <si>
    <t>2021.06.10 09:12:15</t>
  </si>
  <si>
    <t>2021.06.10 15:07:11</t>
  </si>
  <si>
    <t>2021.06.10 15:30:21</t>
  </si>
  <si>
    <t>2021.06.10 15:25:41</t>
  </si>
  <si>
    <t>2021.06.10 15:35:48</t>
  </si>
  <si>
    <t>2021.06.10 15:50:27</t>
  </si>
  <si>
    <t>2 561.76</t>
  </si>
  <si>
    <t>2021.06.14 15:50:28</t>
  </si>
  <si>
    <t>2021.06.14 16:31:02</t>
  </si>
  <si>
    <t>-1 493.43</t>
  </si>
  <si>
    <t>2021.06.14 18:17:52</t>
  </si>
  <si>
    <t>2021.06.14 18:28:42</t>
  </si>
  <si>
    <t>2021.06.15 15:19:17</t>
  </si>
  <si>
    <t>2021.06.15 17:49:11</t>
  </si>
  <si>
    <t>2021.06.15 15:24:27</t>
  </si>
  <si>
    <t>2021.06.15 17:49:12</t>
  </si>
  <si>
    <t>1 185.27</t>
  </si>
  <si>
    <t>2021.06.15 15:24:43</t>
  </si>
  <si>
    <t>2021.06.15 17:49:20</t>
  </si>
  <si>
    <t>1 121.66</t>
  </si>
  <si>
    <t>2021.06.15 15:24:56</t>
  </si>
  <si>
    <t>2021.06.15 17:49:21</t>
  </si>
  <si>
    <t>1 112.58</t>
  </si>
  <si>
    <t>2021.06.15 17:50:15</t>
  </si>
  <si>
    <t>2021.06.15 17:50:33</t>
  </si>
  <si>
    <t>2021.06.15 17:51:06</t>
  </si>
  <si>
    <t>2021.06.15 17:51:33</t>
  </si>
  <si>
    <t>2021.06.15 17:52:19</t>
  </si>
  <si>
    <t>2021.06.15 17:53:05</t>
  </si>
  <si>
    <t>https://prnt.sc/17p2sjv</t>
  </si>
  <si>
    <t>7 012.02</t>
  </si>
  <si>
    <t>6 938.01</t>
  </si>
  <si>
    <t>3 238.27</t>
  </si>
  <si>
    <t>3 238.27 (6.48%)</t>
  </si>
  <si>
    <t>6.48% (3 238.27)</t>
  </si>
  <si>
    <t>5 (0.00%)</t>
  </si>
  <si>
    <t>11 (54.55%)</t>
  </si>
  <si>
    <t>6 (37.50%)</t>
  </si>
  <si>
    <t>10 (62.50%)</t>
  </si>
  <si>
    <t>2 531.76</t>
  </si>
  <si>
    <t>-1 523.43</t>
  </si>
  <si>
    <t>1 168.67</t>
  </si>
  <si>
    <t>4 (4 249.60)</t>
  </si>
  <si>
    <t>6 (-3 238.27)</t>
  </si>
  <si>
    <t>4 249.60 (4)</t>
  </si>
  <si>
    <t>-3 238.27 (6)</t>
  </si>
  <si>
    <t>Account: 2100398440</t>
  </si>
  <si>
    <t>2021 June 30, 14:20</t>
  </si>
  <si>
    <t>2021.06.16 02:00:53</t>
  </si>
  <si>
    <t>2021.06.17 14:41:19</t>
  </si>
  <si>
    <t>2021.06.17 15:39:18</t>
  </si>
  <si>
    <t>2021.06.17 16:34:09</t>
  </si>
  <si>
    <t>2021.06.17 18:10:46</t>
  </si>
  <si>
    <t>2021.06.18 14:36:13</t>
  </si>
  <si>
    <t>2021.06.18 17:26:07</t>
  </si>
  <si>
    <t>2021.06.21 15:47:44</t>
  </si>
  <si>
    <t>2021.06.21 16:20:33</t>
  </si>
  <si>
    <t>2021.06.22 15:05:12</t>
  </si>
  <si>
    <t>2021.06.22 15:40:22</t>
  </si>
  <si>
    <t>2021.06.22 15:40:38</t>
  </si>
  <si>
    <t>2021.06.22 16:09:01</t>
  </si>
  <si>
    <t>2021.06.23 15:04:11</t>
  </si>
  <si>
    <t>2021.06.23 15:08:54</t>
  </si>
  <si>
    <t>2021.06.24 15:01:33</t>
  </si>
  <si>
    <t>2021.06.24 16:19:02</t>
  </si>
  <si>
    <t>2021.06.25 14:26:05</t>
  </si>
  <si>
    <t>2021.06.25 18:01:23</t>
  </si>
  <si>
    <t>2021.06.28 15:30:50</t>
  </si>
  <si>
    <t>2021.06.28 15:58:57</t>
  </si>
  <si>
    <t>2021.06.29 14:48:22</t>
  </si>
  <si>
    <t>2021.06.29 15:29:16</t>
  </si>
  <si>
    <t>2021.06.30 15:17:54</t>
  </si>
  <si>
    <t>2021.06.30 16:14:12</t>
  </si>
  <si>
    <t>-5 222.53</t>
  </si>
  <si>
    <t>-5 335.93</t>
  </si>
  <si>
    <t>https://prnt.sc/17p30kg</t>
  </si>
  <si>
    <t>5 979.45</t>
  </si>
  <si>
    <t>5 335.93</t>
  </si>
  <si>
    <t>5 335.93 (10.67%)</t>
  </si>
  <si>
    <t>10.67% (5 335.93)</t>
  </si>
  <si>
    <t>7 (14.29%)</t>
  </si>
  <si>
    <t>1 (8.33%)</t>
  </si>
  <si>
    <t>11 (91.67%)</t>
  </si>
  <si>
    <t>1 (643.52)</t>
  </si>
  <si>
    <t>9 (-4 801.29)</t>
  </si>
  <si>
    <t>643.52 (1)</t>
  </si>
  <si>
    <t>-4 801.29 (9)</t>
  </si>
  <si>
    <t>Open</t>
  </si>
  <si>
    <r>
      <t> </t>
    </r>
    <r>
      <rPr>
        <sz val="9"/>
        <color rgb="FF0781FE"/>
        <rFont val="Arial"/>
        <family val="2"/>
      </rPr>
      <t>Type  </t>
    </r>
  </si>
  <si>
    <r>
      <t> </t>
    </r>
    <r>
      <rPr>
        <sz val="9"/>
        <color rgb="FF0781FE"/>
        <rFont val="Arial"/>
        <family val="2"/>
      </rPr>
      <t>Volume  </t>
    </r>
  </si>
  <si>
    <r>
      <t> </t>
    </r>
    <r>
      <rPr>
        <sz val="9"/>
        <color rgb="FF0781FE"/>
        <rFont val="Arial"/>
        <family val="2"/>
      </rPr>
      <t>Symbol  </t>
    </r>
  </si>
  <si>
    <t>Close</t>
  </si>
  <si>
    <t>Comm.</t>
  </si>
  <si>
    <t>150.31…</t>
  </si>
  <si>
    <t>152…</t>
  </si>
  <si>
    <t>152.79…</t>
  </si>
  <si>
    <t>152.72…</t>
  </si>
  <si>
    <t>152.5…</t>
  </si>
  <si>
    <t>151.6…</t>
  </si>
  <si>
    <t>153.63…</t>
  </si>
  <si>
    <t>153.13…</t>
  </si>
  <si>
    <t>153.51…</t>
  </si>
  <si>
    <t>153.02…</t>
  </si>
  <si>
    <t>152.92…</t>
  </si>
  <si>
    <t>152.25…</t>
  </si>
  <si>
    <t>151.81…</t>
  </si>
  <si>
    <t>151.69…</t>
  </si>
  <si>
    <t>152.31…</t>
  </si>
  <si>
    <t>151.39…</t>
  </si>
  <si>
    <t>149.43…</t>
  </si>
  <si>
    <t>149.02…</t>
  </si>
  <si>
    <t>150.53…</t>
  </si>
  <si>
    <t>150.91…</t>
  </si>
  <si>
    <t>151.83…</t>
  </si>
  <si>
    <t>151.52…</t>
  </si>
  <si>
    <t>152.59…</t>
  </si>
  <si>
    <t>152.19…</t>
  </si>
  <si>
    <t>152.84…</t>
  </si>
  <si>
    <t>153.12…</t>
  </si>
  <si>
    <t>153.24…</t>
  </si>
  <si>
    <t>152.99…</t>
  </si>
  <si>
    <t>152.95…</t>
  </si>
  <si>
    <t>152.61…</t>
  </si>
  <si>
    <t>152.93…</t>
  </si>
  <si>
    <t>153…</t>
  </si>
  <si>
    <t>153.39…</t>
  </si>
  <si>
    <t>151.75…</t>
  </si>
  <si>
    <t>150.99…</t>
  </si>
  <si>
    <t>151.17…</t>
  </si>
  <si>
    <t>150.8…</t>
  </si>
  <si>
    <t>150.49…</t>
  </si>
  <si>
    <t>150.75…</t>
  </si>
  <si>
    <t>Balance</t>
  </si>
  <si>
    <t>RRR</t>
  </si>
  <si>
    <t>Average loss</t>
  </si>
  <si>
    <t>Average profit</t>
  </si>
  <si>
    <t>Profit Factor</t>
  </si>
  <si>
    <t>Win rate</t>
  </si>
  <si>
    <t>Expectancy</t>
  </si>
  <si>
    <t>Gross loss</t>
  </si>
  <si>
    <t>Gross profit</t>
  </si>
  <si>
    <t>Total profit</t>
  </si>
  <si>
    <t>151.99…</t>
  </si>
  <si>
    <t>Volume</t>
  </si>
  <si>
    <t>Symbol</t>
  </si>
  <si>
    <t>Commissions</t>
  </si>
  <si>
    <t>Entry Price</t>
  </si>
  <si>
    <t>Close Price</t>
  </si>
  <si>
    <t>TP Profit</t>
  </si>
  <si>
    <t>SL Loss</t>
  </si>
  <si>
    <t>Type1</t>
  </si>
  <si>
    <t>SL Loss %</t>
  </si>
  <si>
    <t>Change %</t>
  </si>
  <si>
    <t>Change</t>
  </si>
  <si>
    <t>Change Pips</t>
  </si>
  <si>
    <t>No SL</t>
  </si>
  <si>
    <t>No TP</t>
  </si>
  <si>
    <t>BreakEven</t>
  </si>
  <si>
    <t>Win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</si>
</sst>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540A]#,##0.00"/>
    <numFmt numFmtId="165" formatCode="[$$-409]#,##0.00"/>
    <numFmt numFmtId="166" formatCode="0.0%"/>
    <numFmt numFmtId="167" formatCode="#,##0.000"/>
    <numFmt numFmtId="168" formatCode="#\ ##0.000;\-#\ ##0.000;0.000;"/>
    <numFmt numFmtId="169" formatCode="d/m/yy\ h:mm"/>
    <numFmt numFmtId="170" formatCode="yyyy\.m\.d\ h:mm:ss"/>
    <numFmt numFmtId="171" formatCode="yyyy\.mm\.d\ h:mm:ss"/>
  </numFmts>
  <fonts count="38" x14ac:knownFonts="1">
    <font>
      <sz val="11"/>
      <color rgb="FF000000"/>
      <name val="Calibri"/>
      <family val="2"/>
      <charset val="1"/>
    </font>
    <font>
      <b/>
      <sz val="11"/>
      <color rgb="FF000000"/>
      <name val="Calibri"/>
      <family val="2"/>
      <charset val="1"/>
    </font>
    <font>
      <sz val="11"/>
      <color rgb="FF000000"/>
      <name val="CALIBRI"/>
      <family val="2"/>
      <charset val="1"/>
    </font>
    <font>
      <b/>
      <sz val="11"/>
      <color rgb="FF000000"/>
      <name val="Arial Narrow"/>
      <family val="2"/>
      <charset val="1"/>
    </font>
    <font>
      <sz val="11"/>
      <color rgb="FF000000"/>
      <name val="Arial Narrow"/>
      <family val="2"/>
      <charset val="1"/>
    </font>
    <font>
      <sz val="16"/>
      <color rgb="FF000000"/>
      <name val="Arial Narrow"/>
      <family val="2"/>
      <charset val="1"/>
    </font>
    <font>
      <sz val="16"/>
      <color rgb="FF00B050"/>
      <name val="Arial Narrow"/>
      <family val="2"/>
      <charset val="1"/>
    </font>
    <font>
      <sz val="11"/>
      <color rgb="FFFFFFFF"/>
      <name val="Calibri"/>
      <family val="2"/>
      <charset val="1"/>
    </font>
    <font>
      <sz val="16"/>
      <color rgb="FFFF0000"/>
      <name val="Arial Narrow"/>
      <family val="2"/>
      <charset val="1"/>
    </font>
    <font>
      <sz val="11"/>
      <color rgb="FFFF0000"/>
      <name val="Calibri"/>
      <family val="2"/>
      <charset val="1"/>
    </font>
    <font>
      <sz val="11"/>
      <color rgb="FF00B050"/>
      <name val="Calibri"/>
      <family val="2"/>
      <charset val="1"/>
    </font>
    <font>
      <b/>
      <sz val="14"/>
      <color rgb="FF00B050"/>
      <name val="Arial Narrow"/>
      <family val="2"/>
      <charset val="1"/>
    </font>
    <font>
      <b/>
      <sz val="14"/>
      <color rgb="FFFF0000"/>
      <name val="Arial Narrow"/>
      <family val="2"/>
      <charset val="1"/>
    </font>
    <font>
      <b/>
      <i/>
      <sz val="14"/>
      <color rgb="FF000000"/>
      <name val="Arial Narrow"/>
      <family val="2"/>
      <charset val="1"/>
    </font>
    <font>
      <b/>
      <i/>
      <sz val="11"/>
      <color rgb="FF000000"/>
      <name val="Arial Narrow"/>
      <family val="2"/>
      <charset val="1"/>
    </font>
    <font>
      <b/>
      <sz val="14"/>
      <color rgb="FF000000"/>
      <name val="Arial Narrow"/>
      <family val="2"/>
      <charset val="1"/>
    </font>
    <font>
      <u/>
      <sz val="11"/>
      <color theme="10"/>
      <name val="Calibri"/>
      <family val="2"/>
      <charset val="1"/>
    </font>
    <font>
      <b/>
      <sz val="11"/>
      <color theme="1"/>
      <name val="Calibri"/>
      <family val="2"/>
      <charset val="1"/>
    </font>
    <font>
      <b/>
      <sz val="11"/>
      <color theme="1"/>
      <name val="Arial Narrow"/>
      <family val="2"/>
      <charset val="1"/>
    </font>
    <font>
      <sz val="8"/>
      <color indexed="63"/>
      <name val="Verdana"/>
      <family val="2"/>
      <charset val="204"/>
    </font>
    <font>
      <sz val="11"/>
      <color theme="1"/>
      <name val="Arial Narrow"/>
      <family val="2"/>
    </font>
    <font>
      <sz val="11"/>
      <color rgb="FF000000"/>
      <name val="Arial Narrow"/>
      <family val="2"/>
    </font>
    <font>
      <sz val="8"/>
      <color rgb="FF000000"/>
      <name val="Tahoma"/>
      <family val="2"/>
    </font>
    <font>
      <sz val="8"/>
      <color rgb="FF000000"/>
      <name val="Tahoma"/>
      <family val="2"/>
    </font>
    <font>
      <sz val="11"/>
      <color rgb="FF000000"/>
      <name val="Calibri"/>
      <family val="2"/>
      <scheme val="minor"/>
    </font>
    <font>
      <sz val="11"/>
      <name val="Calibri"/>
      <family val="2"/>
      <charset val="1"/>
    </font>
    <font>
      <sz val="11"/>
      <name val="Arial Narrow"/>
      <family val="2"/>
    </font>
    <font>
      <b/>
      <sz val="8"/>
      <color rgb="FF000000"/>
      <name val="Tahoma"/>
      <family val="2"/>
    </font>
    <font>
      <sz val="9"/>
      <color rgb="FFA2ACBD"/>
      <name val="Arial"/>
      <family val="2"/>
    </font>
    <font>
      <sz val="9"/>
      <color rgb="FF0781FE"/>
      <name val="Arial"/>
      <family val="2"/>
    </font>
    <font>
      <sz val="9"/>
      <color rgb="FFFFFFFF"/>
      <name val="Arial"/>
      <family val="2"/>
    </font>
    <font>
      <sz val="9"/>
      <color rgb="FFFF3548"/>
      <name val="Arial"/>
      <family val="2"/>
    </font>
    <font>
      <sz val="9"/>
      <color rgb="FF00C7B4"/>
      <name val="Arial"/>
      <family val="2"/>
    </font>
    <font>
      <i/>
      <sz val="9"/>
      <color rgb="FFFFFFFF"/>
      <name val="Arial"/>
      <family val="2"/>
    </font>
    <font>
      <sz val="9"/>
      <color indexed="81"/>
      <name val="Tahoma"/>
      <family val="2"/>
    </font>
    <font>
      <b/>
      <sz val="9"/>
      <color indexed="81"/>
      <name val="Tahoma"/>
      <family val="2"/>
    </font>
    <font>
      <sz val="9"/>
      <color rgb="FFFF0000"/>
      <name val="Arial"/>
      <family val="2"/>
    </font>
    <font>
      <sz val="11"/>
      <color rgb="FF000000"/>
      <name val="Calibri"/>
      <family val="2"/>
    </font>
  </fonts>
  <fills count="24">
    <fill>
      <patternFill patternType="none"/>
    </fill>
    <fill>
      <patternFill patternType="gray125"/>
    </fill>
    <fill>
      <patternFill patternType="solid">
        <fgColor rgb="FFEDEDED"/>
        <bgColor rgb="FFFFFFFF"/>
      </patternFill>
    </fill>
    <fill>
      <patternFill patternType="solid">
        <fgColor rgb="FF00B0F0"/>
        <bgColor rgb="FF4E8CD0"/>
      </patternFill>
    </fill>
    <fill>
      <patternFill patternType="solid">
        <fgColor rgb="FF70AD47"/>
        <bgColor rgb="FF72BF44"/>
      </patternFill>
    </fill>
    <fill>
      <patternFill patternType="solid">
        <fgColor rgb="FFC00000"/>
        <bgColor rgb="FF9C0006"/>
      </patternFill>
    </fill>
    <fill>
      <patternFill patternType="solid">
        <fgColor rgb="FFFFFF00"/>
        <bgColor rgb="FFFFF200"/>
      </patternFill>
    </fill>
    <fill>
      <patternFill patternType="solid">
        <fgColor rgb="FFFFC000"/>
        <bgColor rgb="FFFAA61A"/>
      </patternFill>
    </fill>
    <fill>
      <patternFill patternType="solid">
        <fgColor rgb="FFF1F1F1"/>
        <bgColor indexed="64"/>
      </patternFill>
    </fill>
    <fill>
      <patternFill patternType="solid">
        <fgColor theme="0" tint="-0.14999847407452621"/>
        <bgColor theme="0" tint="-0.14999847407452621"/>
      </patternFill>
    </fill>
    <fill>
      <patternFill patternType="solid">
        <fgColor rgb="FFE0E0E0"/>
        <bgColor indexed="64"/>
      </patternFill>
    </fill>
    <fill>
      <patternFill patternType="solid">
        <fgColor rgb="FFF7F7F7"/>
      </patternFill>
    </fill>
    <fill>
      <patternFill patternType="solid">
        <fgColor rgb="FFFFFFFF"/>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FF00"/>
        <bgColor theme="0" tint="-0.14999847407452621"/>
      </patternFill>
    </fill>
    <fill>
      <patternFill patternType="solid">
        <fgColor theme="0" tint="-0.499984740745262"/>
        <bgColor indexed="64"/>
      </patternFill>
    </fill>
    <fill>
      <patternFill patternType="solid">
        <fgColor theme="9"/>
        <bgColor indexed="64"/>
      </patternFill>
    </fill>
    <fill>
      <patternFill patternType="solid">
        <fgColor rgb="FFC0C0C0"/>
        <bgColor indexed="64"/>
      </patternFill>
    </fill>
    <fill>
      <patternFill patternType="solid">
        <fgColor rgb="FF262729"/>
        <bgColor indexed="64"/>
      </patternFill>
    </fill>
  </fills>
  <borders count="5">
    <border>
      <left/>
      <right/>
      <top/>
      <bottom/>
      <diagonal/>
    </border>
    <border>
      <left/>
      <right/>
      <top style="thin">
        <color auto="1"/>
      </top>
      <bottom style="thin">
        <color auto="1"/>
      </bottom>
      <diagonal/>
    </border>
    <border>
      <left/>
      <right style="thin">
        <color rgb="FFE4E4E4"/>
      </right>
      <top style="thin">
        <color rgb="FFE4E4E4"/>
      </top>
      <bottom/>
      <diagonal/>
    </border>
    <border>
      <left/>
      <right style="thin">
        <color rgb="FFE4E4E4"/>
      </right>
      <top/>
      <bottom style="thin">
        <color rgb="FFE4E4E4"/>
      </bottom>
      <diagonal/>
    </border>
    <border>
      <left/>
      <right/>
      <top style="thin">
        <color theme="1"/>
      </top>
      <bottom/>
      <diagonal/>
    </border>
  </borders>
  <cellStyleXfs count="4">
    <xf numFmtId="0" fontId="0" fillId="0" borderId="0"/>
    <xf numFmtId="0" fontId="2" fillId="2" borderId="0" applyBorder="0" applyProtection="0"/>
    <xf numFmtId="0" fontId="16" fillId="0" borderId="0" applyNumberFormat="0" applyFill="0" applyBorder="0" applyAlignment="0" applyProtection="0"/>
    <xf numFmtId="0" fontId="37" fillId="0" borderId="0"/>
  </cellStyleXfs>
  <cellXfs count="207">
    <xf numFmtId="0" fontId="0" fillId="0" borderId="0" xfId="0"/>
    <xf numFmtId="0" fontId="0" fillId="0" borderId="0" xfId="0" applyFont="1"/>
    <xf numFmtId="0" fontId="0" fillId="0" borderId="0" xfId="0" applyFont="1" applyBorder="1" applyAlignment="1">
      <alignment horizontal="center"/>
    </xf>
    <xf numFmtId="0" fontId="0" fillId="0" borderId="0" xfId="0" applyBorder="1"/>
    <xf numFmtId="165" fontId="0" fillId="0" borderId="0" xfId="0" applyNumberFormat="1" applyBorder="1" applyAlignment="1">
      <alignment horizontal="center"/>
    </xf>
    <xf numFmtId="0" fontId="0" fillId="0" borderId="0" xfId="0" applyAlignment="1">
      <alignment horizontal="center"/>
    </xf>
    <xf numFmtId="0" fontId="3" fillId="0" borderId="1" xfId="0" applyFont="1" applyBorder="1" applyAlignment="1">
      <alignment horizontal="center"/>
    </xf>
    <xf numFmtId="0" fontId="3" fillId="0" borderId="1" xfId="0" applyFont="1" applyBorder="1"/>
    <xf numFmtId="0" fontId="4" fillId="0" borderId="0" xfId="0" applyFont="1" applyBorder="1" applyAlignment="1">
      <alignment horizontal="center"/>
    </xf>
    <xf numFmtId="0" fontId="4" fillId="0" borderId="0" xfId="0" applyFont="1" applyBorder="1"/>
    <xf numFmtId="0" fontId="0" fillId="0" borderId="0" xfId="0" applyFont="1" applyAlignment="1">
      <alignment horizontal="center"/>
    </xf>
    <xf numFmtId="0" fontId="4" fillId="0" borderId="0" xfId="0" applyFont="1"/>
    <xf numFmtId="2" fontId="4" fillId="0" borderId="0" xfId="0" applyNumberFormat="1" applyFont="1" applyBorder="1" applyAlignment="1">
      <alignment horizontal="center"/>
    </xf>
    <xf numFmtId="0" fontId="3" fillId="0" borderId="0" xfId="0" applyFont="1" applyBorder="1" applyAlignment="1">
      <alignment horizontal="center"/>
    </xf>
    <xf numFmtId="164" fontId="3" fillId="0" borderId="0" xfId="0" applyNumberFormat="1" applyFont="1" applyBorder="1" applyAlignment="1">
      <alignment horizontal="right"/>
    </xf>
    <xf numFmtId="164" fontId="5" fillId="0" borderId="0" xfId="0" applyNumberFormat="1" applyFont="1" applyBorder="1" applyAlignment="1">
      <alignment horizontal="center"/>
    </xf>
    <xf numFmtId="164" fontId="6" fillId="0" borderId="0" xfId="0" applyNumberFormat="1" applyFont="1" applyBorder="1" applyAlignment="1">
      <alignment horizontal="center"/>
    </xf>
    <xf numFmtId="0" fontId="7" fillId="3" borderId="0" xfId="0" applyFont="1" applyFill="1" applyBorder="1" applyAlignment="1">
      <alignment horizontal="center"/>
    </xf>
    <xf numFmtId="164" fontId="8" fillId="0" borderId="0" xfId="0" applyNumberFormat="1" applyFont="1" applyBorder="1" applyAlignment="1">
      <alignment horizontal="center"/>
    </xf>
    <xf numFmtId="0" fontId="0" fillId="0" borderId="0" xfId="0" applyBorder="1" applyAlignment="1">
      <alignment horizontal="center" vertical="center"/>
    </xf>
    <xf numFmtId="165" fontId="9" fillId="0" borderId="0" xfId="0" applyNumberFormat="1" applyFont="1" applyBorder="1"/>
    <xf numFmtId="165" fontId="10" fillId="0" borderId="0" xfId="0" applyNumberFormat="1" applyFont="1" applyBorder="1"/>
    <xf numFmtId="0" fontId="7" fillId="4" borderId="0" xfId="0" applyFont="1" applyFill="1" applyBorder="1" applyAlignment="1">
      <alignment horizontal="center"/>
    </xf>
    <xf numFmtId="166" fontId="5" fillId="0" borderId="0" xfId="0" applyNumberFormat="1" applyFont="1" applyBorder="1" applyAlignment="1">
      <alignment horizontal="center"/>
    </xf>
    <xf numFmtId="0" fontId="7" fillId="5" borderId="0" xfId="0" applyFont="1" applyFill="1" applyBorder="1" applyAlignment="1">
      <alignment horizontal="center"/>
    </xf>
    <xf numFmtId="0" fontId="0" fillId="6" borderId="0" xfId="0" applyFont="1" applyFill="1" applyBorder="1" applyAlignment="1">
      <alignment horizontal="center"/>
    </xf>
    <xf numFmtId="0" fontId="4" fillId="0" borderId="0" xfId="0" applyFont="1" applyBorder="1" applyProtection="1">
      <protection locked="0" hidden="1"/>
    </xf>
    <xf numFmtId="0" fontId="0" fillId="7" borderId="0" xfId="0" applyFont="1" applyFill="1" applyBorder="1" applyAlignment="1">
      <alignment horizontal="center"/>
    </xf>
    <xf numFmtId="0" fontId="5" fillId="0" borderId="0" xfId="0" applyFont="1" applyBorder="1" applyAlignment="1">
      <alignment horizontal="center"/>
    </xf>
    <xf numFmtId="165" fontId="11" fillId="0" borderId="0" xfId="0" applyNumberFormat="1" applyFont="1" applyBorder="1"/>
    <xf numFmtId="1" fontId="5" fillId="0" borderId="0" xfId="0" applyNumberFormat="1" applyFont="1" applyBorder="1" applyAlignment="1">
      <alignment horizontal="center"/>
    </xf>
    <xf numFmtId="165" fontId="12" fillId="0" borderId="0" xfId="0" applyNumberFormat="1" applyFont="1" applyBorder="1"/>
    <xf numFmtId="2" fontId="5" fillId="0" borderId="0" xfId="0" applyNumberFormat="1" applyFont="1" applyBorder="1" applyAlignment="1">
      <alignment horizontal="center"/>
    </xf>
    <xf numFmtId="10" fontId="5" fillId="0" borderId="0" xfId="0" applyNumberFormat="1" applyFont="1" applyBorder="1" applyAlignment="1">
      <alignment horizontal="center"/>
    </xf>
    <xf numFmtId="0" fontId="13" fillId="0" borderId="0" xfId="0" applyFont="1"/>
    <xf numFmtId="0" fontId="4" fillId="0" borderId="0" xfId="0" applyFont="1" applyAlignment="1">
      <alignment horizontal="center"/>
    </xf>
    <xf numFmtId="0" fontId="0" fillId="0" borderId="0" xfId="0" applyBorder="1" applyAlignment="1">
      <alignment horizontal="center"/>
    </xf>
    <xf numFmtId="0" fontId="14" fillId="0" borderId="0" xfId="0" applyFont="1" applyBorder="1" applyAlignment="1">
      <alignment horizontal="center"/>
    </xf>
    <xf numFmtId="165" fontId="3" fillId="0" borderId="0" xfId="0" applyNumberFormat="1" applyFont="1" applyAlignment="1">
      <alignment horizontal="right"/>
    </xf>
    <xf numFmtId="165" fontId="15" fillId="0" borderId="0" xfId="0" applyNumberFormat="1" applyFont="1" applyBorder="1"/>
    <xf numFmtId="0" fontId="16" fillId="0" borderId="0" xfId="2"/>
    <xf numFmtId="22" fontId="0" fillId="0" borderId="0" xfId="0" applyNumberFormat="1"/>
    <xf numFmtId="14" fontId="4" fillId="0" borderId="0" xfId="0" applyNumberFormat="1" applyFont="1" applyBorder="1" applyAlignment="1">
      <alignment horizontal="center"/>
    </xf>
    <xf numFmtId="0" fontId="18" fillId="0" borderId="0" xfId="0" applyFont="1" applyBorder="1" applyAlignment="1">
      <alignment horizontal="center"/>
    </xf>
    <xf numFmtId="0" fontId="17" fillId="0" borderId="0" xfId="2" applyFont="1" applyAlignment="1">
      <alignment horizontal="center"/>
    </xf>
    <xf numFmtId="167" fontId="19" fillId="8" borderId="2" xfId="0" applyNumberFormat="1" applyFont="1" applyFill="1" applyBorder="1" applyAlignment="1">
      <alignment horizontal="right" vertical="center" wrapText="1" indent="1"/>
    </xf>
    <xf numFmtId="167" fontId="19" fillId="8" borderId="3" xfId="0" applyNumberFormat="1" applyFont="1" applyFill="1" applyBorder="1" applyAlignment="1">
      <alignment horizontal="right" vertical="center" wrapText="1" indent="1"/>
    </xf>
    <xf numFmtId="3" fontId="19" fillId="8" borderId="2" xfId="0" applyNumberFormat="1" applyFont="1" applyFill="1" applyBorder="1" applyAlignment="1">
      <alignment horizontal="left" vertical="center" wrapText="1" indent="1"/>
    </xf>
    <xf numFmtId="0" fontId="18" fillId="0" borderId="0" xfId="0" applyFont="1" applyFill="1" applyBorder="1" applyAlignment="1">
      <alignment horizontal="center"/>
    </xf>
    <xf numFmtId="0" fontId="3" fillId="0" borderId="0" xfId="0" applyFont="1" applyFill="1" applyBorder="1" applyAlignment="1">
      <alignment horizontal="center"/>
    </xf>
    <xf numFmtId="0" fontId="19" fillId="8" borderId="2" xfId="0" applyFont="1" applyFill="1" applyBorder="1" applyAlignment="1">
      <alignment horizontal="right" vertical="center" wrapText="1" indent="1"/>
    </xf>
    <xf numFmtId="0" fontId="19" fillId="8" borderId="3" xfId="0" applyFont="1" applyFill="1" applyBorder="1" applyAlignment="1">
      <alignment horizontal="right" vertical="center" wrapText="1" indent="1"/>
    </xf>
    <xf numFmtId="22" fontId="4" fillId="0" borderId="0" xfId="0" applyNumberFormat="1" applyFont="1" applyBorder="1" applyAlignment="1">
      <alignment horizontal="center"/>
    </xf>
    <xf numFmtId="22" fontId="19" fillId="8" borderId="3" xfId="0" applyNumberFormat="1" applyFont="1" applyFill="1" applyBorder="1" applyAlignment="1">
      <alignment horizontal="right" vertical="center" wrapText="1" indent="1"/>
    </xf>
    <xf numFmtId="167" fontId="19" fillId="8" borderId="0" xfId="0" applyNumberFormat="1" applyFont="1" applyFill="1" applyBorder="1" applyAlignment="1">
      <alignment horizontal="right" vertical="center" wrapText="1" indent="1"/>
    </xf>
    <xf numFmtId="0" fontId="4" fillId="0" borderId="0" xfId="0" applyNumberFormat="1" applyFont="1" applyBorder="1" applyAlignment="1">
      <alignment horizontal="center"/>
    </xf>
    <xf numFmtId="0" fontId="0" fillId="0" borderId="0" xfId="0" applyNumberFormat="1"/>
    <xf numFmtId="0" fontId="19" fillId="8" borderId="0" xfId="0" applyNumberFormat="1" applyFont="1" applyFill="1" applyBorder="1" applyAlignment="1">
      <alignment horizontal="right" vertical="center" wrapText="1" indent="1"/>
    </xf>
    <xf numFmtId="0" fontId="0" fillId="0" borderId="0" xfId="0" applyNumberFormat="1" applyAlignment="1">
      <alignment horizontal="center"/>
    </xf>
    <xf numFmtId="165" fontId="20" fillId="9" borderId="4" xfId="0" applyNumberFormat="1" applyFont="1" applyFill="1" applyBorder="1" applyAlignment="1">
      <alignment horizontal="center"/>
    </xf>
    <xf numFmtId="0" fontId="19" fillId="8" borderId="0" xfId="0" applyFont="1" applyFill="1" applyBorder="1" applyAlignment="1">
      <alignment horizontal="right" vertical="center" wrapText="1" indent="1"/>
    </xf>
    <xf numFmtId="0" fontId="3" fillId="0" borderId="0" xfId="0" applyNumberFormat="1" applyFont="1" applyBorder="1" applyAlignment="1">
      <alignment horizontal="center"/>
    </xf>
    <xf numFmtId="0" fontId="1" fillId="0" borderId="0" xfId="0" applyFont="1"/>
    <xf numFmtId="0" fontId="3" fillId="0" borderId="0" xfId="0" applyFont="1" applyBorder="1"/>
    <xf numFmtId="0" fontId="3" fillId="0" borderId="0" xfId="0" applyFont="1" applyFill="1" applyBorder="1"/>
    <xf numFmtId="0" fontId="21" fillId="0" borderId="0" xfId="0" applyFont="1"/>
    <xf numFmtId="0" fontId="21" fillId="0" borderId="0" xfId="0" applyFont="1" applyBorder="1" applyAlignment="1"/>
    <xf numFmtId="0" fontId="21" fillId="0" borderId="0" xfId="0" applyFont="1" applyAlignment="1"/>
    <xf numFmtId="167" fontId="21" fillId="0" borderId="0" xfId="0" applyNumberFormat="1" applyFont="1" applyBorder="1" applyAlignment="1"/>
    <xf numFmtId="0" fontId="21" fillId="0" borderId="0" xfId="0" applyFont="1" applyFill="1" applyBorder="1" applyAlignment="1"/>
    <xf numFmtId="167" fontId="21" fillId="0" borderId="0" xfId="0" applyNumberFormat="1" applyFont="1" applyFill="1" applyBorder="1" applyAlignment="1"/>
    <xf numFmtId="165" fontId="21" fillId="0" borderId="0" xfId="0" applyNumberFormat="1" applyFont="1" applyBorder="1" applyAlignment="1"/>
    <xf numFmtId="2" fontId="21" fillId="0" borderId="0" xfId="0" applyNumberFormat="1" applyFont="1" applyBorder="1" applyAlignment="1"/>
    <xf numFmtId="0" fontId="22" fillId="10" borderId="0" xfId="0" applyFont="1" applyFill="1" applyAlignment="1">
      <alignment horizontal="right" vertical="center"/>
    </xf>
    <xf numFmtId="0" fontId="22" fillId="10" borderId="0" xfId="0" applyFont="1" applyFill="1" applyAlignment="1">
      <alignment horizontal="right" vertical="center" wrapText="1"/>
    </xf>
    <xf numFmtId="0" fontId="22" fillId="0" borderId="0" xfId="0" applyFont="1" applyAlignment="1">
      <alignment horizontal="right" vertical="center"/>
    </xf>
    <xf numFmtId="0" fontId="22" fillId="0" borderId="0" xfId="0" applyFont="1" applyAlignment="1">
      <alignment horizontal="right" vertical="center" wrapText="1"/>
    </xf>
    <xf numFmtId="0" fontId="23" fillId="11" borderId="0" xfId="0" applyFont="1" applyFill="1" applyBorder="1" applyAlignment="1" applyProtection="1">
      <alignment horizontal="right" vertical="center"/>
    </xf>
    <xf numFmtId="0" fontId="23" fillId="12" borderId="0" xfId="0" applyFont="1" applyFill="1" applyBorder="1" applyAlignment="1" applyProtection="1">
      <alignment horizontal="right" vertical="center"/>
    </xf>
    <xf numFmtId="168" fontId="23" fillId="11" borderId="0" xfId="0" applyNumberFormat="1" applyFont="1" applyFill="1" applyBorder="1" applyAlignment="1" applyProtection="1">
      <alignment horizontal="right" vertical="center"/>
    </xf>
    <xf numFmtId="168" fontId="23" fillId="12" borderId="0" xfId="0" applyNumberFormat="1" applyFont="1" applyFill="1" applyBorder="1" applyAlignment="1" applyProtection="1">
      <alignment horizontal="right" vertical="center"/>
    </xf>
    <xf numFmtId="0" fontId="22" fillId="0" borderId="0" xfId="0" applyFont="1"/>
    <xf numFmtId="0" fontId="21" fillId="0" borderId="0" xfId="0" applyFont="1" applyAlignment="1">
      <alignment horizontal="center"/>
    </xf>
    <xf numFmtId="0" fontId="22" fillId="0" borderId="0" xfId="0" applyFont="1" applyAlignment="1">
      <alignment horizontal="center" vertical="center" wrapText="1"/>
    </xf>
    <xf numFmtId="0" fontId="22" fillId="10" borderId="0" xfId="0" applyFont="1" applyFill="1" applyAlignment="1">
      <alignment horizontal="center" vertical="center" wrapText="1"/>
    </xf>
    <xf numFmtId="164" fontId="4" fillId="0" borderId="0" xfId="0" applyNumberFormat="1" applyFont="1" applyBorder="1" applyAlignment="1">
      <alignment horizontal="right"/>
    </xf>
    <xf numFmtId="164" fontId="4" fillId="0" borderId="0" xfId="0" applyNumberFormat="1" applyFont="1" applyFill="1" applyBorder="1" applyAlignment="1">
      <alignment horizontal="right"/>
    </xf>
    <xf numFmtId="164" fontId="21" fillId="0" borderId="0" xfId="0" applyNumberFormat="1" applyFont="1" applyBorder="1" applyAlignment="1">
      <alignment horizontal="right"/>
    </xf>
    <xf numFmtId="165" fontId="20" fillId="9" borderId="0" xfId="0" applyNumberFormat="1" applyFont="1" applyFill="1" applyBorder="1" applyAlignment="1">
      <alignment horizontal="center"/>
    </xf>
    <xf numFmtId="0" fontId="3" fillId="0" borderId="0" xfId="0" applyFont="1" applyBorder="1" applyAlignment="1">
      <alignment horizontal="left"/>
    </xf>
    <xf numFmtId="0" fontId="0" fillId="0" borderId="0" xfId="0" applyAlignment="1">
      <alignment horizontal="left"/>
    </xf>
    <xf numFmtId="0" fontId="3" fillId="0" borderId="0" xfId="0" applyFont="1" applyFill="1" applyBorder="1" applyAlignment="1">
      <alignment horizontal="left"/>
    </xf>
    <xf numFmtId="164" fontId="3" fillId="0" borderId="0" xfId="0" applyNumberFormat="1" applyFont="1" applyBorder="1" applyAlignment="1">
      <alignment horizontal="left"/>
    </xf>
    <xf numFmtId="164" fontId="3" fillId="0" borderId="0" xfId="0" applyNumberFormat="1" applyFont="1" applyFill="1" applyBorder="1" applyAlignment="1">
      <alignment horizontal="left"/>
    </xf>
    <xf numFmtId="1" fontId="4" fillId="0" borderId="0" xfId="0" applyNumberFormat="1" applyFont="1" applyBorder="1" applyAlignment="1">
      <alignment horizontal="center"/>
    </xf>
    <xf numFmtId="164" fontId="3" fillId="13" borderId="0" xfId="0" applyNumberFormat="1" applyFont="1" applyFill="1" applyBorder="1" applyAlignment="1">
      <alignment horizontal="right"/>
    </xf>
    <xf numFmtId="164" fontId="3" fillId="14" borderId="0" xfId="0" applyNumberFormat="1" applyFont="1" applyFill="1" applyBorder="1" applyAlignment="1">
      <alignment horizontal="right"/>
    </xf>
    <xf numFmtId="164" fontId="3" fillId="15" borderId="0" xfId="0" applyNumberFormat="1" applyFont="1" applyFill="1" applyBorder="1" applyAlignment="1">
      <alignment horizontal="right"/>
    </xf>
    <xf numFmtId="165" fontId="20" fillId="9" borderId="4" xfId="0" quotePrefix="1" applyNumberFormat="1" applyFont="1" applyFill="1" applyBorder="1" applyAlignment="1">
      <alignment horizontal="center"/>
    </xf>
    <xf numFmtId="164" fontId="3" fillId="0" borderId="0" xfId="0" applyNumberFormat="1" applyFont="1" applyFill="1" applyBorder="1" applyAlignment="1">
      <alignment horizontal="right"/>
    </xf>
    <xf numFmtId="164" fontId="3" fillId="13" borderId="0" xfId="0" applyNumberFormat="1" applyFont="1" applyFill="1" applyBorder="1" applyAlignment="1">
      <alignment horizontal="left"/>
    </xf>
    <xf numFmtId="164" fontId="3" fillId="15" borderId="0" xfId="0" applyNumberFormat="1" applyFont="1" applyFill="1" applyBorder="1" applyAlignment="1">
      <alignment horizontal="left"/>
    </xf>
    <xf numFmtId="164" fontId="3" fillId="14" borderId="0" xfId="0" applyNumberFormat="1" applyFont="1" applyFill="1" applyBorder="1" applyAlignment="1">
      <alignment horizontal="left"/>
    </xf>
    <xf numFmtId="0" fontId="24" fillId="10" borderId="0" xfId="0" applyFont="1" applyFill="1" applyAlignment="1">
      <alignment horizontal="right" vertical="center"/>
    </xf>
    <xf numFmtId="0" fontId="24" fillId="10" borderId="0" xfId="0" applyFont="1" applyFill="1" applyAlignment="1">
      <alignment horizontal="right" vertical="center" wrapText="1"/>
    </xf>
    <xf numFmtId="0" fontId="24" fillId="16" borderId="0" xfId="0" applyFont="1" applyFill="1" applyAlignment="1">
      <alignment horizontal="right" vertical="center"/>
    </xf>
    <xf numFmtId="0" fontId="24" fillId="0" borderId="0" xfId="0" applyFont="1" applyAlignment="1">
      <alignment horizontal="right" vertical="center"/>
    </xf>
    <xf numFmtId="0" fontId="24" fillId="0" borderId="0" xfId="0" applyFont="1" applyAlignment="1">
      <alignment horizontal="right" vertical="center" wrapText="1"/>
    </xf>
    <xf numFmtId="0" fontId="24" fillId="17" borderId="0" xfId="0" applyFont="1" applyFill="1" applyAlignment="1">
      <alignment horizontal="right" vertical="center"/>
    </xf>
    <xf numFmtId="0" fontId="0" fillId="13" borderId="0" xfId="0" applyFill="1"/>
    <xf numFmtId="0" fontId="0" fillId="15" borderId="0" xfId="0" applyFill="1"/>
    <xf numFmtId="0" fontId="0" fillId="0" borderId="0" xfId="0" applyFill="1"/>
    <xf numFmtId="0" fontId="0" fillId="18" borderId="0" xfId="0" applyFill="1"/>
    <xf numFmtId="0" fontId="25" fillId="15" borderId="0" xfId="0" applyFont="1" applyFill="1"/>
    <xf numFmtId="0" fontId="25" fillId="0" borderId="0" xfId="0" applyFont="1" applyFill="1"/>
    <xf numFmtId="0" fontId="4" fillId="16" borderId="0" xfId="0" applyFont="1" applyFill="1" applyBorder="1" applyAlignment="1">
      <alignment horizontal="center"/>
    </xf>
    <xf numFmtId="0" fontId="22" fillId="16" borderId="0" xfId="0" applyFont="1" applyFill="1" applyAlignment="1">
      <alignment horizontal="right" vertical="center" wrapText="1"/>
    </xf>
    <xf numFmtId="165" fontId="20" fillId="19" borderId="4" xfId="0" applyNumberFormat="1" applyFont="1" applyFill="1" applyBorder="1" applyAlignment="1">
      <alignment horizontal="center"/>
    </xf>
    <xf numFmtId="0" fontId="0" fillId="16" borderId="0" xfId="0" applyFill="1"/>
    <xf numFmtId="164" fontId="4" fillId="16" borderId="0" xfId="0" applyNumberFormat="1" applyFont="1" applyFill="1" applyBorder="1" applyAlignment="1">
      <alignment horizontal="right"/>
    </xf>
    <xf numFmtId="164" fontId="3" fillId="16" borderId="0" xfId="0" applyNumberFormat="1" applyFont="1" applyFill="1" applyBorder="1" applyAlignment="1">
      <alignment horizontal="right"/>
    </xf>
    <xf numFmtId="0" fontId="16" fillId="16" borderId="0" xfId="2" applyFill="1"/>
    <xf numFmtId="0" fontId="4" fillId="16" borderId="0" xfId="0" applyFont="1" applyFill="1"/>
    <xf numFmtId="0" fontId="4" fillId="16" borderId="0" xfId="0" applyFont="1" applyFill="1" applyAlignment="1">
      <alignment horizontal="center"/>
    </xf>
    <xf numFmtId="0" fontId="24" fillId="16" borderId="0" xfId="0" applyFont="1" applyFill="1" applyAlignment="1">
      <alignment horizontal="right" vertical="center" wrapText="1"/>
    </xf>
    <xf numFmtId="165" fontId="0" fillId="16" borderId="0" xfId="0" applyNumberFormat="1" applyFill="1"/>
    <xf numFmtId="2" fontId="0" fillId="0" borderId="0" xfId="0" applyNumberFormat="1" applyFill="1"/>
    <xf numFmtId="0" fontId="22" fillId="13" borderId="0" xfId="0" applyFont="1" applyFill="1" applyAlignment="1">
      <alignment horizontal="right" vertical="center" wrapText="1"/>
    </xf>
    <xf numFmtId="0" fontId="21" fillId="14" borderId="0" xfId="0" applyFont="1" applyFill="1" applyAlignment="1">
      <alignment horizontal="center"/>
    </xf>
    <xf numFmtId="0" fontId="21" fillId="20" borderId="0" xfId="0" applyFont="1" applyFill="1" applyAlignment="1">
      <alignment horizontal="center"/>
    </xf>
    <xf numFmtId="0" fontId="26" fillId="15" borderId="0" xfId="0" applyFont="1" applyFill="1" applyAlignment="1">
      <alignment horizontal="center"/>
    </xf>
    <xf numFmtId="0" fontId="26" fillId="0" borderId="0" xfId="0" applyFont="1" applyFill="1" applyAlignment="1">
      <alignment horizontal="center"/>
    </xf>
    <xf numFmtId="0" fontId="26" fillId="16" borderId="0" xfId="0" applyFont="1" applyFill="1" applyAlignment="1">
      <alignment horizontal="center"/>
    </xf>
    <xf numFmtId="0" fontId="21" fillId="0" borderId="0" xfId="0" applyFont="1" applyFill="1" applyAlignment="1">
      <alignment horizontal="center"/>
    </xf>
    <xf numFmtId="0" fontId="0" fillId="21" borderId="0" xfId="0" applyFill="1"/>
    <xf numFmtId="0" fontId="3" fillId="13" borderId="0" xfId="0" applyFont="1" applyFill="1" applyBorder="1" applyAlignment="1">
      <alignment horizontal="center"/>
    </xf>
    <xf numFmtId="0" fontId="3" fillId="15" borderId="0" xfId="0" applyFont="1" applyFill="1" applyBorder="1" applyAlignment="1">
      <alignment horizontal="center"/>
    </xf>
    <xf numFmtId="2" fontId="6" fillId="0" borderId="0" xfId="0" applyNumberFormat="1" applyFont="1" applyBorder="1" applyAlignment="1">
      <alignment horizontal="center"/>
    </xf>
    <xf numFmtId="2" fontId="8" fillId="0" borderId="0" xfId="0" applyNumberFormat="1" applyFont="1" applyBorder="1" applyAlignment="1">
      <alignment horizontal="center"/>
    </xf>
    <xf numFmtId="2" fontId="3" fillId="0" borderId="0" xfId="0" applyNumberFormat="1" applyFont="1" applyBorder="1" applyAlignment="1">
      <alignment horizontal="center"/>
    </xf>
    <xf numFmtId="0" fontId="3" fillId="13" borderId="0" xfId="0" applyFont="1" applyFill="1" applyBorder="1" applyAlignment="1">
      <alignment horizontal="center"/>
    </xf>
    <xf numFmtId="0" fontId="3" fillId="15" borderId="0" xfId="0" applyFont="1" applyFill="1" applyBorder="1" applyAlignment="1">
      <alignment horizontal="center"/>
    </xf>
    <xf numFmtId="0" fontId="27" fillId="0" borderId="0" xfId="0" applyFont="1"/>
    <xf numFmtId="0" fontId="22" fillId="0" borderId="0" xfId="0" applyFont="1" applyAlignment="1">
      <alignment horizontal="right" vertical="center" wrapText="1"/>
    </xf>
    <xf numFmtId="0" fontId="22" fillId="10" borderId="0" xfId="0" applyFont="1" applyFill="1" applyAlignment="1">
      <alignment horizontal="right" vertical="center" wrapText="1"/>
    </xf>
    <xf numFmtId="0" fontId="22" fillId="0" borderId="0" xfId="0" applyFont="1" applyAlignment="1">
      <alignment horizontal="right" vertical="center" wrapText="1"/>
    </xf>
    <xf numFmtId="0" fontId="22" fillId="10" borderId="0" xfId="0" applyFont="1" applyFill="1" applyAlignment="1">
      <alignment horizontal="right" vertical="center" wrapText="1"/>
    </xf>
    <xf numFmtId="0" fontId="22" fillId="10" borderId="0" xfId="0" applyNumberFormat="1" applyFont="1" applyFill="1" applyAlignment="1">
      <alignment horizontal="right" vertical="center" wrapText="1"/>
    </xf>
    <xf numFmtId="0" fontId="22" fillId="0" borderId="0" xfId="0" applyNumberFormat="1" applyFont="1" applyAlignment="1">
      <alignment horizontal="right" vertical="center" wrapText="1"/>
    </xf>
    <xf numFmtId="0" fontId="22" fillId="0" borderId="0" xfId="0" applyFont="1" applyAlignment="1">
      <alignment horizontal="right" vertical="center" wrapText="1"/>
    </xf>
    <xf numFmtId="0" fontId="22" fillId="10" borderId="0" xfId="0" applyFont="1" applyFill="1" applyAlignment="1">
      <alignment horizontal="right" vertical="center" wrapText="1"/>
    </xf>
    <xf numFmtId="0" fontId="22" fillId="0" borderId="0" xfId="0" applyFont="1" applyAlignment="1">
      <alignment horizontal="right" vertical="center" wrapText="1"/>
    </xf>
    <xf numFmtId="0" fontId="22" fillId="10" borderId="0" xfId="0" applyFont="1" applyFill="1" applyAlignment="1">
      <alignment horizontal="right" vertical="center" wrapText="1"/>
    </xf>
    <xf numFmtId="0" fontId="27" fillId="0" borderId="0" xfId="0" applyFont="1" applyAlignment="1">
      <alignment horizontal="right" vertical="center" wrapText="1"/>
    </xf>
    <xf numFmtId="0" fontId="22" fillId="22" borderId="0" xfId="0" applyFont="1" applyFill="1" applyAlignment="1">
      <alignment horizontal="center" vertical="center" wrapText="1"/>
    </xf>
    <xf numFmtId="0" fontId="22" fillId="22" borderId="0" xfId="0" applyFont="1" applyFill="1" applyAlignment="1">
      <alignment horizontal="center" vertical="center"/>
    </xf>
    <xf numFmtId="0" fontId="16" fillId="0" borderId="0" xfId="2" applyAlignment="1">
      <alignment horizontal="right" vertical="center" wrapText="1"/>
    </xf>
    <xf numFmtId="0" fontId="22" fillId="10" borderId="0" xfId="0" applyFont="1" applyFill="1" applyAlignment="1">
      <alignment horizontal="right" vertical="center" wrapText="1"/>
    </xf>
    <xf numFmtId="0" fontId="22" fillId="0" borderId="0" xfId="0" applyFont="1" applyAlignment="1">
      <alignment horizontal="right" vertical="center" wrapText="1"/>
    </xf>
    <xf numFmtId="16" fontId="0" fillId="0" borderId="0" xfId="0" applyNumberFormat="1"/>
    <xf numFmtId="18" fontId="0" fillId="0" borderId="0" xfId="0" applyNumberFormat="1"/>
    <xf numFmtId="0" fontId="22" fillId="0" borderId="0" xfId="0" applyFont="1" applyAlignment="1">
      <alignment horizontal="right" vertical="center" wrapText="1"/>
    </xf>
    <xf numFmtId="0" fontId="22" fillId="10" borderId="0" xfId="0" applyFont="1" applyFill="1" applyAlignment="1">
      <alignment horizontal="right" vertical="center" wrapText="1"/>
    </xf>
    <xf numFmtId="0" fontId="28" fillId="23" borderId="0" xfId="0" applyFont="1" applyFill="1" applyAlignment="1">
      <alignment horizontal="center" vertical="center" wrapText="1"/>
    </xf>
    <xf numFmtId="15" fontId="30" fillId="23" borderId="0" xfId="0" applyNumberFormat="1" applyFont="1" applyFill="1" applyAlignment="1">
      <alignment vertical="center" wrapText="1"/>
    </xf>
    <xf numFmtId="21" fontId="30" fillId="23" borderId="0" xfId="0" applyNumberFormat="1" applyFont="1" applyFill="1" applyAlignment="1">
      <alignment vertical="center" wrapText="1"/>
    </xf>
    <xf numFmtId="0" fontId="33" fillId="23" borderId="0" xfId="0" applyFont="1" applyFill="1" applyAlignment="1">
      <alignment vertical="center" wrapText="1"/>
    </xf>
    <xf numFmtId="0" fontId="32" fillId="23" borderId="0" xfId="0" applyFont="1" applyFill="1" applyAlignment="1">
      <alignment vertical="center" wrapText="1"/>
    </xf>
    <xf numFmtId="0" fontId="30" fillId="23" borderId="0" xfId="0" applyFont="1" applyFill="1" applyAlignment="1">
      <alignment vertical="center" wrapText="1"/>
    </xf>
    <xf numFmtId="169" fontId="0" fillId="0" borderId="0" xfId="0" applyNumberFormat="1"/>
    <xf numFmtId="0" fontId="37" fillId="0" borderId="0" xfId="3" applyFill="1"/>
    <xf numFmtId="0" fontId="37" fillId="0" borderId="0" xfId="3"/>
    <xf numFmtId="169" fontId="37" fillId="0" borderId="0" xfId="3" applyNumberFormat="1"/>
    <xf numFmtId="0" fontId="37" fillId="0" borderId="0" xfId="3"/>
    <xf numFmtId="169" fontId="37" fillId="0" borderId="0" xfId="3" applyNumberFormat="1"/>
    <xf numFmtId="0" fontId="37" fillId="0" borderId="0" xfId="3"/>
    <xf numFmtId="169" fontId="37" fillId="0" borderId="0" xfId="3" applyNumberFormat="1"/>
    <xf numFmtId="0" fontId="37" fillId="0" borderId="0" xfId="3"/>
    <xf numFmtId="169" fontId="37" fillId="0" borderId="0" xfId="3" applyNumberFormat="1"/>
    <xf numFmtId="0" fontId="37" fillId="0" borderId="0" xfId="3"/>
    <xf numFmtId="169" fontId="37" fillId="0" borderId="0" xfId="3" applyNumberFormat="1"/>
    <xf numFmtId="0" fontId="37" fillId="0" borderId="0" xfId="3"/>
    <xf numFmtId="169" fontId="37" fillId="0" borderId="0" xfId="3" applyNumberFormat="1"/>
    <xf numFmtId="0" fontId="37" fillId="0" borderId="0" xfId="3"/>
    <xf numFmtId="169" fontId="37" fillId="0" borderId="0" xfId="3" applyNumberFormat="1"/>
    <xf numFmtId="0" fontId="37" fillId="0" borderId="0" xfId="3"/>
    <xf numFmtId="169" fontId="37" fillId="0" borderId="0" xfId="3" applyNumberFormat="1"/>
    <xf numFmtId="14" fontId="37" fillId="0" borderId="0" xfId="3" applyNumberFormat="1"/>
    <xf numFmtId="0" fontId="37" fillId="0" borderId="0" xfId="3" applyNumberFormat="1"/>
    <xf numFmtId="170" fontId="0" fillId="0" borderId="0" xfId="0" applyNumberFormat="1"/>
    <xf numFmtId="171" fontId="0" fillId="0" borderId="0" xfId="0" applyNumberFormat="1"/>
    <xf numFmtId="171" fontId="37" fillId="0" borderId="0" xfId="3" applyNumberFormat="1"/>
    <xf numFmtId="0" fontId="32" fillId="23" borderId="0" xfId="0" applyFont="1" applyFill="1" applyAlignment="1">
      <alignment vertical="center" wrapText="1"/>
    </xf>
    <xf numFmtId="0" fontId="36" fillId="23" borderId="0" xfId="0" applyFont="1" applyFill="1" applyAlignment="1">
      <alignment vertical="center" wrapText="1"/>
    </xf>
    <xf numFmtId="0" fontId="30" fillId="23" borderId="0" xfId="0" applyFont="1" applyFill="1" applyAlignment="1">
      <alignment vertical="center" wrapText="1"/>
    </xf>
    <xf numFmtId="0" fontId="33" fillId="23" borderId="0" xfId="0" applyFont="1" applyFill="1" applyAlignment="1">
      <alignment vertical="center" wrapText="1"/>
    </xf>
    <xf numFmtId="0" fontId="31" fillId="23" borderId="0" xfId="0" applyFont="1" applyFill="1" applyAlignment="1">
      <alignment vertical="center" wrapText="1"/>
    </xf>
    <xf numFmtId="0" fontId="27" fillId="0" borderId="0" xfId="0" applyFont="1" applyAlignment="1">
      <alignment horizontal="left" vertical="center" wrapText="1"/>
    </xf>
    <xf numFmtId="0" fontId="22" fillId="0" borderId="0" xfId="0" applyFont="1" applyAlignment="1">
      <alignment horizontal="left" vertical="center" wrapText="1"/>
    </xf>
    <xf numFmtId="0" fontId="22" fillId="0" borderId="0" xfId="0" applyFont="1" applyAlignment="1">
      <alignment horizontal="right" vertical="center" wrapText="1"/>
    </xf>
    <xf numFmtId="0" fontId="27" fillId="0" borderId="0" xfId="0" applyFont="1" applyAlignment="1">
      <alignment horizontal="right" vertical="center" wrapText="1"/>
    </xf>
    <xf numFmtId="0" fontId="22" fillId="10" borderId="0" xfId="0" applyFont="1" applyFill="1" applyAlignment="1">
      <alignment horizontal="right" vertical="center" wrapText="1"/>
    </xf>
    <xf numFmtId="0" fontId="3" fillId="13" borderId="0" xfId="0" applyFont="1" applyFill="1" applyBorder="1" applyAlignment="1">
      <alignment horizontal="center"/>
    </xf>
    <xf numFmtId="0" fontId="3" fillId="16" borderId="0" xfId="0" applyFont="1" applyFill="1" applyBorder="1" applyAlignment="1">
      <alignment horizontal="center"/>
    </xf>
    <xf numFmtId="0" fontId="3" fillId="15" borderId="0" xfId="0" applyFont="1" applyFill="1" applyBorder="1" applyAlignment="1">
      <alignment horizontal="center"/>
    </xf>
    <xf numFmtId="0" fontId="3" fillId="14" borderId="0" xfId="0" applyFont="1" applyFill="1" applyBorder="1" applyAlignment="1">
      <alignment horizontal="center"/>
    </xf>
    <xf numFmtId="0" fontId="3" fillId="17" borderId="0" xfId="0" applyFont="1" applyFill="1" applyBorder="1" applyAlignment="1">
      <alignment horizontal="center"/>
    </xf>
  </cellXfs>
  <cellStyles count="4">
    <cellStyle name="Explanatory Text" xfId="1" builtinId="53" customBuiltin="1"/>
    <cellStyle name="Hyperlink" xfId="2" builtinId="8"/>
    <cellStyle name="Normal" xfId="0" builtinId="0"/>
    <cellStyle name="Normal 2" xfId="3" xr:uid="{6E14D92E-58E6-4DC8-AF43-83BCF04BA3E3}"/>
  </cellStyles>
  <dxfs count="112">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
      <font>
        <color theme="9" tint="-0.24994659260841701"/>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548235"/>
      <rgbColor rgb="FF800080"/>
      <rgbColor rgb="FF008080"/>
      <rgbColor rgb="FFB2B2B2"/>
      <rgbColor rgb="FF4E8CD0"/>
      <rgbColor rgb="FF5B9BD5"/>
      <rgbColor rgb="FF993366"/>
      <rgbColor rgb="FFEDEDED"/>
      <rgbColor rgb="FFADCDEA"/>
      <rgbColor rgb="FF660066"/>
      <rgbColor rgb="FFFF8080"/>
      <rgbColor rgb="FF0066CC"/>
      <rgbColor rgb="FFD9D9D9"/>
      <rgbColor rgb="FF000080"/>
      <rgbColor rgb="FFFF00FF"/>
      <rgbColor rgb="FFFFF200"/>
      <rgbColor rgb="FF00FFFF"/>
      <rgbColor rgb="FF800080"/>
      <rgbColor rgb="FFC00000"/>
      <rgbColor rgb="FF008080"/>
      <rgbColor rgb="FF0000FF"/>
      <rgbColor rgb="FF00B0F0"/>
      <rgbColor rgb="FFCCFFFF"/>
      <rgbColor rgb="FFCCFFCC"/>
      <rgbColor rgb="FFFFFF99"/>
      <rgbColor rgb="FF9DC3E6"/>
      <rgbColor rgb="FFFF99CC"/>
      <rgbColor rgb="FFCC99FF"/>
      <rgbColor rgb="FFFFC7CE"/>
      <rgbColor rgb="FF4472C4"/>
      <rgbColor rgb="FF70AD47"/>
      <rgbColor rgb="FF72BF44"/>
      <rgbColor rgb="FFFFC000"/>
      <rgbColor rgb="FFFAA61A"/>
      <rgbColor rgb="FFED7D31"/>
      <rgbColor rgb="FF44546A"/>
      <rgbColor rgb="FFA5A5A5"/>
      <rgbColor rgb="FF003366"/>
      <rgbColor rgb="FF00B050"/>
      <rgbColor rgb="FF003300"/>
      <rgbColor rgb="FF333300"/>
      <rgbColor rgb="FFED1C24"/>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3" Type="http://schemas.openxmlformats.org/officeDocument/2006/relationships/hyperlink" Target="https://prnt.sc/11rbc9n" TargetMode="External"/><Relationship Id="rId2" Type="http://schemas.openxmlformats.org/officeDocument/2006/relationships/hyperlink" Target="https://prnt.sc/116hmva" TargetMode="External"/><Relationship Id="rId1" Type="http://schemas.openxmlformats.org/officeDocument/2006/relationships/hyperlink" Target="https://prnt.sc/116hljr" TargetMode="External"/><Relationship Id="rId4"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https://gyazo.com/023a5cc392c8843ee525d00b5b7c8cff" TargetMode="External"/><Relationship Id="rId13" Type="http://schemas.openxmlformats.org/officeDocument/2006/relationships/hyperlink" Target="https://gyazo.com/5829e67304491df83dba52eb21d211c5" TargetMode="External"/><Relationship Id="rId18" Type="http://schemas.openxmlformats.org/officeDocument/2006/relationships/hyperlink" Target="https://gyazo.com/d7cde2a52568ee37feb46be5a24d883f" TargetMode="External"/><Relationship Id="rId26" Type="http://schemas.openxmlformats.org/officeDocument/2006/relationships/hyperlink" Target="https://gyazo.com/6aee2a20c9c9748d61b3b9185155e714" TargetMode="External"/><Relationship Id="rId39" Type="http://schemas.openxmlformats.org/officeDocument/2006/relationships/hyperlink" Target="https://gyazo.com/78dd86f76be857681c0a9d72ac8423b7" TargetMode="External"/><Relationship Id="rId3" Type="http://schemas.openxmlformats.org/officeDocument/2006/relationships/hyperlink" Target="https://gyazo.com/27be74b3a0891ee0215902a32be173a4" TargetMode="External"/><Relationship Id="rId21" Type="http://schemas.openxmlformats.org/officeDocument/2006/relationships/hyperlink" Target="https://gyazo.com/278bfe73992dd9b868897571848d8bbc" TargetMode="External"/><Relationship Id="rId34" Type="http://schemas.openxmlformats.org/officeDocument/2006/relationships/hyperlink" Target="https://gyazo.com/44219bbf3f77f13b53eda4a65d48bb2e" TargetMode="External"/><Relationship Id="rId7" Type="http://schemas.openxmlformats.org/officeDocument/2006/relationships/hyperlink" Target="https://gyazo.com/2637620f35ceb027f73d3422cc83c089" TargetMode="External"/><Relationship Id="rId12" Type="http://schemas.openxmlformats.org/officeDocument/2006/relationships/hyperlink" Target="https://gyazo.com/b67b414658934296c74b274176e02e52" TargetMode="External"/><Relationship Id="rId17" Type="http://schemas.openxmlformats.org/officeDocument/2006/relationships/hyperlink" Target="https://gyazo.com/d2c64597b6338275cb301fee9114cc2c" TargetMode="External"/><Relationship Id="rId25" Type="http://schemas.openxmlformats.org/officeDocument/2006/relationships/hyperlink" Target="https://gyazo.com/78faf2698ee06ddd0347dc3a4f4d63c9" TargetMode="External"/><Relationship Id="rId33" Type="http://schemas.openxmlformats.org/officeDocument/2006/relationships/hyperlink" Target="https://gyazo.com/81ec162c013ac50e836a781048240c06" TargetMode="External"/><Relationship Id="rId38" Type="http://schemas.openxmlformats.org/officeDocument/2006/relationships/hyperlink" Target="https://gyazo.com/21c42c2ed39cb6180c27b331351f164a" TargetMode="External"/><Relationship Id="rId2" Type="http://schemas.openxmlformats.org/officeDocument/2006/relationships/hyperlink" Target="https://gyazo.com/afadea0f714fe24bb61d445f34e9a56a" TargetMode="External"/><Relationship Id="rId16" Type="http://schemas.openxmlformats.org/officeDocument/2006/relationships/hyperlink" Target="https://gyazo.com/a1dd1d6155ff68d9adfb526529090f64" TargetMode="External"/><Relationship Id="rId20" Type="http://schemas.openxmlformats.org/officeDocument/2006/relationships/hyperlink" Target="https://gyazo.com/5829e67304491df83dba52eb21d211c5" TargetMode="External"/><Relationship Id="rId29" Type="http://schemas.openxmlformats.org/officeDocument/2006/relationships/hyperlink" Target="https://gyazo.com/82156061e20019cd1eaba4688d6f102e" TargetMode="External"/><Relationship Id="rId41" Type="http://schemas.openxmlformats.org/officeDocument/2006/relationships/printerSettings" Target="../printerSettings/printerSettings6.bin"/><Relationship Id="rId1" Type="http://schemas.openxmlformats.org/officeDocument/2006/relationships/hyperlink" Target="https://gyazo.com/aa03f10d316ecffd813c44e74c2eaafe" TargetMode="External"/><Relationship Id="rId6" Type="http://schemas.openxmlformats.org/officeDocument/2006/relationships/hyperlink" Target="https://gyazo.com/2e300204b77e6936020b30b3b56f7287" TargetMode="External"/><Relationship Id="rId11" Type="http://schemas.openxmlformats.org/officeDocument/2006/relationships/hyperlink" Target="https://gyazo.com/d7cde2a52568ee37feb46be5a24d883f" TargetMode="External"/><Relationship Id="rId24" Type="http://schemas.openxmlformats.org/officeDocument/2006/relationships/hyperlink" Target="https://gyazo.com/66f1a89d25c717f95de84d3b874d7ef4" TargetMode="External"/><Relationship Id="rId32" Type="http://schemas.openxmlformats.org/officeDocument/2006/relationships/hyperlink" Target="https://gyazo.com/6aee2a20c9c9748d61b3b9185155e714" TargetMode="External"/><Relationship Id="rId37" Type="http://schemas.openxmlformats.org/officeDocument/2006/relationships/hyperlink" Target="https://gyazo.com/b91dc08887a5b0761f594f00238182ea" TargetMode="External"/><Relationship Id="rId40" Type="http://schemas.openxmlformats.org/officeDocument/2006/relationships/hyperlink" Target="https://gyazo.com/97676ef368b8ad2f2fed555e18ab5671" TargetMode="External"/><Relationship Id="rId5" Type="http://schemas.openxmlformats.org/officeDocument/2006/relationships/hyperlink" Target="https://gyazo.com/3d10e1275c0066f6095a7b8899a408df" TargetMode="External"/><Relationship Id="rId15" Type="http://schemas.openxmlformats.org/officeDocument/2006/relationships/hyperlink" Target="https://gyazo.com/023a5cc392c8843ee525d00b5b7c8cff" TargetMode="External"/><Relationship Id="rId23" Type="http://schemas.openxmlformats.org/officeDocument/2006/relationships/hyperlink" Target="https://gyazo.com/82156061e20019cd1eaba4688d6f102e" TargetMode="External"/><Relationship Id="rId28" Type="http://schemas.openxmlformats.org/officeDocument/2006/relationships/hyperlink" Target="https://gyazo.com/e194146f597c23129dbf9ed905fb0630" TargetMode="External"/><Relationship Id="rId36" Type="http://schemas.openxmlformats.org/officeDocument/2006/relationships/hyperlink" Target="https://gyazo.com/6c1f6fb267aa25ee56b29522eab7715e" TargetMode="External"/><Relationship Id="rId10" Type="http://schemas.openxmlformats.org/officeDocument/2006/relationships/hyperlink" Target="https://gyazo.com/d2c64597b6338275cb301fee9114cc2c" TargetMode="External"/><Relationship Id="rId19" Type="http://schemas.openxmlformats.org/officeDocument/2006/relationships/hyperlink" Target="https://gyazo.com/b67b414658934296c74b274176e02e52" TargetMode="External"/><Relationship Id="rId31" Type="http://schemas.openxmlformats.org/officeDocument/2006/relationships/hyperlink" Target="https://gyazo.com/78faf2698ee06ddd0347dc3a4f4d63c9" TargetMode="External"/><Relationship Id="rId4" Type="http://schemas.openxmlformats.org/officeDocument/2006/relationships/hyperlink" Target="https://gyazo.com/54964eebb153b2ae8140c0c67f2d22a7" TargetMode="External"/><Relationship Id="rId9" Type="http://schemas.openxmlformats.org/officeDocument/2006/relationships/hyperlink" Target="https://gyazo.com/a1dd1d6155ff68d9adfb526529090f64" TargetMode="External"/><Relationship Id="rId14" Type="http://schemas.openxmlformats.org/officeDocument/2006/relationships/hyperlink" Target="https://gyazo.com/278bfe73992dd9b868897571848d8bbc" TargetMode="External"/><Relationship Id="rId22" Type="http://schemas.openxmlformats.org/officeDocument/2006/relationships/hyperlink" Target="https://gyazo.com/e194146f597c23129dbf9ed905fb0630" TargetMode="External"/><Relationship Id="rId27" Type="http://schemas.openxmlformats.org/officeDocument/2006/relationships/hyperlink" Target="https://gyazo.com/81ec162c013ac50e836a781048240c06" TargetMode="External"/><Relationship Id="rId30" Type="http://schemas.openxmlformats.org/officeDocument/2006/relationships/hyperlink" Target="https://gyazo.com/66f1a89d25c717f95de84d3b874d7ef4" TargetMode="External"/><Relationship Id="rId35" Type="http://schemas.openxmlformats.org/officeDocument/2006/relationships/hyperlink" Target="https://gyazo.com/9d689298b191eb1d73ae33de16484261"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gyazo.com/0b56f79a2b4aab1186c6d4afc1b19fc0" TargetMode="External"/><Relationship Id="rId21" Type="http://schemas.openxmlformats.org/officeDocument/2006/relationships/hyperlink" Target="https://gyazo.com/a5ce657b1237bb8d085f0dd27d422efd" TargetMode="External"/><Relationship Id="rId42" Type="http://schemas.openxmlformats.org/officeDocument/2006/relationships/hyperlink" Target="https://gyazo.com/4462ff52c930ba783710c7ff58557cff" TargetMode="External"/><Relationship Id="rId63" Type="http://schemas.openxmlformats.org/officeDocument/2006/relationships/hyperlink" Target="https://gyazo.com/71baab7fac6715c40eba31e008b10099" TargetMode="External"/><Relationship Id="rId84" Type="http://schemas.openxmlformats.org/officeDocument/2006/relationships/hyperlink" Target="https://gyazo.com/5c48ac091e20ada47828fac1aaeeebfc" TargetMode="External"/><Relationship Id="rId138" Type="http://schemas.openxmlformats.org/officeDocument/2006/relationships/hyperlink" Target="https://gyazo.com/2ad492f3c5a7749e992276123c784c82" TargetMode="External"/><Relationship Id="rId159" Type="http://schemas.openxmlformats.org/officeDocument/2006/relationships/hyperlink" Target="https://gyazo.com/9c0297e2b61a7374b1fd43a40bc26adf" TargetMode="External"/><Relationship Id="rId170" Type="http://schemas.openxmlformats.org/officeDocument/2006/relationships/hyperlink" Target="https://gyazo.com/6f40674b9aa70388f61bbcf8d2ef6f8d" TargetMode="External"/><Relationship Id="rId191" Type="http://schemas.openxmlformats.org/officeDocument/2006/relationships/hyperlink" Target="https://gyazo.com/79ecf8290f76c0ffc68b5a4e11ba5a8a" TargetMode="External"/><Relationship Id="rId205" Type="http://schemas.openxmlformats.org/officeDocument/2006/relationships/hyperlink" Target="https://gyazo.com/2e93a206f81194e4f98f4d75bbfc82a8" TargetMode="External"/><Relationship Id="rId226" Type="http://schemas.openxmlformats.org/officeDocument/2006/relationships/hyperlink" Target="https://gyazo.com/a03b9e2df67be09bbb3a5171bf86b3cb" TargetMode="External"/><Relationship Id="rId247" Type="http://schemas.openxmlformats.org/officeDocument/2006/relationships/hyperlink" Target="https://gyazo.com/84a3abfaeb77ca447238b8e8ad7ddd65" TargetMode="External"/><Relationship Id="rId107" Type="http://schemas.openxmlformats.org/officeDocument/2006/relationships/hyperlink" Target="https://gyazo.com/5f03902a7de1204ae46cb6718faac0a4" TargetMode="External"/><Relationship Id="rId268" Type="http://schemas.openxmlformats.org/officeDocument/2006/relationships/hyperlink" Target="https://gyazo.com/aa7231f5e6a3285a00cee0bc4756f61f" TargetMode="External"/><Relationship Id="rId289" Type="http://schemas.openxmlformats.org/officeDocument/2006/relationships/printerSettings" Target="../printerSettings/printerSettings7.bin"/><Relationship Id="rId11" Type="http://schemas.openxmlformats.org/officeDocument/2006/relationships/hyperlink" Target="https://gyazo.com/aa4c7028fbb6015a8a4e0be3a55377a2" TargetMode="External"/><Relationship Id="rId32" Type="http://schemas.openxmlformats.org/officeDocument/2006/relationships/hyperlink" Target="https://gyazo.com/7cb08fb94bb6103bef4fac06b9867d4c" TargetMode="External"/><Relationship Id="rId53" Type="http://schemas.openxmlformats.org/officeDocument/2006/relationships/hyperlink" Target="https://gyazo.com/4447d7c310ca283b2eeab01a22386cff" TargetMode="External"/><Relationship Id="rId74" Type="http://schemas.openxmlformats.org/officeDocument/2006/relationships/hyperlink" Target="https://gyazo.com/2e5338568cdd137088a22a62dfb2a1e2" TargetMode="External"/><Relationship Id="rId128" Type="http://schemas.openxmlformats.org/officeDocument/2006/relationships/hyperlink" Target="https://gyazo.com/1ee23729b64fd3b7217dd2632cd13405" TargetMode="External"/><Relationship Id="rId149" Type="http://schemas.openxmlformats.org/officeDocument/2006/relationships/hyperlink" Target="https://gyazo.com/e4e87e80faba4be0146ad2add560c05a" TargetMode="External"/><Relationship Id="rId5" Type="http://schemas.openxmlformats.org/officeDocument/2006/relationships/hyperlink" Target="https://gyazo.com/aa4c7028fbb6015a8a4e0be3a55377a2" TargetMode="External"/><Relationship Id="rId95" Type="http://schemas.openxmlformats.org/officeDocument/2006/relationships/hyperlink" Target="https://gyazo.com/65e174e6637dcc7c795cf7a57b78c173" TargetMode="External"/><Relationship Id="rId160" Type="http://schemas.openxmlformats.org/officeDocument/2006/relationships/hyperlink" Target="https://gyazo.com/71749d82730ac4f208e2f0943cd1b63e" TargetMode="External"/><Relationship Id="rId181" Type="http://schemas.openxmlformats.org/officeDocument/2006/relationships/hyperlink" Target="https://gyazo.com/c834e61bb4562d62f03f20566df23f78" TargetMode="External"/><Relationship Id="rId216" Type="http://schemas.openxmlformats.org/officeDocument/2006/relationships/hyperlink" Target="https://gyazo.com/bd45aaf72047c19bc056a960dcc64c60" TargetMode="External"/><Relationship Id="rId237" Type="http://schemas.openxmlformats.org/officeDocument/2006/relationships/hyperlink" Target="https://gyazo.com/12e88c23ed0c958eccf50dab310c549a" TargetMode="External"/><Relationship Id="rId258" Type="http://schemas.openxmlformats.org/officeDocument/2006/relationships/hyperlink" Target="https://gyazo.com/2cdda911f3de9b13dcdf2d04bbe7a7eb" TargetMode="External"/><Relationship Id="rId279" Type="http://schemas.openxmlformats.org/officeDocument/2006/relationships/hyperlink" Target="https://gyazo.com/81c99b4890774bc9e50fb300b68d21fc" TargetMode="External"/><Relationship Id="rId22" Type="http://schemas.openxmlformats.org/officeDocument/2006/relationships/hyperlink" Target="https://gyazo.com/0b87bf979920c9682a3c1938e5b3d722" TargetMode="External"/><Relationship Id="rId43" Type="http://schemas.openxmlformats.org/officeDocument/2006/relationships/hyperlink" Target="https://gyazo.com/a55c476eb1f4937aa54548e55a06d17a" TargetMode="External"/><Relationship Id="rId64" Type="http://schemas.openxmlformats.org/officeDocument/2006/relationships/hyperlink" Target="https://gyazo.com/defda799e32c3724587ee60ac075c765" TargetMode="External"/><Relationship Id="rId118" Type="http://schemas.openxmlformats.org/officeDocument/2006/relationships/hyperlink" Target="https://gyazo.com/7dfb165743e5ba5e17f7ac1c2be5a7f5" TargetMode="External"/><Relationship Id="rId139" Type="http://schemas.openxmlformats.org/officeDocument/2006/relationships/hyperlink" Target="https://gyazo.com/84871393a2b315d816e4cc8cf4eb96cd" TargetMode="External"/><Relationship Id="rId85" Type="http://schemas.openxmlformats.org/officeDocument/2006/relationships/hyperlink" Target="https://gyazo.com/ca57ac918bcc7643f9b1220b0fcc5314" TargetMode="External"/><Relationship Id="rId150" Type="http://schemas.openxmlformats.org/officeDocument/2006/relationships/hyperlink" Target="https://gyazo.com/2ad492f3c5a7749e992276123c784c82" TargetMode="External"/><Relationship Id="rId171" Type="http://schemas.openxmlformats.org/officeDocument/2006/relationships/hyperlink" Target="https://gyazo.com/6668030336057f84ac5dcc05e36f5f18" TargetMode="External"/><Relationship Id="rId192" Type="http://schemas.openxmlformats.org/officeDocument/2006/relationships/hyperlink" Target="https://gyazo.com/ea54ffd594a47153bb512e57fe66dbe4" TargetMode="External"/><Relationship Id="rId206" Type="http://schemas.openxmlformats.org/officeDocument/2006/relationships/hyperlink" Target="https://gyazo.com/3aaf4476c4fb564d3c1d73e053e273d2" TargetMode="External"/><Relationship Id="rId227" Type="http://schemas.openxmlformats.org/officeDocument/2006/relationships/hyperlink" Target="https://gyazo.com/4146059552c4762b1093676acb043652" TargetMode="External"/><Relationship Id="rId248" Type="http://schemas.openxmlformats.org/officeDocument/2006/relationships/hyperlink" Target="https://gyazo.com/a597933ec9ed5c196c03cc34808e1b07" TargetMode="External"/><Relationship Id="rId269" Type="http://schemas.openxmlformats.org/officeDocument/2006/relationships/hyperlink" Target="https://gyazo.com/236e1c070fc5f7c9a7c05551a9973870" TargetMode="External"/><Relationship Id="rId12" Type="http://schemas.openxmlformats.org/officeDocument/2006/relationships/hyperlink" Target="https://gyazo.com/9be8da8291abe63563d3ae88f619b5dc" TargetMode="External"/><Relationship Id="rId33" Type="http://schemas.openxmlformats.org/officeDocument/2006/relationships/hyperlink" Target="https://gyazo.com/ce4bab9c2bf2463e9896f6d2b652cec9" TargetMode="External"/><Relationship Id="rId108" Type="http://schemas.openxmlformats.org/officeDocument/2006/relationships/hyperlink" Target="https://gyazo.com/aee6b76c4c8085289be5fc84d48ca2bd" TargetMode="External"/><Relationship Id="rId129" Type="http://schemas.openxmlformats.org/officeDocument/2006/relationships/hyperlink" Target="https://gyazo.com/9c0297e2b61a7374b1fd43a40bc26adf" TargetMode="External"/><Relationship Id="rId280" Type="http://schemas.openxmlformats.org/officeDocument/2006/relationships/hyperlink" Target="https://gyazo.com/aa7231f5e6a3285a00cee0bc4756f61f" TargetMode="External"/><Relationship Id="rId54" Type="http://schemas.openxmlformats.org/officeDocument/2006/relationships/hyperlink" Target="https://gyazo.com/7a3c192dadbdc04e947f470f8b40b9af" TargetMode="External"/><Relationship Id="rId75" Type="http://schemas.openxmlformats.org/officeDocument/2006/relationships/hyperlink" Target="https://gyazo.com/50f88f5215a694fd5b6b3bb3b0ca1dc6" TargetMode="External"/><Relationship Id="rId96" Type="http://schemas.openxmlformats.org/officeDocument/2006/relationships/hyperlink" Target="https://gyazo.com/2c9bc258dff079b10159d8c81423800f" TargetMode="External"/><Relationship Id="rId140" Type="http://schemas.openxmlformats.org/officeDocument/2006/relationships/hyperlink" Target="https://gyazo.com/1ee23729b64fd3b7217dd2632cd13405" TargetMode="External"/><Relationship Id="rId161" Type="http://schemas.openxmlformats.org/officeDocument/2006/relationships/hyperlink" Target="https://gyazo.com/e4e87e80faba4be0146ad2add560c05a" TargetMode="External"/><Relationship Id="rId182" Type="http://schemas.openxmlformats.org/officeDocument/2006/relationships/hyperlink" Target="https://gyazo.com/6f40674b9aa70388f61bbcf8d2ef6f8d" TargetMode="External"/><Relationship Id="rId217" Type="http://schemas.openxmlformats.org/officeDocument/2006/relationships/hyperlink" Target="https://gyazo.com/2e93a206f81194e4f98f4d75bbfc82a8" TargetMode="External"/><Relationship Id="rId6" Type="http://schemas.openxmlformats.org/officeDocument/2006/relationships/hyperlink" Target="https://gyazo.com/9be8da8291abe63563d3ae88f619b5dc" TargetMode="External"/><Relationship Id="rId238" Type="http://schemas.openxmlformats.org/officeDocument/2006/relationships/hyperlink" Target="https://gyazo.com/a03b9e2df67be09bbb3a5171bf86b3cb" TargetMode="External"/><Relationship Id="rId259" Type="http://schemas.openxmlformats.org/officeDocument/2006/relationships/hyperlink" Target="https://gyazo.com/84a3abfaeb77ca447238b8e8ad7ddd65" TargetMode="External"/><Relationship Id="rId23" Type="http://schemas.openxmlformats.org/officeDocument/2006/relationships/hyperlink" Target="https://gyazo.com/3705754b381d58b6d0849b5de59dc101" TargetMode="External"/><Relationship Id="rId119" Type="http://schemas.openxmlformats.org/officeDocument/2006/relationships/hyperlink" Target="https://gyazo.com/543447fb72258f351502ba64bd402bc3" TargetMode="External"/><Relationship Id="rId270" Type="http://schemas.openxmlformats.org/officeDocument/2006/relationships/hyperlink" Target="https://gyazo.com/2cdda911f3de9b13dcdf2d04bbe7a7eb" TargetMode="External"/><Relationship Id="rId44" Type="http://schemas.openxmlformats.org/officeDocument/2006/relationships/hyperlink" Target="https://gyazo.com/14dfa9b8925a3cfd783cede5570ea756" TargetMode="External"/><Relationship Id="rId65" Type="http://schemas.openxmlformats.org/officeDocument/2006/relationships/hyperlink" Target="https://gyazo.com/434b8c9f3da064b65ef36bb03db45691" TargetMode="External"/><Relationship Id="rId86" Type="http://schemas.openxmlformats.org/officeDocument/2006/relationships/hyperlink" Target="https://gyazo.com/2e5338568cdd137088a22a62dfb2a1e2" TargetMode="External"/><Relationship Id="rId130" Type="http://schemas.openxmlformats.org/officeDocument/2006/relationships/hyperlink" Target="https://gyazo.com/71749d82730ac4f208e2f0943cd1b63e" TargetMode="External"/><Relationship Id="rId151" Type="http://schemas.openxmlformats.org/officeDocument/2006/relationships/hyperlink" Target="https://gyazo.com/84871393a2b315d816e4cc8cf4eb96cd" TargetMode="External"/><Relationship Id="rId172" Type="http://schemas.openxmlformats.org/officeDocument/2006/relationships/hyperlink" Target="https://gyazo.com/198305bc24e025e6eb53925a13369d91" TargetMode="External"/><Relationship Id="rId193" Type="http://schemas.openxmlformats.org/officeDocument/2006/relationships/hyperlink" Target="https://gyazo.com/186b6e0a361fa64d00a17d21c99daf99" TargetMode="External"/><Relationship Id="rId207" Type="http://schemas.openxmlformats.org/officeDocument/2006/relationships/hyperlink" Target="https://gyazo.com/12e88c23ed0c958eccf50dab310c549a" TargetMode="External"/><Relationship Id="rId228" Type="http://schemas.openxmlformats.org/officeDocument/2006/relationships/hyperlink" Target="https://gyazo.com/bd45aaf72047c19bc056a960dcc64c60" TargetMode="External"/><Relationship Id="rId249" Type="http://schemas.openxmlformats.org/officeDocument/2006/relationships/hyperlink" Target="https://gyazo.com/81c99b4890774bc9e50fb300b68d21fc" TargetMode="External"/><Relationship Id="rId13" Type="http://schemas.openxmlformats.org/officeDocument/2006/relationships/hyperlink" Target="https://gyazo.com/bfdaac36de7268e847e405d11cd7a659" TargetMode="External"/><Relationship Id="rId109" Type="http://schemas.openxmlformats.org/officeDocument/2006/relationships/hyperlink" Target="https://gyazo.com/feb839f4437a3a86faf87173f0643d89" TargetMode="External"/><Relationship Id="rId260" Type="http://schemas.openxmlformats.org/officeDocument/2006/relationships/hyperlink" Target="https://gyazo.com/a597933ec9ed5c196c03cc34808e1b07" TargetMode="External"/><Relationship Id="rId281" Type="http://schemas.openxmlformats.org/officeDocument/2006/relationships/hyperlink" Target="https://gyazo.com/236e1c070fc5f7c9a7c05551a9973870" TargetMode="External"/><Relationship Id="rId34" Type="http://schemas.openxmlformats.org/officeDocument/2006/relationships/hyperlink" Target="https://gyazo.com/dd5e0e3097413c50040ac73ee16cd7a4" TargetMode="External"/><Relationship Id="rId50" Type="http://schemas.openxmlformats.org/officeDocument/2006/relationships/hyperlink" Target="https://gyazo.com/14dfa9b8925a3cfd783cede5570ea756" TargetMode="External"/><Relationship Id="rId55" Type="http://schemas.openxmlformats.org/officeDocument/2006/relationships/hyperlink" Target="https://gyazo.com/0f51e1e1d7e30aa6228751f88f437d68" TargetMode="External"/><Relationship Id="rId76" Type="http://schemas.openxmlformats.org/officeDocument/2006/relationships/hyperlink" Target="https://gyazo.com/89d49dba264603a9265baa54c7cb31e8" TargetMode="External"/><Relationship Id="rId97" Type="http://schemas.openxmlformats.org/officeDocument/2006/relationships/hyperlink" Target="https://gyazo.com/ebef3661077375f65cd0f6f35346b5a0" TargetMode="External"/><Relationship Id="rId104" Type="http://schemas.openxmlformats.org/officeDocument/2006/relationships/hyperlink" Target="https://gyazo.com/e32f3d5568f979d1fb2be46f3e7aafe5" TargetMode="External"/><Relationship Id="rId120" Type="http://schemas.openxmlformats.org/officeDocument/2006/relationships/hyperlink" Target="https://gyazo.com/11d02c343f90430e6d6ee46204e57ada" TargetMode="External"/><Relationship Id="rId125" Type="http://schemas.openxmlformats.org/officeDocument/2006/relationships/hyperlink" Target="https://gyazo.com/543447fb72258f351502ba64bd402bc3" TargetMode="External"/><Relationship Id="rId141" Type="http://schemas.openxmlformats.org/officeDocument/2006/relationships/hyperlink" Target="https://gyazo.com/9c0297e2b61a7374b1fd43a40bc26adf" TargetMode="External"/><Relationship Id="rId146" Type="http://schemas.openxmlformats.org/officeDocument/2006/relationships/hyperlink" Target="https://gyazo.com/1ee23729b64fd3b7217dd2632cd13405" TargetMode="External"/><Relationship Id="rId167" Type="http://schemas.openxmlformats.org/officeDocument/2006/relationships/hyperlink" Target="https://gyazo.com/79ecf8290f76c0ffc68b5a4e11ba5a8a" TargetMode="External"/><Relationship Id="rId188" Type="http://schemas.openxmlformats.org/officeDocument/2006/relationships/hyperlink" Target="https://gyazo.com/6f40674b9aa70388f61bbcf8d2ef6f8d" TargetMode="External"/><Relationship Id="rId7" Type="http://schemas.openxmlformats.org/officeDocument/2006/relationships/hyperlink" Target="https://gyazo.com/f416518b2e873625c3292cd53def2a05?token=04e81a6ab1b4fda8085a9b4bb9802ef1" TargetMode="External"/><Relationship Id="rId71" Type="http://schemas.openxmlformats.org/officeDocument/2006/relationships/hyperlink" Target="https://gyazo.com/f1563af27d3d803b12155d23d1022fad" TargetMode="External"/><Relationship Id="rId92" Type="http://schemas.openxmlformats.org/officeDocument/2006/relationships/hyperlink" Target="https://gyazo.com/db3ef1bd601d6bf9d35a0f22127638a7" TargetMode="External"/><Relationship Id="rId162" Type="http://schemas.openxmlformats.org/officeDocument/2006/relationships/hyperlink" Target="https://gyazo.com/2ad492f3c5a7749e992276123c784c82" TargetMode="External"/><Relationship Id="rId183" Type="http://schemas.openxmlformats.org/officeDocument/2006/relationships/hyperlink" Target="https://gyazo.com/6668030336057f84ac5dcc05e36f5f18" TargetMode="External"/><Relationship Id="rId213" Type="http://schemas.openxmlformats.org/officeDocument/2006/relationships/hyperlink" Target="https://gyazo.com/12e88c23ed0c958eccf50dab310c549a" TargetMode="External"/><Relationship Id="rId218" Type="http://schemas.openxmlformats.org/officeDocument/2006/relationships/hyperlink" Target="https://gyazo.com/3aaf4476c4fb564d3c1d73e053e273d2" TargetMode="External"/><Relationship Id="rId234" Type="http://schemas.openxmlformats.org/officeDocument/2006/relationships/hyperlink" Target="https://gyazo.com/bd45aaf72047c19bc056a960dcc64c60" TargetMode="External"/><Relationship Id="rId239" Type="http://schemas.openxmlformats.org/officeDocument/2006/relationships/hyperlink" Target="https://gyazo.com/4146059552c4762b1093676acb043652" TargetMode="External"/><Relationship Id="rId2" Type="http://schemas.openxmlformats.org/officeDocument/2006/relationships/hyperlink" Target="https://gyazo.com/8243a1979d8235729ea37ab975977196" TargetMode="External"/><Relationship Id="rId29" Type="http://schemas.openxmlformats.org/officeDocument/2006/relationships/hyperlink" Target="https://gyazo.com/3705754b381d58b6d0849b5de59dc101" TargetMode="External"/><Relationship Id="rId250" Type="http://schemas.openxmlformats.org/officeDocument/2006/relationships/hyperlink" Target="https://gyazo.com/aa7231f5e6a3285a00cee0bc4756f61f" TargetMode="External"/><Relationship Id="rId255" Type="http://schemas.openxmlformats.org/officeDocument/2006/relationships/hyperlink" Target="https://gyazo.com/81c99b4890774bc9e50fb300b68d21fc" TargetMode="External"/><Relationship Id="rId271" Type="http://schemas.openxmlformats.org/officeDocument/2006/relationships/hyperlink" Target="https://gyazo.com/84a3abfaeb77ca447238b8e8ad7ddd65" TargetMode="External"/><Relationship Id="rId276" Type="http://schemas.openxmlformats.org/officeDocument/2006/relationships/hyperlink" Target="https://gyazo.com/2cdda911f3de9b13dcdf2d04bbe7a7eb" TargetMode="External"/><Relationship Id="rId24" Type="http://schemas.openxmlformats.org/officeDocument/2006/relationships/hyperlink" Target="https://gyazo.com/b17dd4a2c441cd166d742dac3486a0a2" TargetMode="External"/><Relationship Id="rId40" Type="http://schemas.openxmlformats.org/officeDocument/2006/relationships/hyperlink" Target="https://gyazo.com/dd5e0e3097413c50040ac73ee16cd7a4" TargetMode="External"/><Relationship Id="rId45" Type="http://schemas.openxmlformats.org/officeDocument/2006/relationships/hyperlink" Target="https://gyazo.com/d27baafc33ba06dea03715f77eb78eb9" TargetMode="External"/><Relationship Id="rId66" Type="http://schemas.openxmlformats.org/officeDocument/2006/relationships/hyperlink" Target="https://gyazo.com/d1af8db42a0ff19b9225aefd5ab53d8c" TargetMode="External"/><Relationship Id="rId87" Type="http://schemas.openxmlformats.org/officeDocument/2006/relationships/hyperlink" Target="https://gyazo.com/50f88f5215a694fd5b6b3bb3b0ca1dc6" TargetMode="External"/><Relationship Id="rId110" Type="http://schemas.openxmlformats.org/officeDocument/2006/relationships/hyperlink" Target="https://gyazo.com/e32f3d5568f979d1fb2be46f3e7aafe5" TargetMode="External"/><Relationship Id="rId115" Type="http://schemas.openxmlformats.org/officeDocument/2006/relationships/hyperlink" Target="https://gyazo.com/b733bac9c85895e177f0bb5126554b4c" TargetMode="External"/><Relationship Id="rId131" Type="http://schemas.openxmlformats.org/officeDocument/2006/relationships/hyperlink" Target="https://gyazo.com/e4e87e80faba4be0146ad2add560c05a" TargetMode="External"/><Relationship Id="rId136" Type="http://schemas.openxmlformats.org/officeDocument/2006/relationships/hyperlink" Target="https://gyazo.com/71749d82730ac4f208e2f0943cd1b63e" TargetMode="External"/><Relationship Id="rId157" Type="http://schemas.openxmlformats.org/officeDocument/2006/relationships/hyperlink" Target="https://gyazo.com/84871393a2b315d816e4cc8cf4eb96cd" TargetMode="External"/><Relationship Id="rId178" Type="http://schemas.openxmlformats.org/officeDocument/2006/relationships/hyperlink" Target="https://gyazo.com/198305bc24e025e6eb53925a13369d91" TargetMode="External"/><Relationship Id="rId61" Type="http://schemas.openxmlformats.org/officeDocument/2006/relationships/hyperlink" Target="https://gyazo.com/0f51e1e1d7e30aa6228751f88f437d68" TargetMode="External"/><Relationship Id="rId82" Type="http://schemas.openxmlformats.org/officeDocument/2006/relationships/hyperlink" Target="https://gyazo.com/89d49dba264603a9265baa54c7cb31e8" TargetMode="External"/><Relationship Id="rId152" Type="http://schemas.openxmlformats.org/officeDocument/2006/relationships/hyperlink" Target="https://gyazo.com/1ee23729b64fd3b7217dd2632cd13405" TargetMode="External"/><Relationship Id="rId173" Type="http://schemas.openxmlformats.org/officeDocument/2006/relationships/hyperlink" Target="https://gyazo.com/79ecf8290f76c0ffc68b5a4e11ba5a8a" TargetMode="External"/><Relationship Id="rId194" Type="http://schemas.openxmlformats.org/officeDocument/2006/relationships/hyperlink" Target="https://gyazo.com/d970e0267bf1688ec3baf8a5d1f1e805" TargetMode="External"/><Relationship Id="rId199" Type="http://schemas.openxmlformats.org/officeDocument/2006/relationships/hyperlink" Target="https://gyazo.com/186b6e0a361fa64d00a17d21c99daf99" TargetMode="External"/><Relationship Id="rId203" Type="http://schemas.openxmlformats.org/officeDocument/2006/relationships/hyperlink" Target="https://gyazo.com/165a1f3825b910d11c51150e5882125b" TargetMode="External"/><Relationship Id="rId208" Type="http://schemas.openxmlformats.org/officeDocument/2006/relationships/hyperlink" Target="https://gyazo.com/a03b9e2df67be09bbb3a5171bf86b3cb" TargetMode="External"/><Relationship Id="rId229" Type="http://schemas.openxmlformats.org/officeDocument/2006/relationships/hyperlink" Target="https://gyazo.com/2e93a206f81194e4f98f4d75bbfc82a8" TargetMode="External"/><Relationship Id="rId19" Type="http://schemas.openxmlformats.org/officeDocument/2006/relationships/hyperlink" Target="https://gyazo.com/bfdaac36de7268e847e405d11cd7a659" TargetMode="External"/><Relationship Id="rId224" Type="http://schemas.openxmlformats.org/officeDocument/2006/relationships/hyperlink" Target="https://gyazo.com/3aaf4476c4fb564d3c1d73e053e273d2" TargetMode="External"/><Relationship Id="rId240" Type="http://schemas.openxmlformats.org/officeDocument/2006/relationships/hyperlink" Target="https://gyazo.com/bd45aaf72047c19bc056a960dcc64c60" TargetMode="External"/><Relationship Id="rId245" Type="http://schemas.openxmlformats.org/officeDocument/2006/relationships/hyperlink" Target="https://gyazo.com/236e1c070fc5f7c9a7c05551a9973870" TargetMode="External"/><Relationship Id="rId261" Type="http://schemas.openxmlformats.org/officeDocument/2006/relationships/hyperlink" Target="https://gyazo.com/81c99b4890774bc9e50fb300b68d21fc" TargetMode="External"/><Relationship Id="rId266" Type="http://schemas.openxmlformats.org/officeDocument/2006/relationships/hyperlink" Target="https://gyazo.com/a597933ec9ed5c196c03cc34808e1b07" TargetMode="External"/><Relationship Id="rId287" Type="http://schemas.openxmlformats.org/officeDocument/2006/relationships/hyperlink" Target="https://gyazo.com/236e1c070fc5f7c9a7c05551a9973870" TargetMode="External"/><Relationship Id="rId14" Type="http://schemas.openxmlformats.org/officeDocument/2006/relationships/hyperlink" Target="https://gyazo.com/a540002edc1293d250a96284e0661d05" TargetMode="External"/><Relationship Id="rId30" Type="http://schemas.openxmlformats.org/officeDocument/2006/relationships/hyperlink" Target="https://gyazo.com/b17dd4a2c441cd166d742dac3486a0a2" TargetMode="External"/><Relationship Id="rId35" Type="http://schemas.openxmlformats.org/officeDocument/2006/relationships/hyperlink" Target="https://gyazo.com/e8ebf456132f16dd32ec3ae626fbd9e9" TargetMode="External"/><Relationship Id="rId56" Type="http://schemas.openxmlformats.org/officeDocument/2006/relationships/hyperlink" Target="https://gyazo.com/2f2603a661c75e1e1b2fed2b33ae2f49" TargetMode="External"/><Relationship Id="rId77" Type="http://schemas.openxmlformats.org/officeDocument/2006/relationships/hyperlink" Target="https://gyazo.com/f1563af27d3d803b12155d23d1022fad" TargetMode="External"/><Relationship Id="rId100" Type="http://schemas.openxmlformats.org/officeDocument/2006/relationships/hyperlink" Target="https://gyazo.com/862ba058dfdf0c89d7dcd1fb60c994fa" TargetMode="External"/><Relationship Id="rId105" Type="http://schemas.openxmlformats.org/officeDocument/2006/relationships/hyperlink" Target="https://gyazo.com/43c6bd344824c8f2e5da2ad16da05d64" TargetMode="External"/><Relationship Id="rId126" Type="http://schemas.openxmlformats.org/officeDocument/2006/relationships/hyperlink" Target="https://gyazo.com/11d02c343f90430e6d6ee46204e57ada" TargetMode="External"/><Relationship Id="rId147" Type="http://schemas.openxmlformats.org/officeDocument/2006/relationships/hyperlink" Target="https://gyazo.com/9c0297e2b61a7374b1fd43a40bc26adf" TargetMode="External"/><Relationship Id="rId168" Type="http://schemas.openxmlformats.org/officeDocument/2006/relationships/hyperlink" Target="https://gyazo.com/ea54ffd594a47153bb512e57fe66dbe4" TargetMode="External"/><Relationship Id="rId282" Type="http://schemas.openxmlformats.org/officeDocument/2006/relationships/hyperlink" Target="https://gyazo.com/2cdda911f3de9b13dcdf2d04bbe7a7eb" TargetMode="External"/><Relationship Id="rId8" Type="http://schemas.openxmlformats.org/officeDocument/2006/relationships/hyperlink" Target="https://gyazo.com/8243a1979d8235729ea37ab975977196" TargetMode="External"/><Relationship Id="rId51" Type="http://schemas.openxmlformats.org/officeDocument/2006/relationships/hyperlink" Target="https://gyazo.com/d27baafc33ba06dea03715f77eb78eb9" TargetMode="External"/><Relationship Id="rId72" Type="http://schemas.openxmlformats.org/officeDocument/2006/relationships/hyperlink" Target="https://gyazo.com/5c48ac091e20ada47828fac1aaeeebfc" TargetMode="External"/><Relationship Id="rId93" Type="http://schemas.openxmlformats.org/officeDocument/2006/relationships/hyperlink" Target="https://gyazo.com/6b154eebbc5e19fd5014708e66f50ce4" TargetMode="External"/><Relationship Id="rId98" Type="http://schemas.openxmlformats.org/officeDocument/2006/relationships/hyperlink" Target="https://gyazo.com/db3ef1bd601d6bf9d35a0f22127638a7" TargetMode="External"/><Relationship Id="rId121" Type="http://schemas.openxmlformats.org/officeDocument/2006/relationships/hyperlink" Target="https://gyazo.com/b733bac9c85895e177f0bb5126554b4c" TargetMode="External"/><Relationship Id="rId142" Type="http://schemas.openxmlformats.org/officeDocument/2006/relationships/hyperlink" Target="https://gyazo.com/71749d82730ac4f208e2f0943cd1b63e" TargetMode="External"/><Relationship Id="rId163" Type="http://schemas.openxmlformats.org/officeDocument/2006/relationships/hyperlink" Target="https://gyazo.com/c834e61bb4562d62f03f20566df23f78" TargetMode="External"/><Relationship Id="rId184" Type="http://schemas.openxmlformats.org/officeDocument/2006/relationships/hyperlink" Target="https://gyazo.com/198305bc24e025e6eb53925a13369d91" TargetMode="External"/><Relationship Id="rId189" Type="http://schemas.openxmlformats.org/officeDocument/2006/relationships/hyperlink" Target="https://gyazo.com/6668030336057f84ac5dcc05e36f5f18" TargetMode="External"/><Relationship Id="rId219" Type="http://schemas.openxmlformats.org/officeDocument/2006/relationships/hyperlink" Target="https://gyazo.com/12e88c23ed0c958eccf50dab310c549a" TargetMode="External"/><Relationship Id="rId3" Type="http://schemas.openxmlformats.org/officeDocument/2006/relationships/hyperlink" Target="https://gyazo.com/9eab317aa89743341cc7989eae04df4b" TargetMode="External"/><Relationship Id="rId214" Type="http://schemas.openxmlformats.org/officeDocument/2006/relationships/hyperlink" Target="https://gyazo.com/a03b9e2df67be09bbb3a5171bf86b3cb" TargetMode="External"/><Relationship Id="rId230" Type="http://schemas.openxmlformats.org/officeDocument/2006/relationships/hyperlink" Target="https://gyazo.com/3aaf4476c4fb564d3c1d73e053e273d2" TargetMode="External"/><Relationship Id="rId235" Type="http://schemas.openxmlformats.org/officeDocument/2006/relationships/hyperlink" Target="https://gyazo.com/2e93a206f81194e4f98f4d75bbfc82a8" TargetMode="External"/><Relationship Id="rId251" Type="http://schemas.openxmlformats.org/officeDocument/2006/relationships/hyperlink" Target="https://gyazo.com/236e1c070fc5f7c9a7c05551a9973870" TargetMode="External"/><Relationship Id="rId256" Type="http://schemas.openxmlformats.org/officeDocument/2006/relationships/hyperlink" Target="https://gyazo.com/aa7231f5e6a3285a00cee0bc4756f61f" TargetMode="External"/><Relationship Id="rId277" Type="http://schemas.openxmlformats.org/officeDocument/2006/relationships/hyperlink" Target="https://gyazo.com/84a3abfaeb77ca447238b8e8ad7ddd65" TargetMode="External"/><Relationship Id="rId25" Type="http://schemas.openxmlformats.org/officeDocument/2006/relationships/hyperlink" Target="https://gyazo.com/bfdaac36de7268e847e405d11cd7a659" TargetMode="External"/><Relationship Id="rId46" Type="http://schemas.openxmlformats.org/officeDocument/2006/relationships/hyperlink" Target="https://gyazo.com/ea8556ca84e904d96ec41406fafda5df" TargetMode="External"/><Relationship Id="rId67" Type="http://schemas.openxmlformats.org/officeDocument/2006/relationships/hyperlink" Target="https://gyazo.com/ca57ac918bcc7643f9b1220b0fcc5314" TargetMode="External"/><Relationship Id="rId116" Type="http://schemas.openxmlformats.org/officeDocument/2006/relationships/hyperlink" Target="https://gyazo.com/a8926285ec5b1d6ea797d2eb471d09b4" TargetMode="External"/><Relationship Id="rId137" Type="http://schemas.openxmlformats.org/officeDocument/2006/relationships/hyperlink" Target="https://gyazo.com/e4e87e80faba4be0146ad2add560c05a" TargetMode="External"/><Relationship Id="rId158" Type="http://schemas.openxmlformats.org/officeDocument/2006/relationships/hyperlink" Target="https://gyazo.com/1ee23729b64fd3b7217dd2632cd13405" TargetMode="External"/><Relationship Id="rId272" Type="http://schemas.openxmlformats.org/officeDocument/2006/relationships/hyperlink" Target="https://gyazo.com/a597933ec9ed5c196c03cc34808e1b07" TargetMode="External"/><Relationship Id="rId20" Type="http://schemas.openxmlformats.org/officeDocument/2006/relationships/hyperlink" Target="https://gyazo.com/a540002edc1293d250a96284e0661d05" TargetMode="External"/><Relationship Id="rId41" Type="http://schemas.openxmlformats.org/officeDocument/2006/relationships/hyperlink" Target="https://gyazo.com/e8ebf456132f16dd32ec3ae626fbd9e9" TargetMode="External"/><Relationship Id="rId62" Type="http://schemas.openxmlformats.org/officeDocument/2006/relationships/hyperlink" Target="https://gyazo.com/2f2603a661c75e1e1b2fed2b33ae2f49" TargetMode="External"/><Relationship Id="rId83" Type="http://schemas.openxmlformats.org/officeDocument/2006/relationships/hyperlink" Target="https://gyazo.com/f1563af27d3d803b12155d23d1022fad" TargetMode="External"/><Relationship Id="rId88" Type="http://schemas.openxmlformats.org/officeDocument/2006/relationships/hyperlink" Target="https://gyazo.com/89d49dba264603a9265baa54c7cb31e8" TargetMode="External"/><Relationship Id="rId111" Type="http://schemas.openxmlformats.org/officeDocument/2006/relationships/hyperlink" Target="https://gyazo.com/43c6bd344824c8f2e5da2ad16da05d64" TargetMode="External"/><Relationship Id="rId132" Type="http://schemas.openxmlformats.org/officeDocument/2006/relationships/hyperlink" Target="https://gyazo.com/2ad492f3c5a7749e992276123c784c82" TargetMode="External"/><Relationship Id="rId153" Type="http://schemas.openxmlformats.org/officeDocument/2006/relationships/hyperlink" Target="https://gyazo.com/9c0297e2b61a7374b1fd43a40bc26adf" TargetMode="External"/><Relationship Id="rId174" Type="http://schemas.openxmlformats.org/officeDocument/2006/relationships/hyperlink" Target="https://gyazo.com/ea54ffd594a47153bb512e57fe66dbe4" TargetMode="External"/><Relationship Id="rId179" Type="http://schemas.openxmlformats.org/officeDocument/2006/relationships/hyperlink" Target="https://gyazo.com/79ecf8290f76c0ffc68b5a4e11ba5a8a" TargetMode="External"/><Relationship Id="rId195" Type="http://schemas.openxmlformats.org/officeDocument/2006/relationships/hyperlink" Target="https://gyazo.com/8259df15027c6605092b13d1609dc483" TargetMode="External"/><Relationship Id="rId209" Type="http://schemas.openxmlformats.org/officeDocument/2006/relationships/hyperlink" Target="https://gyazo.com/4146059552c4762b1093676acb043652" TargetMode="External"/><Relationship Id="rId190" Type="http://schemas.openxmlformats.org/officeDocument/2006/relationships/hyperlink" Target="https://gyazo.com/198305bc24e025e6eb53925a13369d91" TargetMode="External"/><Relationship Id="rId204" Type="http://schemas.openxmlformats.org/officeDocument/2006/relationships/hyperlink" Target="https://gyazo.com/85c2f370efc4bd874c8186c2c35abc39" TargetMode="External"/><Relationship Id="rId220" Type="http://schemas.openxmlformats.org/officeDocument/2006/relationships/hyperlink" Target="https://gyazo.com/a03b9e2df67be09bbb3a5171bf86b3cb" TargetMode="External"/><Relationship Id="rId225" Type="http://schemas.openxmlformats.org/officeDocument/2006/relationships/hyperlink" Target="https://gyazo.com/12e88c23ed0c958eccf50dab310c549a" TargetMode="External"/><Relationship Id="rId241" Type="http://schemas.openxmlformats.org/officeDocument/2006/relationships/hyperlink" Target="https://gyazo.com/84a3abfaeb77ca447238b8e8ad7ddd65" TargetMode="External"/><Relationship Id="rId246" Type="http://schemas.openxmlformats.org/officeDocument/2006/relationships/hyperlink" Target="https://gyazo.com/2cdda911f3de9b13dcdf2d04bbe7a7eb" TargetMode="External"/><Relationship Id="rId267" Type="http://schemas.openxmlformats.org/officeDocument/2006/relationships/hyperlink" Target="https://gyazo.com/81c99b4890774bc9e50fb300b68d21fc" TargetMode="External"/><Relationship Id="rId288" Type="http://schemas.openxmlformats.org/officeDocument/2006/relationships/hyperlink" Target="https://gyazo.com/2cdda911f3de9b13dcdf2d04bbe7a7eb" TargetMode="External"/><Relationship Id="rId15" Type="http://schemas.openxmlformats.org/officeDocument/2006/relationships/hyperlink" Target="https://gyazo.com/a5ce657b1237bb8d085f0dd27d422efd" TargetMode="External"/><Relationship Id="rId36" Type="http://schemas.openxmlformats.org/officeDocument/2006/relationships/hyperlink" Target="https://gyazo.com/4462ff52c930ba783710c7ff58557cff" TargetMode="External"/><Relationship Id="rId57" Type="http://schemas.openxmlformats.org/officeDocument/2006/relationships/hyperlink" Target="https://gyazo.com/71baab7fac6715c40eba31e008b10099" TargetMode="External"/><Relationship Id="rId106" Type="http://schemas.openxmlformats.org/officeDocument/2006/relationships/hyperlink" Target="https://gyazo.com/5f03902a7de1204ae46cb6718faac0a4" TargetMode="External"/><Relationship Id="rId127" Type="http://schemas.openxmlformats.org/officeDocument/2006/relationships/hyperlink" Target="https://gyazo.com/84871393a2b315d816e4cc8cf4eb96cd" TargetMode="External"/><Relationship Id="rId262" Type="http://schemas.openxmlformats.org/officeDocument/2006/relationships/hyperlink" Target="https://gyazo.com/aa7231f5e6a3285a00cee0bc4756f61f" TargetMode="External"/><Relationship Id="rId283" Type="http://schemas.openxmlformats.org/officeDocument/2006/relationships/hyperlink" Target="https://gyazo.com/84a3abfaeb77ca447238b8e8ad7ddd65" TargetMode="External"/><Relationship Id="rId10" Type="http://schemas.openxmlformats.org/officeDocument/2006/relationships/hyperlink" Target="https://gyazo.com/a2405028288d3c821a4708aece8214c6" TargetMode="External"/><Relationship Id="rId31" Type="http://schemas.openxmlformats.org/officeDocument/2006/relationships/hyperlink" Target="https://gyazo.com/e102383247e83eb04e6fc61b67217062" TargetMode="External"/><Relationship Id="rId52" Type="http://schemas.openxmlformats.org/officeDocument/2006/relationships/hyperlink" Target="https://gyazo.com/ea8556ca84e904d96ec41406fafda5df" TargetMode="External"/><Relationship Id="rId73" Type="http://schemas.openxmlformats.org/officeDocument/2006/relationships/hyperlink" Target="https://gyazo.com/ca57ac918bcc7643f9b1220b0fcc5314" TargetMode="External"/><Relationship Id="rId78" Type="http://schemas.openxmlformats.org/officeDocument/2006/relationships/hyperlink" Target="https://gyazo.com/5c48ac091e20ada47828fac1aaeeebfc" TargetMode="External"/><Relationship Id="rId94" Type="http://schemas.openxmlformats.org/officeDocument/2006/relationships/hyperlink" Target="https://gyazo.com/862ba058dfdf0c89d7dcd1fb60c994fa" TargetMode="External"/><Relationship Id="rId99" Type="http://schemas.openxmlformats.org/officeDocument/2006/relationships/hyperlink" Target="https://gyazo.com/6b154eebbc5e19fd5014708e66f50ce4" TargetMode="External"/><Relationship Id="rId101" Type="http://schemas.openxmlformats.org/officeDocument/2006/relationships/hyperlink" Target="https://gyazo.com/65e174e6637dcc7c795cf7a57b78c173" TargetMode="External"/><Relationship Id="rId122" Type="http://schemas.openxmlformats.org/officeDocument/2006/relationships/hyperlink" Target="https://gyazo.com/a8926285ec5b1d6ea797d2eb471d09b4" TargetMode="External"/><Relationship Id="rId143" Type="http://schemas.openxmlformats.org/officeDocument/2006/relationships/hyperlink" Target="https://gyazo.com/e4e87e80faba4be0146ad2add560c05a" TargetMode="External"/><Relationship Id="rId148" Type="http://schemas.openxmlformats.org/officeDocument/2006/relationships/hyperlink" Target="https://gyazo.com/71749d82730ac4f208e2f0943cd1b63e" TargetMode="External"/><Relationship Id="rId164" Type="http://schemas.openxmlformats.org/officeDocument/2006/relationships/hyperlink" Target="https://gyazo.com/6f40674b9aa70388f61bbcf8d2ef6f8d" TargetMode="External"/><Relationship Id="rId169" Type="http://schemas.openxmlformats.org/officeDocument/2006/relationships/hyperlink" Target="https://gyazo.com/c834e61bb4562d62f03f20566df23f78" TargetMode="External"/><Relationship Id="rId185" Type="http://schemas.openxmlformats.org/officeDocument/2006/relationships/hyperlink" Target="https://gyazo.com/79ecf8290f76c0ffc68b5a4e11ba5a8a" TargetMode="External"/><Relationship Id="rId4" Type="http://schemas.openxmlformats.org/officeDocument/2006/relationships/hyperlink" Target="https://gyazo.com/a2405028288d3c821a4708aece8214c6" TargetMode="External"/><Relationship Id="rId9" Type="http://schemas.openxmlformats.org/officeDocument/2006/relationships/hyperlink" Target="https://gyazo.com/9eab317aa89743341cc7989eae04df4b" TargetMode="External"/><Relationship Id="rId180" Type="http://schemas.openxmlformats.org/officeDocument/2006/relationships/hyperlink" Target="https://gyazo.com/ea54ffd594a47153bb512e57fe66dbe4" TargetMode="External"/><Relationship Id="rId210" Type="http://schemas.openxmlformats.org/officeDocument/2006/relationships/hyperlink" Target="https://gyazo.com/bd45aaf72047c19bc056a960dcc64c60" TargetMode="External"/><Relationship Id="rId215" Type="http://schemas.openxmlformats.org/officeDocument/2006/relationships/hyperlink" Target="https://gyazo.com/4146059552c4762b1093676acb043652" TargetMode="External"/><Relationship Id="rId236" Type="http://schemas.openxmlformats.org/officeDocument/2006/relationships/hyperlink" Target="https://gyazo.com/3aaf4476c4fb564d3c1d73e053e273d2" TargetMode="External"/><Relationship Id="rId257" Type="http://schemas.openxmlformats.org/officeDocument/2006/relationships/hyperlink" Target="https://gyazo.com/236e1c070fc5f7c9a7c05551a9973870" TargetMode="External"/><Relationship Id="rId278" Type="http://schemas.openxmlformats.org/officeDocument/2006/relationships/hyperlink" Target="https://gyazo.com/a597933ec9ed5c196c03cc34808e1b07" TargetMode="External"/><Relationship Id="rId26" Type="http://schemas.openxmlformats.org/officeDocument/2006/relationships/hyperlink" Target="https://gyazo.com/a540002edc1293d250a96284e0661d05" TargetMode="External"/><Relationship Id="rId231" Type="http://schemas.openxmlformats.org/officeDocument/2006/relationships/hyperlink" Target="https://gyazo.com/12e88c23ed0c958eccf50dab310c549a" TargetMode="External"/><Relationship Id="rId252" Type="http://schemas.openxmlformats.org/officeDocument/2006/relationships/hyperlink" Target="https://gyazo.com/2cdda911f3de9b13dcdf2d04bbe7a7eb" TargetMode="External"/><Relationship Id="rId273" Type="http://schemas.openxmlformats.org/officeDocument/2006/relationships/hyperlink" Target="https://gyazo.com/81c99b4890774bc9e50fb300b68d21fc" TargetMode="External"/><Relationship Id="rId47" Type="http://schemas.openxmlformats.org/officeDocument/2006/relationships/hyperlink" Target="https://gyazo.com/4447d7c310ca283b2eeab01a22386cff" TargetMode="External"/><Relationship Id="rId68" Type="http://schemas.openxmlformats.org/officeDocument/2006/relationships/hyperlink" Target="https://gyazo.com/2e5338568cdd137088a22a62dfb2a1e2" TargetMode="External"/><Relationship Id="rId89" Type="http://schemas.openxmlformats.org/officeDocument/2006/relationships/hyperlink" Target="https://gyazo.com/f1563af27d3d803b12155d23d1022fad" TargetMode="External"/><Relationship Id="rId112" Type="http://schemas.openxmlformats.org/officeDocument/2006/relationships/hyperlink" Target="https://gyazo.com/5f03902a7de1204ae46cb6718faac0a4" TargetMode="External"/><Relationship Id="rId133" Type="http://schemas.openxmlformats.org/officeDocument/2006/relationships/hyperlink" Target="https://gyazo.com/84871393a2b315d816e4cc8cf4eb96cd" TargetMode="External"/><Relationship Id="rId154" Type="http://schemas.openxmlformats.org/officeDocument/2006/relationships/hyperlink" Target="https://gyazo.com/71749d82730ac4f208e2f0943cd1b63e" TargetMode="External"/><Relationship Id="rId175" Type="http://schemas.openxmlformats.org/officeDocument/2006/relationships/hyperlink" Target="https://gyazo.com/c834e61bb4562d62f03f20566df23f78" TargetMode="External"/><Relationship Id="rId196" Type="http://schemas.openxmlformats.org/officeDocument/2006/relationships/hyperlink" Target="https://gyazo.com/180d75cb807833a70a9a57eefabeecf7" TargetMode="External"/><Relationship Id="rId200" Type="http://schemas.openxmlformats.org/officeDocument/2006/relationships/hyperlink" Target="https://gyazo.com/d970e0267bf1688ec3baf8a5d1f1e805" TargetMode="External"/><Relationship Id="rId16" Type="http://schemas.openxmlformats.org/officeDocument/2006/relationships/hyperlink" Target="https://gyazo.com/0b87bf979920c9682a3c1938e5b3d722" TargetMode="External"/><Relationship Id="rId221" Type="http://schemas.openxmlformats.org/officeDocument/2006/relationships/hyperlink" Target="https://gyazo.com/4146059552c4762b1093676acb043652" TargetMode="External"/><Relationship Id="rId242" Type="http://schemas.openxmlformats.org/officeDocument/2006/relationships/hyperlink" Target="https://gyazo.com/a597933ec9ed5c196c03cc34808e1b07" TargetMode="External"/><Relationship Id="rId263" Type="http://schemas.openxmlformats.org/officeDocument/2006/relationships/hyperlink" Target="https://gyazo.com/236e1c070fc5f7c9a7c05551a9973870" TargetMode="External"/><Relationship Id="rId284" Type="http://schemas.openxmlformats.org/officeDocument/2006/relationships/hyperlink" Target="https://gyazo.com/a597933ec9ed5c196c03cc34808e1b07" TargetMode="External"/><Relationship Id="rId37" Type="http://schemas.openxmlformats.org/officeDocument/2006/relationships/hyperlink" Target="https://gyazo.com/e102383247e83eb04e6fc61b67217062" TargetMode="External"/><Relationship Id="rId58" Type="http://schemas.openxmlformats.org/officeDocument/2006/relationships/hyperlink" Target="https://gyazo.com/defda799e32c3724587ee60ac075c765" TargetMode="External"/><Relationship Id="rId79" Type="http://schemas.openxmlformats.org/officeDocument/2006/relationships/hyperlink" Target="https://gyazo.com/ca57ac918bcc7643f9b1220b0fcc5314" TargetMode="External"/><Relationship Id="rId102" Type="http://schemas.openxmlformats.org/officeDocument/2006/relationships/hyperlink" Target="https://gyazo.com/2c9bc258dff079b10159d8c81423800f" TargetMode="External"/><Relationship Id="rId123" Type="http://schemas.openxmlformats.org/officeDocument/2006/relationships/hyperlink" Target="https://gyazo.com/0b56f79a2b4aab1186c6d4afc1b19fc0" TargetMode="External"/><Relationship Id="rId144" Type="http://schemas.openxmlformats.org/officeDocument/2006/relationships/hyperlink" Target="https://gyazo.com/2ad492f3c5a7749e992276123c784c82" TargetMode="External"/><Relationship Id="rId90" Type="http://schemas.openxmlformats.org/officeDocument/2006/relationships/hyperlink" Target="https://gyazo.com/5c48ac091e20ada47828fac1aaeeebfc" TargetMode="External"/><Relationship Id="rId165" Type="http://schemas.openxmlformats.org/officeDocument/2006/relationships/hyperlink" Target="https://gyazo.com/6668030336057f84ac5dcc05e36f5f18" TargetMode="External"/><Relationship Id="rId186" Type="http://schemas.openxmlformats.org/officeDocument/2006/relationships/hyperlink" Target="https://gyazo.com/ea54ffd594a47153bb512e57fe66dbe4" TargetMode="External"/><Relationship Id="rId211" Type="http://schemas.openxmlformats.org/officeDocument/2006/relationships/hyperlink" Target="https://gyazo.com/2e93a206f81194e4f98f4d75bbfc82a8" TargetMode="External"/><Relationship Id="rId232" Type="http://schemas.openxmlformats.org/officeDocument/2006/relationships/hyperlink" Target="https://gyazo.com/a03b9e2df67be09bbb3a5171bf86b3cb" TargetMode="External"/><Relationship Id="rId253" Type="http://schemas.openxmlformats.org/officeDocument/2006/relationships/hyperlink" Target="https://gyazo.com/84a3abfaeb77ca447238b8e8ad7ddd65" TargetMode="External"/><Relationship Id="rId274" Type="http://schemas.openxmlformats.org/officeDocument/2006/relationships/hyperlink" Target="https://gyazo.com/aa7231f5e6a3285a00cee0bc4756f61f" TargetMode="External"/><Relationship Id="rId27" Type="http://schemas.openxmlformats.org/officeDocument/2006/relationships/hyperlink" Target="https://gyazo.com/a5ce657b1237bb8d085f0dd27d422efd" TargetMode="External"/><Relationship Id="rId48" Type="http://schemas.openxmlformats.org/officeDocument/2006/relationships/hyperlink" Target="https://gyazo.com/7a3c192dadbdc04e947f470f8b40b9af" TargetMode="External"/><Relationship Id="rId69" Type="http://schemas.openxmlformats.org/officeDocument/2006/relationships/hyperlink" Target="https://gyazo.com/50f88f5215a694fd5b6b3bb3b0ca1dc6" TargetMode="External"/><Relationship Id="rId113" Type="http://schemas.openxmlformats.org/officeDocument/2006/relationships/hyperlink" Target="https://gyazo.com/5f03902a7de1204ae46cb6718faac0a4" TargetMode="External"/><Relationship Id="rId134" Type="http://schemas.openxmlformats.org/officeDocument/2006/relationships/hyperlink" Target="https://gyazo.com/1ee23729b64fd3b7217dd2632cd13405" TargetMode="External"/><Relationship Id="rId80" Type="http://schemas.openxmlformats.org/officeDocument/2006/relationships/hyperlink" Target="https://gyazo.com/2e5338568cdd137088a22a62dfb2a1e2" TargetMode="External"/><Relationship Id="rId155" Type="http://schemas.openxmlformats.org/officeDocument/2006/relationships/hyperlink" Target="https://gyazo.com/e4e87e80faba4be0146ad2add560c05a" TargetMode="External"/><Relationship Id="rId176" Type="http://schemas.openxmlformats.org/officeDocument/2006/relationships/hyperlink" Target="https://gyazo.com/6f40674b9aa70388f61bbcf8d2ef6f8d" TargetMode="External"/><Relationship Id="rId197" Type="http://schemas.openxmlformats.org/officeDocument/2006/relationships/hyperlink" Target="https://gyazo.com/165a1f3825b910d11c51150e5882125b" TargetMode="External"/><Relationship Id="rId201" Type="http://schemas.openxmlformats.org/officeDocument/2006/relationships/hyperlink" Target="https://gyazo.com/8259df15027c6605092b13d1609dc483" TargetMode="External"/><Relationship Id="rId222" Type="http://schemas.openxmlformats.org/officeDocument/2006/relationships/hyperlink" Target="https://gyazo.com/bd45aaf72047c19bc056a960dcc64c60" TargetMode="External"/><Relationship Id="rId243" Type="http://schemas.openxmlformats.org/officeDocument/2006/relationships/hyperlink" Target="https://gyazo.com/81c99b4890774bc9e50fb300b68d21fc" TargetMode="External"/><Relationship Id="rId264" Type="http://schemas.openxmlformats.org/officeDocument/2006/relationships/hyperlink" Target="https://gyazo.com/2cdda911f3de9b13dcdf2d04bbe7a7eb" TargetMode="External"/><Relationship Id="rId285" Type="http://schemas.openxmlformats.org/officeDocument/2006/relationships/hyperlink" Target="https://gyazo.com/81c99b4890774bc9e50fb300b68d21fc" TargetMode="External"/><Relationship Id="rId17" Type="http://schemas.openxmlformats.org/officeDocument/2006/relationships/hyperlink" Target="https://gyazo.com/3705754b381d58b6d0849b5de59dc101" TargetMode="External"/><Relationship Id="rId38" Type="http://schemas.openxmlformats.org/officeDocument/2006/relationships/hyperlink" Target="https://gyazo.com/7cb08fb94bb6103bef4fac06b9867d4c" TargetMode="External"/><Relationship Id="rId59" Type="http://schemas.openxmlformats.org/officeDocument/2006/relationships/hyperlink" Target="https://gyazo.com/434b8c9f3da064b65ef36bb03db45691" TargetMode="External"/><Relationship Id="rId103" Type="http://schemas.openxmlformats.org/officeDocument/2006/relationships/hyperlink" Target="https://gyazo.com/feb839f4437a3a86faf87173f0643d89" TargetMode="External"/><Relationship Id="rId124" Type="http://schemas.openxmlformats.org/officeDocument/2006/relationships/hyperlink" Target="https://gyazo.com/7dfb165743e5ba5e17f7ac1c2be5a7f5" TargetMode="External"/><Relationship Id="rId70" Type="http://schemas.openxmlformats.org/officeDocument/2006/relationships/hyperlink" Target="https://gyazo.com/89d49dba264603a9265baa54c7cb31e8" TargetMode="External"/><Relationship Id="rId91" Type="http://schemas.openxmlformats.org/officeDocument/2006/relationships/hyperlink" Target="https://gyazo.com/ebef3661077375f65cd0f6f35346b5a0" TargetMode="External"/><Relationship Id="rId145" Type="http://schemas.openxmlformats.org/officeDocument/2006/relationships/hyperlink" Target="https://gyazo.com/84871393a2b315d816e4cc8cf4eb96cd" TargetMode="External"/><Relationship Id="rId166" Type="http://schemas.openxmlformats.org/officeDocument/2006/relationships/hyperlink" Target="https://gyazo.com/198305bc24e025e6eb53925a13369d91" TargetMode="External"/><Relationship Id="rId187" Type="http://schemas.openxmlformats.org/officeDocument/2006/relationships/hyperlink" Target="https://gyazo.com/c834e61bb4562d62f03f20566df23f78" TargetMode="External"/><Relationship Id="rId1" Type="http://schemas.openxmlformats.org/officeDocument/2006/relationships/hyperlink" Target="https://gyazo.com/f416518b2e873625c3292cd53def2a05?token=04e81a6ab1b4fda8085a9b4bb9802ef1" TargetMode="External"/><Relationship Id="rId212" Type="http://schemas.openxmlformats.org/officeDocument/2006/relationships/hyperlink" Target="https://gyazo.com/3aaf4476c4fb564d3c1d73e053e273d2" TargetMode="External"/><Relationship Id="rId233" Type="http://schemas.openxmlformats.org/officeDocument/2006/relationships/hyperlink" Target="https://gyazo.com/4146059552c4762b1093676acb043652" TargetMode="External"/><Relationship Id="rId254" Type="http://schemas.openxmlformats.org/officeDocument/2006/relationships/hyperlink" Target="https://gyazo.com/a597933ec9ed5c196c03cc34808e1b07" TargetMode="External"/><Relationship Id="rId28" Type="http://schemas.openxmlformats.org/officeDocument/2006/relationships/hyperlink" Target="https://gyazo.com/0b87bf979920c9682a3c1938e5b3d722" TargetMode="External"/><Relationship Id="rId49" Type="http://schemas.openxmlformats.org/officeDocument/2006/relationships/hyperlink" Target="https://gyazo.com/a55c476eb1f4937aa54548e55a06d17a" TargetMode="External"/><Relationship Id="rId114" Type="http://schemas.openxmlformats.org/officeDocument/2006/relationships/hyperlink" Target="https://gyazo.com/aee6b76c4c8085289be5fc84d48ca2bd" TargetMode="External"/><Relationship Id="rId275" Type="http://schemas.openxmlformats.org/officeDocument/2006/relationships/hyperlink" Target="https://gyazo.com/236e1c070fc5f7c9a7c05551a9973870" TargetMode="External"/><Relationship Id="rId60" Type="http://schemas.openxmlformats.org/officeDocument/2006/relationships/hyperlink" Target="https://gyazo.com/d1af8db42a0ff19b9225aefd5ab53d8c" TargetMode="External"/><Relationship Id="rId81" Type="http://schemas.openxmlformats.org/officeDocument/2006/relationships/hyperlink" Target="https://gyazo.com/50f88f5215a694fd5b6b3bb3b0ca1dc6" TargetMode="External"/><Relationship Id="rId135" Type="http://schemas.openxmlformats.org/officeDocument/2006/relationships/hyperlink" Target="https://gyazo.com/9c0297e2b61a7374b1fd43a40bc26adf" TargetMode="External"/><Relationship Id="rId156" Type="http://schemas.openxmlformats.org/officeDocument/2006/relationships/hyperlink" Target="https://gyazo.com/2ad492f3c5a7749e992276123c784c82" TargetMode="External"/><Relationship Id="rId177" Type="http://schemas.openxmlformats.org/officeDocument/2006/relationships/hyperlink" Target="https://gyazo.com/6668030336057f84ac5dcc05e36f5f18" TargetMode="External"/><Relationship Id="rId198" Type="http://schemas.openxmlformats.org/officeDocument/2006/relationships/hyperlink" Target="https://gyazo.com/85c2f370efc4bd874c8186c2c35abc39" TargetMode="External"/><Relationship Id="rId202" Type="http://schemas.openxmlformats.org/officeDocument/2006/relationships/hyperlink" Target="https://gyazo.com/180d75cb807833a70a9a57eefabeecf7" TargetMode="External"/><Relationship Id="rId223" Type="http://schemas.openxmlformats.org/officeDocument/2006/relationships/hyperlink" Target="https://gyazo.com/2e93a206f81194e4f98f4d75bbfc82a8" TargetMode="External"/><Relationship Id="rId244" Type="http://schemas.openxmlformats.org/officeDocument/2006/relationships/hyperlink" Target="https://gyazo.com/aa7231f5e6a3285a00cee0bc4756f61f" TargetMode="External"/><Relationship Id="rId18" Type="http://schemas.openxmlformats.org/officeDocument/2006/relationships/hyperlink" Target="https://gyazo.com/b17dd4a2c441cd166d742dac3486a0a2" TargetMode="External"/><Relationship Id="rId39" Type="http://schemas.openxmlformats.org/officeDocument/2006/relationships/hyperlink" Target="https://gyazo.com/ce4bab9c2bf2463e9896f6d2b652cec9" TargetMode="External"/><Relationship Id="rId265" Type="http://schemas.openxmlformats.org/officeDocument/2006/relationships/hyperlink" Target="https://gyazo.com/84a3abfaeb77ca447238b8e8ad7ddd65" TargetMode="External"/><Relationship Id="rId286" Type="http://schemas.openxmlformats.org/officeDocument/2006/relationships/hyperlink" Target="https://gyazo.com/aa7231f5e6a3285a00cee0bc4756f61f"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gyazo.com/4b95ed034e8f707817883625cd53111c" TargetMode="External"/><Relationship Id="rId299" Type="http://schemas.openxmlformats.org/officeDocument/2006/relationships/hyperlink" Target="https://gyazo.com/1d336227f0cbe613c60a222363270ac7" TargetMode="External"/><Relationship Id="rId303" Type="http://schemas.openxmlformats.org/officeDocument/2006/relationships/hyperlink" Target="https://gyazo.com/d489d6cf634950533972883ba4328a57" TargetMode="External"/><Relationship Id="rId21" Type="http://schemas.openxmlformats.org/officeDocument/2006/relationships/hyperlink" Target="https://gyazo.com/809af2ee608e8b4af6ad99b5672570cc" TargetMode="External"/><Relationship Id="rId42" Type="http://schemas.openxmlformats.org/officeDocument/2006/relationships/hyperlink" Target="https://gyazo.com/a4078e5cc9b977442b7a2cdff846830c" TargetMode="External"/><Relationship Id="rId63" Type="http://schemas.openxmlformats.org/officeDocument/2006/relationships/hyperlink" Target="https://gyazo.com/8e7222ab7eac23e51651e0b0b12c74b6" TargetMode="External"/><Relationship Id="rId84" Type="http://schemas.openxmlformats.org/officeDocument/2006/relationships/hyperlink" Target="https://gyazo.com/e8189d3b96bef69346acd76172a67570" TargetMode="External"/><Relationship Id="rId138" Type="http://schemas.openxmlformats.org/officeDocument/2006/relationships/hyperlink" Target="https://gyazo.com/3179f7cf41bf79f41b8d948d5e783999" TargetMode="External"/><Relationship Id="rId159" Type="http://schemas.openxmlformats.org/officeDocument/2006/relationships/hyperlink" Target="https://gyazo.com/3933cc1182bc81310c6aab1eb9457b1a" TargetMode="External"/><Relationship Id="rId170" Type="http://schemas.openxmlformats.org/officeDocument/2006/relationships/hyperlink" Target="https://gyazo.com/59f19954e8ecfbfdd5695adf5820a5bf" TargetMode="External"/><Relationship Id="rId191" Type="http://schemas.openxmlformats.org/officeDocument/2006/relationships/hyperlink" Target="https://gyazo.com/7b45b7e48e6a68486b4c6612a48b059b" TargetMode="External"/><Relationship Id="rId205" Type="http://schemas.openxmlformats.org/officeDocument/2006/relationships/hyperlink" Target="https://gyazo.com/7c93251f463a6348c5a7b522236d1b13" TargetMode="External"/><Relationship Id="rId226" Type="http://schemas.openxmlformats.org/officeDocument/2006/relationships/hyperlink" Target="https://gyazo.com/da803600e8d959fb061473d753ab5db9" TargetMode="External"/><Relationship Id="rId247" Type="http://schemas.openxmlformats.org/officeDocument/2006/relationships/hyperlink" Target="https://gyazo.com/12b0af431f06d737f786bd9e3caac1b6" TargetMode="External"/><Relationship Id="rId107" Type="http://schemas.openxmlformats.org/officeDocument/2006/relationships/hyperlink" Target="https://gyazo.com/93b3b1a7be89f15b2bc895ad811c7aa8" TargetMode="External"/><Relationship Id="rId268" Type="http://schemas.openxmlformats.org/officeDocument/2006/relationships/hyperlink" Target="https://gyazo.com/69a3ffc4e64a9325bfb1300c38532a36" TargetMode="External"/><Relationship Id="rId289" Type="http://schemas.openxmlformats.org/officeDocument/2006/relationships/hyperlink" Target="https://gyazo.com/12b0af431f06d737f786bd9e3caac1b6" TargetMode="External"/><Relationship Id="rId11" Type="http://schemas.openxmlformats.org/officeDocument/2006/relationships/hyperlink" Target="https://gyazo.com/5d4bba101da078e24164a105530f23d0" TargetMode="External"/><Relationship Id="rId32" Type="http://schemas.openxmlformats.org/officeDocument/2006/relationships/hyperlink" Target="https://gyazo.com/4736ddf2c4a3931d0a134bee57701ccd" TargetMode="External"/><Relationship Id="rId53" Type="http://schemas.openxmlformats.org/officeDocument/2006/relationships/hyperlink" Target="https://gyazo.com/bbfef73f74ccbde28626276b5011e981" TargetMode="External"/><Relationship Id="rId74" Type="http://schemas.openxmlformats.org/officeDocument/2006/relationships/hyperlink" Target="https://gyazo.com/3b1c53fc8e14640ed66aae15748dc6e1" TargetMode="External"/><Relationship Id="rId128" Type="http://schemas.openxmlformats.org/officeDocument/2006/relationships/hyperlink" Target="https://gyazo.com/7c7e5e54476f1da63fa2a1fff5a933b7" TargetMode="External"/><Relationship Id="rId149" Type="http://schemas.openxmlformats.org/officeDocument/2006/relationships/hyperlink" Target="https://gyazo.com/abedcc743e8d19bc74494deab356bdfc" TargetMode="External"/><Relationship Id="rId5" Type="http://schemas.openxmlformats.org/officeDocument/2006/relationships/hyperlink" Target="https://gyazo.com/5d4bba101da078e24164a105530f23d0" TargetMode="External"/><Relationship Id="rId95" Type="http://schemas.openxmlformats.org/officeDocument/2006/relationships/hyperlink" Target="https://gyazo.com/0ebb8fec6646755fe00a2aa4523a2765" TargetMode="External"/><Relationship Id="rId160" Type="http://schemas.openxmlformats.org/officeDocument/2006/relationships/hyperlink" Target="https://gyazo.com/15903c1b6b9c8e0b96bff32b94a5a5c8" TargetMode="External"/><Relationship Id="rId181" Type="http://schemas.openxmlformats.org/officeDocument/2006/relationships/hyperlink" Target="https://gyazo.com/b3a35109ef60afab82d0a418409993b9" TargetMode="External"/><Relationship Id="rId216" Type="http://schemas.openxmlformats.org/officeDocument/2006/relationships/hyperlink" Target="https://gyazo.com/37235e27590b4652e0cec376caed3e0c" TargetMode="External"/><Relationship Id="rId237" Type="http://schemas.openxmlformats.org/officeDocument/2006/relationships/hyperlink" Target="https://gyazo.com/d489d6cf634950533972883ba4328a57" TargetMode="External"/><Relationship Id="rId258" Type="http://schemas.openxmlformats.org/officeDocument/2006/relationships/hyperlink" Target="https://gyazo.com/1e05cc328b82ef59e711f58e005b9bc6" TargetMode="External"/><Relationship Id="rId279" Type="http://schemas.openxmlformats.org/officeDocument/2006/relationships/hyperlink" Target="https://gyazo.com/d489d6cf634950533972883ba4328a57" TargetMode="External"/><Relationship Id="rId22" Type="http://schemas.openxmlformats.org/officeDocument/2006/relationships/hyperlink" Target="https://gyazo.com/2b1e7d24025b1e22577f258641e24fd6" TargetMode="External"/><Relationship Id="rId43" Type="http://schemas.openxmlformats.org/officeDocument/2006/relationships/hyperlink" Target="https://gyazo.com/c505d0eeea7c71d1c95572e2d349b70f" TargetMode="External"/><Relationship Id="rId64" Type="http://schemas.openxmlformats.org/officeDocument/2006/relationships/hyperlink" Target="https://gyazo.com/cab5f684c8a02f43fd9adc988b720ef9" TargetMode="External"/><Relationship Id="rId118" Type="http://schemas.openxmlformats.org/officeDocument/2006/relationships/hyperlink" Target="https://gyazo.com/f3c75f958443d57e04be469b6f62e23d" TargetMode="External"/><Relationship Id="rId139" Type="http://schemas.openxmlformats.org/officeDocument/2006/relationships/hyperlink" Target="https://gyazo.com/3933cc1182bc81310c6aab1eb9457b1a" TargetMode="External"/><Relationship Id="rId290" Type="http://schemas.openxmlformats.org/officeDocument/2006/relationships/hyperlink" Target="https://gyazo.com/ef7e90e6f8fb02164eb4ab73ac87da4a" TargetMode="External"/><Relationship Id="rId304" Type="http://schemas.openxmlformats.org/officeDocument/2006/relationships/hyperlink" Target="https://gyazo.com/69a3ffc4e64a9325bfb1300c38532a36" TargetMode="External"/><Relationship Id="rId85" Type="http://schemas.openxmlformats.org/officeDocument/2006/relationships/hyperlink" Target="https://gyazo.com/8c796d66ce38bd18fa24298314023505" TargetMode="External"/><Relationship Id="rId150" Type="http://schemas.openxmlformats.org/officeDocument/2006/relationships/hyperlink" Target="https://gyazo.com/329f5ec55da0891839bc9830c791561d" TargetMode="External"/><Relationship Id="rId171" Type="http://schemas.openxmlformats.org/officeDocument/2006/relationships/hyperlink" Target="https://gyazo.com/240c640064dd368f46a64d96b87e895f" TargetMode="External"/><Relationship Id="rId192" Type="http://schemas.openxmlformats.org/officeDocument/2006/relationships/hyperlink" Target="https://gyazo.com/121023977ec0f4ad7fe7fca147637ebd" TargetMode="External"/><Relationship Id="rId206" Type="http://schemas.openxmlformats.org/officeDocument/2006/relationships/hyperlink" Target="https://gyazo.com/a1ee23ca8bf26039ec398c5d05c62ed5" TargetMode="External"/><Relationship Id="rId227" Type="http://schemas.openxmlformats.org/officeDocument/2006/relationships/hyperlink" Target="https://gyazo.com/1d336227f0cbe613c60a222363270ac7" TargetMode="External"/><Relationship Id="rId248" Type="http://schemas.openxmlformats.org/officeDocument/2006/relationships/hyperlink" Target="https://gyazo.com/ef7e90e6f8fb02164eb4ab73ac87da4a" TargetMode="External"/><Relationship Id="rId269" Type="http://schemas.openxmlformats.org/officeDocument/2006/relationships/hyperlink" Target="https://gyazo.com/1d336227f0cbe613c60a222363270ac7" TargetMode="External"/><Relationship Id="rId12" Type="http://schemas.openxmlformats.org/officeDocument/2006/relationships/hyperlink" Target="https://gyazo.com/50b702ebb992edd7b8fd22e718b7e9a9" TargetMode="External"/><Relationship Id="rId33" Type="http://schemas.openxmlformats.org/officeDocument/2006/relationships/hyperlink" Target="https://gyazo.com/0d2ba666953d1c149d236130ef86c9f2" TargetMode="External"/><Relationship Id="rId108" Type="http://schemas.openxmlformats.org/officeDocument/2006/relationships/hyperlink" Target="https://gyazo.com/09023abdff7f0dfc60505aa3ff4119ad" TargetMode="External"/><Relationship Id="rId129" Type="http://schemas.openxmlformats.org/officeDocument/2006/relationships/hyperlink" Target="https://gyazo.com/f617c153a56db26f97b907b1ba3e90d4" TargetMode="External"/><Relationship Id="rId280" Type="http://schemas.openxmlformats.org/officeDocument/2006/relationships/hyperlink" Target="https://gyazo.com/69a3ffc4e64a9325bfb1300c38532a36" TargetMode="External"/><Relationship Id="rId54" Type="http://schemas.openxmlformats.org/officeDocument/2006/relationships/hyperlink" Target="https://gyazo.com/cac568528d22ace6a24cb931c6663cd1" TargetMode="External"/><Relationship Id="rId75" Type="http://schemas.openxmlformats.org/officeDocument/2006/relationships/hyperlink" Target="https://gyazo.com/00cdce70eb143e305600f2a012661f3c" TargetMode="External"/><Relationship Id="rId96" Type="http://schemas.openxmlformats.org/officeDocument/2006/relationships/hyperlink" Target="https://gyazo.com/8d02166ba31e1a239e6e7d04690a13ae" TargetMode="External"/><Relationship Id="rId140" Type="http://schemas.openxmlformats.org/officeDocument/2006/relationships/hyperlink" Target="https://gyazo.com/15903c1b6b9c8e0b96bff32b94a5a5c8" TargetMode="External"/><Relationship Id="rId161" Type="http://schemas.openxmlformats.org/officeDocument/2006/relationships/hyperlink" Target="https://gyazo.com/568413bc48c65647dd56a7b0ed976a2f" TargetMode="External"/><Relationship Id="rId182" Type="http://schemas.openxmlformats.org/officeDocument/2006/relationships/hyperlink" Target="https://gyazo.com/fb5d2d1530e38cbc7e0a5cfe750c0c91" TargetMode="External"/><Relationship Id="rId217" Type="http://schemas.openxmlformats.org/officeDocument/2006/relationships/hyperlink" Target="https://gyazo.com/c20a0c29dbff425df92ddd0dc79fb94f" TargetMode="External"/><Relationship Id="rId6" Type="http://schemas.openxmlformats.org/officeDocument/2006/relationships/hyperlink" Target="https://gyazo.com/50b702ebb992edd7b8fd22e718b7e9a9" TargetMode="External"/><Relationship Id="rId238" Type="http://schemas.openxmlformats.org/officeDocument/2006/relationships/hyperlink" Target="https://gyazo.com/69a3ffc4e64a9325bfb1300c38532a36" TargetMode="External"/><Relationship Id="rId259" Type="http://schemas.openxmlformats.org/officeDocument/2006/relationships/hyperlink" Target="https://gyazo.com/12b0af431f06d737f786bd9e3caac1b6" TargetMode="External"/><Relationship Id="rId23" Type="http://schemas.openxmlformats.org/officeDocument/2006/relationships/hyperlink" Target="https://gyazo.com/6d23b906e21dcfd9e1e684cb8842ea25" TargetMode="External"/><Relationship Id="rId119" Type="http://schemas.openxmlformats.org/officeDocument/2006/relationships/hyperlink" Target="https://gyazo.com/751069df111d22d9ec3a41c98074aff3" TargetMode="External"/><Relationship Id="rId270" Type="http://schemas.openxmlformats.org/officeDocument/2006/relationships/hyperlink" Target="https://gyazo.com/1e05cc328b82ef59e711f58e005b9bc6" TargetMode="External"/><Relationship Id="rId291" Type="http://schemas.openxmlformats.org/officeDocument/2006/relationships/hyperlink" Target="https://gyazo.com/d489d6cf634950533972883ba4328a57" TargetMode="External"/><Relationship Id="rId305" Type="http://schemas.openxmlformats.org/officeDocument/2006/relationships/printerSettings" Target="../printerSettings/printerSettings8.bin"/><Relationship Id="rId44" Type="http://schemas.openxmlformats.org/officeDocument/2006/relationships/hyperlink" Target="https://gyazo.com/64e8cbe41347eb4c79920877490951ab" TargetMode="External"/><Relationship Id="rId65" Type="http://schemas.openxmlformats.org/officeDocument/2006/relationships/hyperlink" Target="https://gyazo.com/2884df26456d5825bbc8a4d1d0491e99" TargetMode="External"/><Relationship Id="rId86" Type="http://schemas.openxmlformats.org/officeDocument/2006/relationships/hyperlink" Target="https://gyazo.com/d210d6388f1ae124b5f7cc128987dc02" TargetMode="External"/><Relationship Id="rId130" Type="http://schemas.openxmlformats.org/officeDocument/2006/relationships/hyperlink" Target="https://gyazo.com/bf266f58fa13a8b1ec1a03a6f759fd3b" TargetMode="External"/><Relationship Id="rId151" Type="http://schemas.openxmlformats.org/officeDocument/2006/relationships/hyperlink" Target="https://gyazo.com/53572ec18c76a501fa6c6798c35b38e7" TargetMode="External"/><Relationship Id="rId172" Type="http://schemas.openxmlformats.org/officeDocument/2006/relationships/hyperlink" Target="https://gyazo.com/fece864115471879afa4fb6d3f852333" TargetMode="External"/><Relationship Id="rId193" Type="http://schemas.openxmlformats.org/officeDocument/2006/relationships/hyperlink" Target="https://gyazo.com/f7f440289565bb9b94d772ef5195dd42" TargetMode="External"/><Relationship Id="rId207" Type="http://schemas.openxmlformats.org/officeDocument/2006/relationships/hyperlink" Target="https://gyazo.com/ecea1bb3d5ea97114ba2b46a8f055810" TargetMode="External"/><Relationship Id="rId228" Type="http://schemas.openxmlformats.org/officeDocument/2006/relationships/hyperlink" Target="https://gyazo.com/1e05cc328b82ef59e711f58e005b9bc6" TargetMode="External"/><Relationship Id="rId249" Type="http://schemas.openxmlformats.org/officeDocument/2006/relationships/hyperlink" Target="https://gyazo.com/d489d6cf634950533972883ba4328a57" TargetMode="External"/><Relationship Id="rId13" Type="http://schemas.openxmlformats.org/officeDocument/2006/relationships/hyperlink" Target="https://gyazo.com/37388cd9e078f09f2030bd8a6477b2f5" TargetMode="External"/><Relationship Id="rId109" Type="http://schemas.openxmlformats.org/officeDocument/2006/relationships/hyperlink" Target="https://gyazo.com/63a4cd7d41ed9e504ee3135991af2ab3" TargetMode="External"/><Relationship Id="rId260" Type="http://schemas.openxmlformats.org/officeDocument/2006/relationships/hyperlink" Target="https://gyazo.com/ef7e90e6f8fb02164eb4ab73ac87da4a" TargetMode="External"/><Relationship Id="rId281" Type="http://schemas.openxmlformats.org/officeDocument/2006/relationships/hyperlink" Target="https://gyazo.com/1d336227f0cbe613c60a222363270ac7" TargetMode="External"/><Relationship Id="rId34" Type="http://schemas.openxmlformats.org/officeDocument/2006/relationships/hyperlink" Target="https://gyazo.com/1a4b216f0e3f3c04d03f259974326c3b" TargetMode="External"/><Relationship Id="rId55" Type="http://schemas.openxmlformats.org/officeDocument/2006/relationships/hyperlink" Target="https://gyazo.com/a341c25010739f9a1a149ec593ebd689" TargetMode="External"/><Relationship Id="rId76" Type="http://schemas.openxmlformats.org/officeDocument/2006/relationships/hyperlink" Target="https://gyazo.com/d4e986371d613a3b75d104d817cf4be3" TargetMode="External"/><Relationship Id="rId97" Type="http://schemas.openxmlformats.org/officeDocument/2006/relationships/hyperlink" Target="https://gyazo.com/3bc65beffdc513f6e41f1c491361ceca" TargetMode="External"/><Relationship Id="rId120" Type="http://schemas.openxmlformats.org/officeDocument/2006/relationships/hyperlink" Target="https://gyazo.com/fd91df9db6ede1c1b68b198ae4a53ca3" TargetMode="External"/><Relationship Id="rId141" Type="http://schemas.openxmlformats.org/officeDocument/2006/relationships/hyperlink" Target="https://gyazo.com/53572ec18c76a501fa6c6798c35b38e7" TargetMode="External"/><Relationship Id="rId7" Type="http://schemas.openxmlformats.org/officeDocument/2006/relationships/hyperlink" Target="https://gyazo.com/861a1e9172d664377473cc7666add538" TargetMode="External"/><Relationship Id="rId162" Type="http://schemas.openxmlformats.org/officeDocument/2006/relationships/hyperlink" Target="https://gyazo.com/59f19954e8ecfbfdd5695adf5820a5bf" TargetMode="External"/><Relationship Id="rId183" Type="http://schemas.openxmlformats.org/officeDocument/2006/relationships/hyperlink" Target="https://gyazo.com/6ffca22e1529c6d5c36a92e56283f5af" TargetMode="External"/><Relationship Id="rId218" Type="http://schemas.openxmlformats.org/officeDocument/2006/relationships/hyperlink" Target="https://gyazo.com/4796002805b363c8b5a565d5f78384ae" TargetMode="External"/><Relationship Id="rId239" Type="http://schemas.openxmlformats.org/officeDocument/2006/relationships/hyperlink" Target="https://gyazo.com/1d336227f0cbe613c60a222363270ac7" TargetMode="External"/><Relationship Id="rId2" Type="http://schemas.openxmlformats.org/officeDocument/2006/relationships/hyperlink" Target="https://gyazo.com/128c2554d18372926564611d8de55b64" TargetMode="External"/><Relationship Id="rId29" Type="http://schemas.openxmlformats.org/officeDocument/2006/relationships/hyperlink" Target="https://gyazo.com/7e5f017a56ea2855cc2ff58d0e3d8f7e" TargetMode="External"/><Relationship Id="rId250" Type="http://schemas.openxmlformats.org/officeDocument/2006/relationships/hyperlink" Target="https://gyazo.com/69a3ffc4e64a9325bfb1300c38532a36" TargetMode="External"/><Relationship Id="rId255" Type="http://schemas.openxmlformats.org/officeDocument/2006/relationships/hyperlink" Target="https://gyazo.com/d489d6cf634950533972883ba4328a57" TargetMode="External"/><Relationship Id="rId271" Type="http://schemas.openxmlformats.org/officeDocument/2006/relationships/hyperlink" Target="https://gyazo.com/12b0af431f06d737f786bd9e3caac1b6" TargetMode="External"/><Relationship Id="rId276" Type="http://schemas.openxmlformats.org/officeDocument/2006/relationships/hyperlink" Target="https://gyazo.com/1e05cc328b82ef59e711f58e005b9bc6" TargetMode="External"/><Relationship Id="rId292" Type="http://schemas.openxmlformats.org/officeDocument/2006/relationships/hyperlink" Target="https://gyazo.com/69a3ffc4e64a9325bfb1300c38532a36" TargetMode="External"/><Relationship Id="rId297" Type="http://schemas.openxmlformats.org/officeDocument/2006/relationships/hyperlink" Target="https://gyazo.com/d489d6cf634950533972883ba4328a57" TargetMode="External"/><Relationship Id="rId24" Type="http://schemas.openxmlformats.org/officeDocument/2006/relationships/hyperlink" Target="https://gyazo.com/a8a7a1ffd05b011d373c4d379f717a54" TargetMode="External"/><Relationship Id="rId40" Type="http://schemas.openxmlformats.org/officeDocument/2006/relationships/hyperlink" Target="https://gyazo.com/4031338d82c31574a9b603175600513f" TargetMode="External"/><Relationship Id="rId45" Type="http://schemas.openxmlformats.org/officeDocument/2006/relationships/hyperlink" Target="https://gyazo.com/12f46d8afe5d2c3f3e63a4e9852aa74b" TargetMode="External"/><Relationship Id="rId66" Type="http://schemas.openxmlformats.org/officeDocument/2006/relationships/hyperlink" Target="https://gyazo.com/fb4ab079926eb6624bd6f46d018e9a16" TargetMode="External"/><Relationship Id="rId87" Type="http://schemas.openxmlformats.org/officeDocument/2006/relationships/hyperlink" Target="https://gyazo.com/c8336ef19ea56b5436cc4d0a7e19de2e" TargetMode="External"/><Relationship Id="rId110" Type="http://schemas.openxmlformats.org/officeDocument/2006/relationships/hyperlink" Target="https://gyazo.com/265ebff01acc449311e2a1b8f9943e1c" TargetMode="External"/><Relationship Id="rId115" Type="http://schemas.openxmlformats.org/officeDocument/2006/relationships/hyperlink" Target="https://gyazo.com/10bcdcf9320b061f7262f570cec3cbcd" TargetMode="External"/><Relationship Id="rId131" Type="http://schemas.openxmlformats.org/officeDocument/2006/relationships/hyperlink" Target="https://gyazo.com/f6a52b866c4318597909c82cc299c712" TargetMode="External"/><Relationship Id="rId136" Type="http://schemas.openxmlformats.org/officeDocument/2006/relationships/hyperlink" Target="https://gyazo.com/6e599fc074fdf3f82fe558f45906f4cd" TargetMode="External"/><Relationship Id="rId157" Type="http://schemas.openxmlformats.org/officeDocument/2006/relationships/hyperlink" Target="https://gyazo.com/795ff8cfc3af85abb2ed8404927b547d" TargetMode="External"/><Relationship Id="rId178" Type="http://schemas.openxmlformats.org/officeDocument/2006/relationships/hyperlink" Target="https://gyazo.com/fece864115471879afa4fb6d3f852333" TargetMode="External"/><Relationship Id="rId301" Type="http://schemas.openxmlformats.org/officeDocument/2006/relationships/hyperlink" Target="https://gyazo.com/12b0af431f06d737f786bd9e3caac1b6" TargetMode="External"/><Relationship Id="rId61" Type="http://schemas.openxmlformats.org/officeDocument/2006/relationships/hyperlink" Target="https://gyazo.com/cac568528d22ace6a24cb931c6663cd1" TargetMode="External"/><Relationship Id="rId82" Type="http://schemas.openxmlformats.org/officeDocument/2006/relationships/hyperlink" Target="https://gyazo.com/d4e986371d613a3b75d104d817cf4be3" TargetMode="External"/><Relationship Id="rId152" Type="http://schemas.openxmlformats.org/officeDocument/2006/relationships/hyperlink" Target="https://gyazo.com/8b15d788da65940ab0a147b11eb454d6" TargetMode="External"/><Relationship Id="rId173" Type="http://schemas.openxmlformats.org/officeDocument/2006/relationships/hyperlink" Target="https://gyazo.com/dc632e9e708ebe632555855770ec3c01" TargetMode="External"/><Relationship Id="rId194" Type="http://schemas.openxmlformats.org/officeDocument/2006/relationships/hyperlink" Target="https://gyazo.com/34a223a3d843a769a7385ee7385630ac" TargetMode="External"/><Relationship Id="rId199" Type="http://schemas.openxmlformats.org/officeDocument/2006/relationships/hyperlink" Target="https://gyazo.com/7c93251f463a6348c5a7b522236d1b13" TargetMode="External"/><Relationship Id="rId203" Type="http://schemas.openxmlformats.org/officeDocument/2006/relationships/hyperlink" Target="https://gyazo.com/3afe1439c2b1de499618dac0b1b272b6" TargetMode="External"/><Relationship Id="rId208" Type="http://schemas.openxmlformats.org/officeDocument/2006/relationships/hyperlink" Target="https://gyazo.com/49bfd9edc2ab0bc933106dc9b4204d0a" TargetMode="External"/><Relationship Id="rId229" Type="http://schemas.openxmlformats.org/officeDocument/2006/relationships/hyperlink" Target="https://gyazo.com/12b0af431f06d737f786bd9e3caac1b6" TargetMode="External"/><Relationship Id="rId19" Type="http://schemas.openxmlformats.org/officeDocument/2006/relationships/hyperlink" Target="https://gyazo.com/2217db36493f29358991bf106ed9b2d6" TargetMode="External"/><Relationship Id="rId224" Type="http://schemas.openxmlformats.org/officeDocument/2006/relationships/hyperlink" Target="https://gyazo.com/4796002805b363c8b5a565d5f78384ae" TargetMode="External"/><Relationship Id="rId240" Type="http://schemas.openxmlformats.org/officeDocument/2006/relationships/hyperlink" Target="https://gyazo.com/1e05cc328b82ef59e711f58e005b9bc6" TargetMode="External"/><Relationship Id="rId245" Type="http://schemas.openxmlformats.org/officeDocument/2006/relationships/hyperlink" Target="https://gyazo.com/1d336227f0cbe613c60a222363270ac7" TargetMode="External"/><Relationship Id="rId261" Type="http://schemas.openxmlformats.org/officeDocument/2006/relationships/hyperlink" Target="https://gyazo.com/d489d6cf634950533972883ba4328a57" TargetMode="External"/><Relationship Id="rId266" Type="http://schemas.openxmlformats.org/officeDocument/2006/relationships/hyperlink" Target="https://gyazo.com/ef7e90e6f8fb02164eb4ab73ac87da4a" TargetMode="External"/><Relationship Id="rId287" Type="http://schemas.openxmlformats.org/officeDocument/2006/relationships/hyperlink" Target="https://gyazo.com/1d336227f0cbe613c60a222363270ac7" TargetMode="External"/><Relationship Id="rId14" Type="http://schemas.openxmlformats.org/officeDocument/2006/relationships/hyperlink" Target="https://gyazo.com/2217db36493f29358991bf106ed9b2d6" TargetMode="External"/><Relationship Id="rId30" Type="http://schemas.openxmlformats.org/officeDocument/2006/relationships/hyperlink" Target="https://gyazo.com/221016dca91306d1846d4848c25baef2" TargetMode="External"/><Relationship Id="rId35" Type="http://schemas.openxmlformats.org/officeDocument/2006/relationships/hyperlink" Target="https://gyazo.com/a4078e5cc9b977442b7a2cdff846830c" TargetMode="External"/><Relationship Id="rId56" Type="http://schemas.openxmlformats.org/officeDocument/2006/relationships/hyperlink" Target="https://gyazo.com/f20c01f30e60e5a77ad7e7a62677d382" TargetMode="External"/><Relationship Id="rId77" Type="http://schemas.openxmlformats.org/officeDocument/2006/relationships/hyperlink" Target="https://gyazo.com/9f4b1e9b9777a9327a7ba3c8a46c47b7" TargetMode="External"/><Relationship Id="rId100" Type="http://schemas.openxmlformats.org/officeDocument/2006/relationships/hyperlink" Target="https://gyazo.com/47078e213602c4876b0fc2f1873d37cd" TargetMode="External"/><Relationship Id="rId105" Type="http://schemas.openxmlformats.org/officeDocument/2006/relationships/hyperlink" Target="https://gyazo.com/5ff511ef3a18121c718afa78097cf93b" TargetMode="External"/><Relationship Id="rId126" Type="http://schemas.openxmlformats.org/officeDocument/2006/relationships/hyperlink" Target="https://gyazo.com/a057b8cc2c23cf3ceeb47adc72f3813c" TargetMode="External"/><Relationship Id="rId147" Type="http://schemas.openxmlformats.org/officeDocument/2006/relationships/hyperlink" Target="https://gyazo.com/8b15d788da65940ab0a147b11eb454d6" TargetMode="External"/><Relationship Id="rId168" Type="http://schemas.openxmlformats.org/officeDocument/2006/relationships/hyperlink" Target="https://gyazo.com/b51dd26f085c32a8002eb29b8a127df9" TargetMode="External"/><Relationship Id="rId282" Type="http://schemas.openxmlformats.org/officeDocument/2006/relationships/hyperlink" Target="https://gyazo.com/1e05cc328b82ef59e711f58e005b9bc6" TargetMode="External"/><Relationship Id="rId8" Type="http://schemas.openxmlformats.org/officeDocument/2006/relationships/hyperlink" Target="https://gyazo.com/128c2554d18372926564611d8de55b64" TargetMode="External"/><Relationship Id="rId51" Type="http://schemas.openxmlformats.org/officeDocument/2006/relationships/hyperlink" Target="https://gyazo.com/3ecc7e752f1f62ed59903a2dd4c660ff" TargetMode="External"/><Relationship Id="rId72" Type="http://schemas.openxmlformats.org/officeDocument/2006/relationships/hyperlink" Target="https://gyazo.com/08b5fd1b4d2342bf242c876f27514ee7" TargetMode="External"/><Relationship Id="rId93" Type="http://schemas.openxmlformats.org/officeDocument/2006/relationships/hyperlink" Target="https://gyazo.com/8e60059ee03b9f9a6aa9f67851bef482" TargetMode="External"/><Relationship Id="rId98" Type="http://schemas.openxmlformats.org/officeDocument/2006/relationships/hyperlink" Target="https://gyazo.com/ab5adc9962971c908cd62a8843f7c32d" TargetMode="External"/><Relationship Id="rId121" Type="http://schemas.openxmlformats.org/officeDocument/2006/relationships/hyperlink" Target="https://gyazo.com/a057b8cc2c23cf3ceeb47adc72f3813c" TargetMode="External"/><Relationship Id="rId142" Type="http://schemas.openxmlformats.org/officeDocument/2006/relationships/hyperlink" Target="https://gyazo.com/8b15d788da65940ab0a147b11eb454d6" TargetMode="External"/><Relationship Id="rId163" Type="http://schemas.openxmlformats.org/officeDocument/2006/relationships/hyperlink" Target="https://gyazo.com/240c640064dd368f46a64d96b87e895f" TargetMode="External"/><Relationship Id="rId184" Type="http://schemas.openxmlformats.org/officeDocument/2006/relationships/hyperlink" Target="https://gyazo.com/b347c6a6086b53a8bcc4bf29be3c1204" TargetMode="External"/><Relationship Id="rId189" Type="http://schemas.openxmlformats.org/officeDocument/2006/relationships/hyperlink" Target="https://gyazo.com/b347c6a6086b53a8bcc4bf29be3c1204" TargetMode="External"/><Relationship Id="rId219" Type="http://schemas.openxmlformats.org/officeDocument/2006/relationships/hyperlink" Target="https://gyazo.com/04de1a06705c0390ee63a9519b910ab7" TargetMode="External"/><Relationship Id="rId3" Type="http://schemas.openxmlformats.org/officeDocument/2006/relationships/hyperlink" Target="https://gyazo.com/2a4de5354d6f4970ea0ed614f6e732d4" TargetMode="External"/><Relationship Id="rId214" Type="http://schemas.openxmlformats.org/officeDocument/2006/relationships/hyperlink" Target="https://gyazo.com/49bfd9edc2ab0bc933106dc9b4204d0a" TargetMode="External"/><Relationship Id="rId230" Type="http://schemas.openxmlformats.org/officeDocument/2006/relationships/hyperlink" Target="https://gyazo.com/ef7e90e6f8fb02164eb4ab73ac87da4a" TargetMode="External"/><Relationship Id="rId235" Type="http://schemas.openxmlformats.org/officeDocument/2006/relationships/hyperlink" Target="https://gyazo.com/12b0af431f06d737f786bd9e3caac1b6" TargetMode="External"/><Relationship Id="rId251" Type="http://schemas.openxmlformats.org/officeDocument/2006/relationships/hyperlink" Target="https://gyazo.com/1d336227f0cbe613c60a222363270ac7" TargetMode="External"/><Relationship Id="rId256" Type="http://schemas.openxmlformats.org/officeDocument/2006/relationships/hyperlink" Target="https://gyazo.com/69a3ffc4e64a9325bfb1300c38532a36" TargetMode="External"/><Relationship Id="rId277" Type="http://schemas.openxmlformats.org/officeDocument/2006/relationships/hyperlink" Target="https://gyazo.com/12b0af431f06d737f786bd9e3caac1b6" TargetMode="External"/><Relationship Id="rId298" Type="http://schemas.openxmlformats.org/officeDocument/2006/relationships/hyperlink" Target="https://gyazo.com/69a3ffc4e64a9325bfb1300c38532a36" TargetMode="External"/><Relationship Id="rId25" Type="http://schemas.openxmlformats.org/officeDocument/2006/relationships/hyperlink" Target="https://gyazo.com/d74899c3741fc6c55f64729d8c112f19" TargetMode="External"/><Relationship Id="rId46" Type="http://schemas.openxmlformats.org/officeDocument/2006/relationships/hyperlink" Target="https://gyazo.com/bccba53618fa5c84a717fbdd5b9d953e" TargetMode="External"/><Relationship Id="rId67" Type="http://schemas.openxmlformats.org/officeDocument/2006/relationships/hyperlink" Target="https://gyazo.com/40dce506c575f4799670125c1ae82bc3" TargetMode="External"/><Relationship Id="rId116" Type="http://schemas.openxmlformats.org/officeDocument/2006/relationships/hyperlink" Target="https://gyazo.com/a83a97c16b61bda877c78e6b448c7d75" TargetMode="External"/><Relationship Id="rId137" Type="http://schemas.openxmlformats.org/officeDocument/2006/relationships/hyperlink" Target="https://gyazo.com/795ff8cfc3af85abb2ed8404927b547d" TargetMode="External"/><Relationship Id="rId158" Type="http://schemas.openxmlformats.org/officeDocument/2006/relationships/hyperlink" Target="https://gyazo.com/3179f7cf41bf79f41b8d948d5e783999" TargetMode="External"/><Relationship Id="rId272" Type="http://schemas.openxmlformats.org/officeDocument/2006/relationships/hyperlink" Target="https://gyazo.com/ef7e90e6f8fb02164eb4ab73ac87da4a" TargetMode="External"/><Relationship Id="rId293" Type="http://schemas.openxmlformats.org/officeDocument/2006/relationships/hyperlink" Target="https://gyazo.com/1d336227f0cbe613c60a222363270ac7" TargetMode="External"/><Relationship Id="rId302" Type="http://schemas.openxmlformats.org/officeDocument/2006/relationships/hyperlink" Target="https://gyazo.com/ef7e90e6f8fb02164eb4ab73ac87da4a" TargetMode="External"/><Relationship Id="rId20" Type="http://schemas.openxmlformats.org/officeDocument/2006/relationships/hyperlink" Target="https://gyazo.com/ef69a189f96eaf65518cbb808358651f" TargetMode="External"/><Relationship Id="rId41" Type="http://schemas.openxmlformats.org/officeDocument/2006/relationships/hyperlink" Target="https://gyazo.com/15635ba2202a4052f418d248ba1ae7b6" TargetMode="External"/><Relationship Id="rId62" Type="http://schemas.openxmlformats.org/officeDocument/2006/relationships/hyperlink" Target="https://gyazo.com/a341c25010739f9a1a149ec593ebd689" TargetMode="External"/><Relationship Id="rId83" Type="http://schemas.openxmlformats.org/officeDocument/2006/relationships/hyperlink" Target="https://gyazo.com/9f4b1e9b9777a9327a7ba3c8a46c47b7" TargetMode="External"/><Relationship Id="rId88" Type="http://schemas.openxmlformats.org/officeDocument/2006/relationships/hyperlink" Target="https://gyazo.com/d05a171d80d5ed20c816a4b6e3ef47e8" TargetMode="External"/><Relationship Id="rId111" Type="http://schemas.openxmlformats.org/officeDocument/2006/relationships/hyperlink" Target="https://gyazo.com/efaed2a1b4cac1e87111a4290a4fdb95" TargetMode="External"/><Relationship Id="rId132" Type="http://schemas.openxmlformats.org/officeDocument/2006/relationships/hyperlink" Target="https://gyazo.com/c104497e9fcfdb21240016a4816d1675" TargetMode="External"/><Relationship Id="rId153" Type="http://schemas.openxmlformats.org/officeDocument/2006/relationships/hyperlink" Target="https://gyazo.com/9df80a77a31a5250a7be4e24ecdca19e" TargetMode="External"/><Relationship Id="rId174" Type="http://schemas.openxmlformats.org/officeDocument/2006/relationships/hyperlink" Target="https://gyazo.com/b51dd26f085c32a8002eb29b8a127df9" TargetMode="External"/><Relationship Id="rId179" Type="http://schemas.openxmlformats.org/officeDocument/2006/relationships/hyperlink" Target="https://gyazo.com/dc632e9e708ebe632555855770ec3c01" TargetMode="External"/><Relationship Id="rId195" Type="http://schemas.openxmlformats.org/officeDocument/2006/relationships/hyperlink" Target="https://gyazo.com/dc9fc0fdd5f3cbce76e70b6b939518c2" TargetMode="External"/><Relationship Id="rId209" Type="http://schemas.openxmlformats.org/officeDocument/2006/relationships/hyperlink" Target="https://gyazo.com/3afe1439c2b1de499618dac0b1b272b6" TargetMode="External"/><Relationship Id="rId190" Type="http://schemas.openxmlformats.org/officeDocument/2006/relationships/hyperlink" Target="https://gyazo.com/a873a02ee281d6cdc42442a1e7e6cb1c" TargetMode="External"/><Relationship Id="rId204" Type="http://schemas.openxmlformats.org/officeDocument/2006/relationships/hyperlink" Target="https://gyazo.com/4af144a4e5d962f6605dd57c68e70925" TargetMode="External"/><Relationship Id="rId220" Type="http://schemas.openxmlformats.org/officeDocument/2006/relationships/hyperlink" Target="https://gyazo.com/da803600e8d959fb061473d753ab5db9" TargetMode="External"/><Relationship Id="rId225" Type="http://schemas.openxmlformats.org/officeDocument/2006/relationships/hyperlink" Target="https://gyazo.com/04de1a06705c0390ee63a9519b910ab7" TargetMode="External"/><Relationship Id="rId241" Type="http://schemas.openxmlformats.org/officeDocument/2006/relationships/hyperlink" Target="https://gyazo.com/12b0af431f06d737f786bd9e3caac1b6" TargetMode="External"/><Relationship Id="rId246" Type="http://schemas.openxmlformats.org/officeDocument/2006/relationships/hyperlink" Target="https://gyazo.com/1e05cc328b82ef59e711f58e005b9bc6" TargetMode="External"/><Relationship Id="rId267" Type="http://schemas.openxmlformats.org/officeDocument/2006/relationships/hyperlink" Target="https://gyazo.com/d489d6cf634950533972883ba4328a57" TargetMode="External"/><Relationship Id="rId288" Type="http://schemas.openxmlformats.org/officeDocument/2006/relationships/hyperlink" Target="https://gyazo.com/1e05cc328b82ef59e711f58e005b9bc6" TargetMode="External"/><Relationship Id="rId15" Type="http://schemas.openxmlformats.org/officeDocument/2006/relationships/hyperlink" Target="https://gyazo.com/ef69a189f96eaf65518cbb808358651f" TargetMode="External"/><Relationship Id="rId36" Type="http://schemas.openxmlformats.org/officeDocument/2006/relationships/hyperlink" Target="https://gyazo.com/c505d0eeea7c71d1c95572e2d349b70f" TargetMode="External"/><Relationship Id="rId57" Type="http://schemas.openxmlformats.org/officeDocument/2006/relationships/hyperlink" Target="https://gyazo.com/e46f891806a422168bdb20fffa922dd8" TargetMode="External"/><Relationship Id="rId106" Type="http://schemas.openxmlformats.org/officeDocument/2006/relationships/hyperlink" Target="https://gyazo.com/4d6ca9c60a93bc62298f257f3ef8c3b7" TargetMode="External"/><Relationship Id="rId127" Type="http://schemas.openxmlformats.org/officeDocument/2006/relationships/hyperlink" Target="https://gyazo.com/2255a3a021c8849427cf675662fcad90" TargetMode="External"/><Relationship Id="rId262" Type="http://schemas.openxmlformats.org/officeDocument/2006/relationships/hyperlink" Target="https://gyazo.com/69a3ffc4e64a9325bfb1300c38532a36" TargetMode="External"/><Relationship Id="rId283" Type="http://schemas.openxmlformats.org/officeDocument/2006/relationships/hyperlink" Target="https://gyazo.com/12b0af431f06d737f786bd9e3caac1b6" TargetMode="External"/><Relationship Id="rId10" Type="http://schemas.openxmlformats.org/officeDocument/2006/relationships/hyperlink" Target="https://gyazo.com/be5f48cdb9e26844bf6991578402f183" TargetMode="External"/><Relationship Id="rId31" Type="http://schemas.openxmlformats.org/officeDocument/2006/relationships/hyperlink" Target="https://gyazo.com/e4202c2ccba812f2085cf086f253e467" TargetMode="External"/><Relationship Id="rId52" Type="http://schemas.openxmlformats.org/officeDocument/2006/relationships/hyperlink" Target="https://gyazo.com/9f573c3b8521e49908c4f992e72f3223" TargetMode="External"/><Relationship Id="rId73" Type="http://schemas.openxmlformats.org/officeDocument/2006/relationships/hyperlink" Target="https://gyazo.com/1919ad9a7c397e46989a086495736a81" TargetMode="External"/><Relationship Id="rId78" Type="http://schemas.openxmlformats.org/officeDocument/2006/relationships/hyperlink" Target="https://gyazo.com/e8189d3b96bef69346acd76172a67570" TargetMode="External"/><Relationship Id="rId94" Type="http://schemas.openxmlformats.org/officeDocument/2006/relationships/hyperlink" Target="https://gyazo.com/47078e213602c4876b0fc2f1873d37cd" TargetMode="External"/><Relationship Id="rId99" Type="http://schemas.openxmlformats.org/officeDocument/2006/relationships/hyperlink" Target="https://gyazo.com/5ff511ef3a18121c718afa78097cf93b" TargetMode="External"/><Relationship Id="rId101" Type="http://schemas.openxmlformats.org/officeDocument/2006/relationships/hyperlink" Target="https://gyazo.com/0ebb8fec6646755fe00a2aa4523a2765" TargetMode="External"/><Relationship Id="rId122" Type="http://schemas.openxmlformats.org/officeDocument/2006/relationships/hyperlink" Target="https://gyazo.com/2255a3a021c8849427cf675662fcad90" TargetMode="External"/><Relationship Id="rId143" Type="http://schemas.openxmlformats.org/officeDocument/2006/relationships/hyperlink" Target="https://gyazo.com/9df80a77a31a5250a7be4e24ecdca19e" TargetMode="External"/><Relationship Id="rId148" Type="http://schemas.openxmlformats.org/officeDocument/2006/relationships/hyperlink" Target="https://gyazo.com/9df80a77a31a5250a7be4e24ecdca19e" TargetMode="External"/><Relationship Id="rId164" Type="http://schemas.openxmlformats.org/officeDocument/2006/relationships/hyperlink" Target="https://gyazo.com/fece864115471879afa4fb6d3f852333" TargetMode="External"/><Relationship Id="rId169" Type="http://schemas.openxmlformats.org/officeDocument/2006/relationships/hyperlink" Target="https://gyazo.com/568413bc48c65647dd56a7b0ed976a2f" TargetMode="External"/><Relationship Id="rId185" Type="http://schemas.openxmlformats.org/officeDocument/2006/relationships/hyperlink" Target="https://gyazo.com/a873a02ee281d6cdc42442a1e7e6cb1c" TargetMode="External"/><Relationship Id="rId4" Type="http://schemas.openxmlformats.org/officeDocument/2006/relationships/hyperlink" Target="https://gyazo.com/be5f48cdb9e26844bf6991578402f183" TargetMode="External"/><Relationship Id="rId9" Type="http://schemas.openxmlformats.org/officeDocument/2006/relationships/hyperlink" Target="https://gyazo.com/2a4de5354d6f4970ea0ed614f6e732d4" TargetMode="External"/><Relationship Id="rId180" Type="http://schemas.openxmlformats.org/officeDocument/2006/relationships/hyperlink" Target="https://gyazo.com/b51dd26f085c32a8002eb29b8a127df9" TargetMode="External"/><Relationship Id="rId210" Type="http://schemas.openxmlformats.org/officeDocument/2006/relationships/hyperlink" Target="https://gyazo.com/4af144a4e5d962f6605dd57c68e70925" TargetMode="External"/><Relationship Id="rId215" Type="http://schemas.openxmlformats.org/officeDocument/2006/relationships/hyperlink" Target="https://gyazo.com/8f0cc03b79887779f0a6c88e69f2f6d4" TargetMode="External"/><Relationship Id="rId236" Type="http://schemas.openxmlformats.org/officeDocument/2006/relationships/hyperlink" Target="https://gyazo.com/ef7e90e6f8fb02164eb4ab73ac87da4a" TargetMode="External"/><Relationship Id="rId257" Type="http://schemas.openxmlformats.org/officeDocument/2006/relationships/hyperlink" Target="https://gyazo.com/1d336227f0cbe613c60a222363270ac7" TargetMode="External"/><Relationship Id="rId278" Type="http://schemas.openxmlformats.org/officeDocument/2006/relationships/hyperlink" Target="https://gyazo.com/ef7e90e6f8fb02164eb4ab73ac87da4a" TargetMode="External"/><Relationship Id="rId26" Type="http://schemas.openxmlformats.org/officeDocument/2006/relationships/hyperlink" Target="https://gyazo.com/b38383e1e3ac8133e1daff1ed93df2bf" TargetMode="External"/><Relationship Id="rId231" Type="http://schemas.openxmlformats.org/officeDocument/2006/relationships/hyperlink" Target="https://gyazo.com/d489d6cf634950533972883ba4328a57" TargetMode="External"/><Relationship Id="rId252" Type="http://schemas.openxmlformats.org/officeDocument/2006/relationships/hyperlink" Target="https://gyazo.com/1e05cc328b82ef59e711f58e005b9bc6" TargetMode="External"/><Relationship Id="rId273" Type="http://schemas.openxmlformats.org/officeDocument/2006/relationships/hyperlink" Target="https://gyazo.com/d489d6cf634950533972883ba4328a57" TargetMode="External"/><Relationship Id="rId294" Type="http://schemas.openxmlformats.org/officeDocument/2006/relationships/hyperlink" Target="https://gyazo.com/1e05cc328b82ef59e711f58e005b9bc6" TargetMode="External"/><Relationship Id="rId47" Type="http://schemas.openxmlformats.org/officeDocument/2006/relationships/hyperlink" Target="https://gyazo.com/4031338d82c31574a9b603175600513f" TargetMode="External"/><Relationship Id="rId68" Type="http://schemas.openxmlformats.org/officeDocument/2006/relationships/hyperlink" Target="https://gyazo.com/33ab611dc7c28003b4efb107618b7657" TargetMode="External"/><Relationship Id="rId89" Type="http://schemas.openxmlformats.org/officeDocument/2006/relationships/hyperlink" Target="https://gyazo.com/ae33ec028dd0c721db94acd0e479e969" TargetMode="External"/><Relationship Id="rId112" Type="http://schemas.openxmlformats.org/officeDocument/2006/relationships/hyperlink" Target="https://gyazo.com/72ec14055b951747ce6e73540f89c5be" TargetMode="External"/><Relationship Id="rId133" Type="http://schemas.openxmlformats.org/officeDocument/2006/relationships/hyperlink" Target="https://gyazo.com/b450d3ab7af324533b69d46be6bfca78" TargetMode="External"/><Relationship Id="rId154" Type="http://schemas.openxmlformats.org/officeDocument/2006/relationships/hyperlink" Target="https://gyazo.com/abedcc743e8d19bc74494deab356bdfc" TargetMode="External"/><Relationship Id="rId175" Type="http://schemas.openxmlformats.org/officeDocument/2006/relationships/hyperlink" Target="https://gyazo.com/568413bc48c65647dd56a7b0ed976a2f" TargetMode="External"/><Relationship Id="rId196" Type="http://schemas.openxmlformats.org/officeDocument/2006/relationships/hyperlink" Target="https://gyazo.com/d68427a0af1aeb978978cd3bce30e2fc" TargetMode="External"/><Relationship Id="rId200" Type="http://schemas.openxmlformats.org/officeDocument/2006/relationships/hyperlink" Target="https://gyazo.com/a1ee23ca8bf26039ec398c5d05c62ed5" TargetMode="External"/><Relationship Id="rId16" Type="http://schemas.openxmlformats.org/officeDocument/2006/relationships/hyperlink" Target="https://gyazo.com/809af2ee608e8b4af6ad99b5672570cc" TargetMode="External"/><Relationship Id="rId221" Type="http://schemas.openxmlformats.org/officeDocument/2006/relationships/hyperlink" Target="https://gyazo.com/8f0cc03b79887779f0a6c88e69f2f6d4" TargetMode="External"/><Relationship Id="rId242" Type="http://schemas.openxmlformats.org/officeDocument/2006/relationships/hyperlink" Target="https://gyazo.com/ef7e90e6f8fb02164eb4ab73ac87da4a" TargetMode="External"/><Relationship Id="rId263" Type="http://schemas.openxmlformats.org/officeDocument/2006/relationships/hyperlink" Target="https://gyazo.com/1d336227f0cbe613c60a222363270ac7" TargetMode="External"/><Relationship Id="rId284" Type="http://schemas.openxmlformats.org/officeDocument/2006/relationships/hyperlink" Target="https://gyazo.com/ef7e90e6f8fb02164eb4ab73ac87da4a" TargetMode="External"/><Relationship Id="rId37" Type="http://schemas.openxmlformats.org/officeDocument/2006/relationships/hyperlink" Target="https://gyazo.com/64e8cbe41347eb4c79920877490951ab" TargetMode="External"/><Relationship Id="rId58" Type="http://schemas.openxmlformats.org/officeDocument/2006/relationships/hyperlink" Target="https://gyazo.com/3ecc7e752f1f62ed59903a2dd4c660ff" TargetMode="External"/><Relationship Id="rId79" Type="http://schemas.openxmlformats.org/officeDocument/2006/relationships/hyperlink" Target="https://gyazo.com/8c796d66ce38bd18fa24298314023505" TargetMode="External"/><Relationship Id="rId102" Type="http://schemas.openxmlformats.org/officeDocument/2006/relationships/hyperlink" Target="https://gyazo.com/8d02166ba31e1a239e6e7d04690a13ae" TargetMode="External"/><Relationship Id="rId123" Type="http://schemas.openxmlformats.org/officeDocument/2006/relationships/hyperlink" Target="https://gyazo.com/7c7e5e54476f1da63fa2a1fff5a933b7" TargetMode="External"/><Relationship Id="rId144" Type="http://schemas.openxmlformats.org/officeDocument/2006/relationships/hyperlink" Target="https://gyazo.com/abedcc743e8d19bc74494deab356bdfc" TargetMode="External"/><Relationship Id="rId90" Type="http://schemas.openxmlformats.org/officeDocument/2006/relationships/hyperlink" Target="https://gyazo.com/93a044e52c84e2cace26031337a3b8a4" TargetMode="External"/><Relationship Id="rId165" Type="http://schemas.openxmlformats.org/officeDocument/2006/relationships/hyperlink" Target="https://gyazo.com/dc632e9e708ebe632555855770ec3c01" TargetMode="External"/><Relationship Id="rId186" Type="http://schemas.openxmlformats.org/officeDocument/2006/relationships/hyperlink" Target="https://gyazo.com/b3a35109ef60afab82d0a418409993b9" TargetMode="External"/><Relationship Id="rId211" Type="http://schemas.openxmlformats.org/officeDocument/2006/relationships/hyperlink" Target="https://gyazo.com/7c93251f463a6348c5a7b522236d1b13" TargetMode="External"/><Relationship Id="rId232" Type="http://schemas.openxmlformats.org/officeDocument/2006/relationships/hyperlink" Target="https://gyazo.com/69a3ffc4e64a9325bfb1300c38532a36" TargetMode="External"/><Relationship Id="rId253" Type="http://schemas.openxmlformats.org/officeDocument/2006/relationships/hyperlink" Target="https://gyazo.com/12b0af431f06d737f786bd9e3caac1b6" TargetMode="External"/><Relationship Id="rId274" Type="http://schemas.openxmlformats.org/officeDocument/2006/relationships/hyperlink" Target="https://gyazo.com/69a3ffc4e64a9325bfb1300c38532a36" TargetMode="External"/><Relationship Id="rId295" Type="http://schemas.openxmlformats.org/officeDocument/2006/relationships/hyperlink" Target="https://gyazo.com/12b0af431f06d737f786bd9e3caac1b6" TargetMode="External"/><Relationship Id="rId27" Type="http://schemas.openxmlformats.org/officeDocument/2006/relationships/hyperlink" Target="https://gyazo.com/af3d57bcdde2c4abd4a85de8a7d53ab1" TargetMode="External"/><Relationship Id="rId48" Type="http://schemas.openxmlformats.org/officeDocument/2006/relationships/hyperlink" Target="https://gyazo.com/15635ba2202a4052f418d248ba1ae7b6" TargetMode="External"/><Relationship Id="rId69" Type="http://schemas.openxmlformats.org/officeDocument/2006/relationships/hyperlink" Target="https://gyazo.com/38abf4395736d2b9b6282356cea8083a" TargetMode="External"/><Relationship Id="rId113" Type="http://schemas.openxmlformats.org/officeDocument/2006/relationships/hyperlink" Target="https://gyazo.com/0ac8aeef078fdee6cac0a8b817adb5cf" TargetMode="External"/><Relationship Id="rId134" Type="http://schemas.openxmlformats.org/officeDocument/2006/relationships/hyperlink" Target="https://gyazo.com/a53a1265c9f63154667c78e3fa747850" TargetMode="External"/><Relationship Id="rId80" Type="http://schemas.openxmlformats.org/officeDocument/2006/relationships/hyperlink" Target="https://gyazo.com/d210d6388f1ae124b5f7cc128987dc02" TargetMode="External"/><Relationship Id="rId155" Type="http://schemas.openxmlformats.org/officeDocument/2006/relationships/hyperlink" Target="https://gyazo.com/329f5ec55da0891839bc9830c791561d" TargetMode="External"/><Relationship Id="rId176" Type="http://schemas.openxmlformats.org/officeDocument/2006/relationships/hyperlink" Target="https://gyazo.com/59f19954e8ecfbfdd5695adf5820a5bf" TargetMode="External"/><Relationship Id="rId197" Type="http://schemas.openxmlformats.org/officeDocument/2006/relationships/hyperlink" Target="https://gyazo.com/3afe1439c2b1de499618dac0b1b272b6" TargetMode="External"/><Relationship Id="rId201" Type="http://schemas.openxmlformats.org/officeDocument/2006/relationships/hyperlink" Target="https://gyazo.com/ecea1bb3d5ea97114ba2b46a8f055810" TargetMode="External"/><Relationship Id="rId222" Type="http://schemas.openxmlformats.org/officeDocument/2006/relationships/hyperlink" Target="https://gyazo.com/37235e27590b4652e0cec376caed3e0c" TargetMode="External"/><Relationship Id="rId243" Type="http://schemas.openxmlformats.org/officeDocument/2006/relationships/hyperlink" Target="https://gyazo.com/d489d6cf634950533972883ba4328a57" TargetMode="External"/><Relationship Id="rId264" Type="http://schemas.openxmlformats.org/officeDocument/2006/relationships/hyperlink" Target="https://gyazo.com/1e05cc328b82ef59e711f58e005b9bc6" TargetMode="External"/><Relationship Id="rId285" Type="http://schemas.openxmlformats.org/officeDocument/2006/relationships/hyperlink" Target="https://gyazo.com/d489d6cf634950533972883ba4328a57" TargetMode="External"/><Relationship Id="rId17" Type="http://schemas.openxmlformats.org/officeDocument/2006/relationships/hyperlink" Target="https://gyazo.com/2b1e7d24025b1e22577f258641e24fd6" TargetMode="External"/><Relationship Id="rId38" Type="http://schemas.openxmlformats.org/officeDocument/2006/relationships/hyperlink" Target="https://gyazo.com/12f46d8afe5d2c3f3e63a4e9852aa74b" TargetMode="External"/><Relationship Id="rId59" Type="http://schemas.openxmlformats.org/officeDocument/2006/relationships/hyperlink" Target="https://gyazo.com/9f573c3b8521e49908c4f992e72f3223" TargetMode="External"/><Relationship Id="rId103" Type="http://schemas.openxmlformats.org/officeDocument/2006/relationships/hyperlink" Target="https://gyazo.com/3bc65beffdc513f6e41f1c491361ceca" TargetMode="External"/><Relationship Id="rId124" Type="http://schemas.openxmlformats.org/officeDocument/2006/relationships/hyperlink" Target="https://gyazo.com/f617c153a56db26f97b907b1ba3e90d4" TargetMode="External"/><Relationship Id="rId70" Type="http://schemas.openxmlformats.org/officeDocument/2006/relationships/hyperlink" Target="https://gyazo.com/b77d78062760d0a6444c023aff6cbfd6" TargetMode="External"/><Relationship Id="rId91" Type="http://schemas.openxmlformats.org/officeDocument/2006/relationships/hyperlink" Target="https://gyazo.com/097707530ad904375f58ee751cbb6783" TargetMode="External"/><Relationship Id="rId145" Type="http://schemas.openxmlformats.org/officeDocument/2006/relationships/hyperlink" Target="https://gyazo.com/329f5ec55da0891839bc9830c791561d" TargetMode="External"/><Relationship Id="rId166" Type="http://schemas.openxmlformats.org/officeDocument/2006/relationships/hyperlink" Target="https://gyazo.com/b51dd26f085c32a8002eb29b8a127df9" TargetMode="External"/><Relationship Id="rId187" Type="http://schemas.openxmlformats.org/officeDocument/2006/relationships/hyperlink" Target="https://gyazo.com/fb5d2d1530e38cbc7e0a5cfe750c0c91" TargetMode="External"/><Relationship Id="rId1" Type="http://schemas.openxmlformats.org/officeDocument/2006/relationships/hyperlink" Target="https://gyazo.com/861a1e9172d664377473cc7666add538" TargetMode="External"/><Relationship Id="rId212" Type="http://schemas.openxmlformats.org/officeDocument/2006/relationships/hyperlink" Target="https://gyazo.com/a1ee23ca8bf26039ec398c5d05c62ed5" TargetMode="External"/><Relationship Id="rId233" Type="http://schemas.openxmlformats.org/officeDocument/2006/relationships/hyperlink" Target="https://gyazo.com/1d336227f0cbe613c60a222363270ac7" TargetMode="External"/><Relationship Id="rId254" Type="http://schemas.openxmlformats.org/officeDocument/2006/relationships/hyperlink" Target="https://gyazo.com/ef7e90e6f8fb02164eb4ab73ac87da4a" TargetMode="External"/><Relationship Id="rId28" Type="http://schemas.openxmlformats.org/officeDocument/2006/relationships/hyperlink" Target="https://gyazo.com/2a1d7e0fb7d6036745282908d2b162a8" TargetMode="External"/><Relationship Id="rId49" Type="http://schemas.openxmlformats.org/officeDocument/2006/relationships/hyperlink" Target="https://gyazo.com/f20c01f30e60e5a77ad7e7a62677d382" TargetMode="External"/><Relationship Id="rId114" Type="http://schemas.openxmlformats.org/officeDocument/2006/relationships/hyperlink" Target="https://gyazo.com/c64e11f9d40cca1bebb6fc54c3bdbe76" TargetMode="External"/><Relationship Id="rId275" Type="http://schemas.openxmlformats.org/officeDocument/2006/relationships/hyperlink" Target="https://gyazo.com/1d336227f0cbe613c60a222363270ac7" TargetMode="External"/><Relationship Id="rId296" Type="http://schemas.openxmlformats.org/officeDocument/2006/relationships/hyperlink" Target="https://gyazo.com/ef7e90e6f8fb02164eb4ab73ac87da4a" TargetMode="External"/><Relationship Id="rId300" Type="http://schemas.openxmlformats.org/officeDocument/2006/relationships/hyperlink" Target="https://gyazo.com/1e05cc328b82ef59e711f58e005b9bc6" TargetMode="External"/><Relationship Id="rId60" Type="http://schemas.openxmlformats.org/officeDocument/2006/relationships/hyperlink" Target="https://gyazo.com/bbfef73f74ccbde28626276b5011e981" TargetMode="External"/><Relationship Id="rId81" Type="http://schemas.openxmlformats.org/officeDocument/2006/relationships/hyperlink" Target="https://gyazo.com/c8336ef19ea56b5436cc4d0a7e19de2e" TargetMode="External"/><Relationship Id="rId135" Type="http://schemas.openxmlformats.org/officeDocument/2006/relationships/hyperlink" Target="https://gyazo.com/b450d3ab7af324533b69d46be6bfca78" TargetMode="External"/><Relationship Id="rId156" Type="http://schemas.openxmlformats.org/officeDocument/2006/relationships/hyperlink" Target="https://gyazo.com/6e599fc074fdf3f82fe558f45906f4cd" TargetMode="External"/><Relationship Id="rId177" Type="http://schemas.openxmlformats.org/officeDocument/2006/relationships/hyperlink" Target="https://gyazo.com/240c640064dd368f46a64d96b87e895f" TargetMode="External"/><Relationship Id="rId198" Type="http://schemas.openxmlformats.org/officeDocument/2006/relationships/hyperlink" Target="https://gyazo.com/4af144a4e5d962f6605dd57c68e70925" TargetMode="External"/><Relationship Id="rId202" Type="http://schemas.openxmlformats.org/officeDocument/2006/relationships/hyperlink" Target="https://gyazo.com/49bfd9edc2ab0bc933106dc9b4204d0a" TargetMode="External"/><Relationship Id="rId223" Type="http://schemas.openxmlformats.org/officeDocument/2006/relationships/hyperlink" Target="https://gyazo.com/c20a0c29dbff425df92ddd0dc79fb94f" TargetMode="External"/><Relationship Id="rId244" Type="http://schemas.openxmlformats.org/officeDocument/2006/relationships/hyperlink" Target="https://gyazo.com/69a3ffc4e64a9325bfb1300c38532a36" TargetMode="External"/><Relationship Id="rId18" Type="http://schemas.openxmlformats.org/officeDocument/2006/relationships/hyperlink" Target="https://gyazo.com/37388cd9e078f09f2030bd8a6477b2f5" TargetMode="External"/><Relationship Id="rId39" Type="http://schemas.openxmlformats.org/officeDocument/2006/relationships/hyperlink" Target="https://gyazo.com/bccba53618fa5c84a717fbdd5b9d953e" TargetMode="External"/><Relationship Id="rId265" Type="http://schemas.openxmlformats.org/officeDocument/2006/relationships/hyperlink" Target="https://gyazo.com/12b0af431f06d737f786bd9e3caac1b6" TargetMode="External"/><Relationship Id="rId286" Type="http://schemas.openxmlformats.org/officeDocument/2006/relationships/hyperlink" Target="https://gyazo.com/69a3ffc4e64a9325bfb1300c38532a36" TargetMode="External"/><Relationship Id="rId50" Type="http://schemas.openxmlformats.org/officeDocument/2006/relationships/hyperlink" Target="https://gyazo.com/e46f891806a422168bdb20fffa922dd8" TargetMode="External"/><Relationship Id="rId104" Type="http://schemas.openxmlformats.org/officeDocument/2006/relationships/hyperlink" Target="https://gyazo.com/ab5adc9962971c908cd62a8843f7c32d" TargetMode="External"/><Relationship Id="rId125" Type="http://schemas.openxmlformats.org/officeDocument/2006/relationships/hyperlink" Target="https://gyazo.com/bf266f58fa13a8b1ec1a03a6f759fd3b" TargetMode="External"/><Relationship Id="rId146" Type="http://schemas.openxmlformats.org/officeDocument/2006/relationships/hyperlink" Target="https://gyazo.com/53572ec18c76a501fa6c6798c35b38e7" TargetMode="External"/><Relationship Id="rId167" Type="http://schemas.openxmlformats.org/officeDocument/2006/relationships/hyperlink" Target="https://gyazo.com/b51dd26f085c32a8002eb29b8a127df9" TargetMode="External"/><Relationship Id="rId188" Type="http://schemas.openxmlformats.org/officeDocument/2006/relationships/hyperlink" Target="https://gyazo.com/6ffca22e1529c6d5c36a92e56283f5af" TargetMode="External"/><Relationship Id="rId71" Type="http://schemas.openxmlformats.org/officeDocument/2006/relationships/hyperlink" Target="https://gyazo.com/59afd3fb6456424c954fa55a97eee6a0" TargetMode="External"/><Relationship Id="rId92" Type="http://schemas.openxmlformats.org/officeDocument/2006/relationships/hyperlink" Target="https://gyazo.com/4292c858bd6611d726514570666f1b7c" TargetMode="External"/><Relationship Id="rId213" Type="http://schemas.openxmlformats.org/officeDocument/2006/relationships/hyperlink" Target="https://gyazo.com/ecea1bb3d5ea97114ba2b46a8f055810" TargetMode="External"/><Relationship Id="rId234" Type="http://schemas.openxmlformats.org/officeDocument/2006/relationships/hyperlink" Target="https://gyazo.com/1e05cc328b82ef59e711f58e005b9bc6"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gyazo.com/f25d46b7fbe8fa39538e05265ae5bf4d" TargetMode="External"/><Relationship Id="rId671" Type="http://schemas.openxmlformats.org/officeDocument/2006/relationships/hyperlink" Target="https://gyazo.com/ce114ee49205ae0d749c74a5b99aae39" TargetMode="External"/><Relationship Id="rId769" Type="http://schemas.openxmlformats.org/officeDocument/2006/relationships/hyperlink" Target="https://gyazo.com/c144180977e182e5cb06c6a87d4cc0cb" TargetMode="External"/><Relationship Id="rId976" Type="http://schemas.openxmlformats.org/officeDocument/2006/relationships/hyperlink" Target="https://gyazo.com/3355a78efb5b9c6b8dee70f2f807efab" TargetMode="External"/><Relationship Id="rId21" Type="http://schemas.openxmlformats.org/officeDocument/2006/relationships/hyperlink" Target="https://gyazo.com/0d9e10a803c8b4b36a9b6f25a0e5cf01" TargetMode="External"/><Relationship Id="rId324" Type="http://schemas.openxmlformats.org/officeDocument/2006/relationships/hyperlink" Target="https://gyazo.com/ae67fb6c96ecd3ea247023a05f5fe7f0" TargetMode="External"/><Relationship Id="rId531" Type="http://schemas.openxmlformats.org/officeDocument/2006/relationships/hyperlink" Target="https://gyazo.com/43f0a15964c473e03d4adbecc7f75273" TargetMode="External"/><Relationship Id="rId629" Type="http://schemas.openxmlformats.org/officeDocument/2006/relationships/hyperlink" Target="https://gyazo.com/985a65932c70ea77d67e6dc6416dfed4" TargetMode="External"/><Relationship Id="rId170" Type="http://schemas.openxmlformats.org/officeDocument/2006/relationships/hyperlink" Target="https://gyazo.com/bfb31ad81ae787298aaca4b6c28478bf" TargetMode="External"/><Relationship Id="rId836" Type="http://schemas.openxmlformats.org/officeDocument/2006/relationships/hyperlink" Target="https://gyazo.com/6178846eeb375c2cd4e7ef5a6aeaca43" TargetMode="External"/><Relationship Id="rId268" Type="http://schemas.openxmlformats.org/officeDocument/2006/relationships/hyperlink" Target="https://gyazo.com/84a64ca478c4b987daa0447cdb8a9489?token=fe4156ebc14e877efde8099db9722f4b" TargetMode="External"/><Relationship Id="rId475" Type="http://schemas.openxmlformats.org/officeDocument/2006/relationships/hyperlink" Target="https://gyazo.com/e954c402bf2afd34b4284120f8025f8d" TargetMode="External"/><Relationship Id="rId682" Type="http://schemas.openxmlformats.org/officeDocument/2006/relationships/hyperlink" Target="https://gyazo.com/384a42d68aae3abd5e4a589315a90c83" TargetMode="External"/><Relationship Id="rId903" Type="http://schemas.openxmlformats.org/officeDocument/2006/relationships/hyperlink" Target="https://gyazo.com/e006c2cdce11d85e2fa41620114546fe" TargetMode="External"/><Relationship Id="rId32" Type="http://schemas.openxmlformats.org/officeDocument/2006/relationships/hyperlink" Target="https://gyazo.com/b6329a54deb748d7aad64d5a104a1886" TargetMode="External"/><Relationship Id="rId128" Type="http://schemas.openxmlformats.org/officeDocument/2006/relationships/hyperlink" Target="https://gyazo.com/73c13fcf392da94993af083e1f03b8e7" TargetMode="External"/><Relationship Id="rId335" Type="http://schemas.openxmlformats.org/officeDocument/2006/relationships/hyperlink" Target="https://gyazo.com/5176a4487d9d8a1ea4a89f312738818e" TargetMode="External"/><Relationship Id="rId542" Type="http://schemas.openxmlformats.org/officeDocument/2006/relationships/hyperlink" Target="https://gyazo.com/45849494d0c9877f87ac3ce5cba0acb8" TargetMode="External"/><Relationship Id="rId987" Type="http://schemas.openxmlformats.org/officeDocument/2006/relationships/hyperlink" Target="https://gyazo.com/82de48fafa0104b48d43145236896178" TargetMode="External"/><Relationship Id="rId181" Type="http://schemas.openxmlformats.org/officeDocument/2006/relationships/hyperlink" Target="https://gyazo.com/0a8941c060acf0548017d0a9506be1b1" TargetMode="External"/><Relationship Id="rId402" Type="http://schemas.openxmlformats.org/officeDocument/2006/relationships/hyperlink" Target="https://gyazo.com/54eb547393ee50faa93a5c745dddce0c" TargetMode="External"/><Relationship Id="rId847" Type="http://schemas.openxmlformats.org/officeDocument/2006/relationships/hyperlink" Target="https://gyazo.com/644664e58d819a4c2374b603e750a1fd" TargetMode="External"/><Relationship Id="rId279" Type="http://schemas.openxmlformats.org/officeDocument/2006/relationships/hyperlink" Target="https://gyazo.com/304774f74096182034493968a3533244" TargetMode="External"/><Relationship Id="rId486" Type="http://schemas.openxmlformats.org/officeDocument/2006/relationships/hyperlink" Target="https://gyazo.com/185e40f80940d5cd20a94af81721b095" TargetMode="External"/><Relationship Id="rId693" Type="http://schemas.openxmlformats.org/officeDocument/2006/relationships/hyperlink" Target="https://gyazo.com/6a0f7427c932f4b356dfd05ff3445559" TargetMode="External"/><Relationship Id="rId707" Type="http://schemas.openxmlformats.org/officeDocument/2006/relationships/hyperlink" Target="https://gyazo.com/4955c20c355e0f277fa5e309ecab55b2" TargetMode="External"/><Relationship Id="rId914" Type="http://schemas.openxmlformats.org/officeDocument/2006/relationships/hyperlink" Target="https://gyazo.com/f6b8be60e4e5cc8e4352bdf3abdd54d1" TargetMode="External"/><Relationship Id="rId43" Type="http://schemas.openxmlformats.org/officeDocument/2006/relationships/hyperlink" Target="https://gyazo.com/14808865532d554c86ca9fa30f6593a0" TargetMode="External"/><Relationship Id="rId139" Type="http://schemas.openxmlformats.org/officeDocument/2006/relationships/hyperlink" Target="https://gyazo.com/09286d21418746ffce0a94eed28087bc" TargetMode="External"/><Relationship Id="rId346" Type="http://schemas.openxmlformats.org/officeDocument/2006/relationships/hyperlink" Target="https://gyazo.com/c1ed49d3b62bb5d41dde170e04f57f94" TargetMode="External"/><Relationship Id="rId553" Type="http://schemas.openxmlformats.org/officeDocument/2006/relationships/hyperlink" Target="https://gyazo.com/5d2fdcbd86c86180c39b5fa4abbd0108" TargetMode="External"/><Relationship Id="rId760" Type="http://schemas.openxmlformats.org/officeDocument/2006/relationships/hyperlink" Target="https://gyazo.com/0ee0ab764e1942ddd2ac8db4a4a3f2a6" TargetMode="External"/><Relationship Id="rId998" Type="http://schemas.openxmlformats.org/officeDocument/2006/relationships/hyperlink" Target="https://gyazo.com/3dc2aa4034cdba456698689ebddf63dd" TargetMode="External"/><Relationship Id="rId192" Type="http://schemas.openxmlformats.org/officeDocument/2006/relationships/hyperlink" Target="https://gyazo.com/f8abd771aae6147349a70a9a023f9657" TargetMode="External"/><Relationship Id="rId206" Type="http://schemas.openxmlformats.org/officeDocument/2006/relationships/hyperlink" Target="https://gyazo.com/0fbbdf9e4a2aa575d062dc6285f35e7f" TargetMode="External"/><Relationship Id="rId413" Type="http://schemas.openxmlformats.org/officeDocument/2006/relationships/hyperlink" Target="https://gyazo.com/640a5c542eaa3d3454fa84dbf0d6bdfe" TargetMode="External"/><Relationship Id="rId858" Type="http://schemas.openxmlformats.org/officeDocument/2006/relationships/hyperlink" Target="https://gyazo.com/bb23c7286b99efdb527428402b748cdd" TargetMode="External"/><Relationship Id="rId497" Type="http://schemas.openxmlformats.org/officeDocument/2006/relationships/hyperlink" Target="https://gyazo.com/4dbbe47c725b2dedbc3bcb581a753680" TargetMode="External"/><Relationship Id="rId620" Type="http://schemas.openxmlformats.org/officeDocument/2006/relationships/hyperlink" Target="https://gyazo.com/46e561e2df4572e91fa81d2a86043161" TargetMode="External"/><Relationship Id="rId718" Type="http://schemas.openxmlformats.org/officeDocument/2006/relationships/hyperlink" Target="https://gyazo.com/ed5d7daed5f291f9b877ef596d1cd1fe" TargetMode="External"/><Relationship Id="rId925" Type="http://schemas.openxmlformats.org/officeDocument/2006/relationships/hyperlink" Target="https://gyazo.com/04a01217108288c3db819d7ad4af6a9a" TargetMode="External"/><Relationship Id="rId357" Type="http://schemas.openxmlformats.org/officeDocument/2006/relationships/hyperlink" Target="https://gyazo.com/06e7933c92ea4f23ac9ba7cacb5160de?token=1ac6fe2f3c5796cf2ccf39575eee2a8d" TargetMode="External"/><Relationship Id="rId54" Type="http://schemas.openxmlformats.org/officeDocument/2006/relationships/hyperlink" Target="https://gyazo.com/292825460f51485ca6f390cb98021a5b" TargetMode="External"/><Relationship Id="rId217" Type="http://schemas.openxmlformats.org/officeDocument/2006/relationships/hyperlink" Target="https://gyazo.com/f96608ab1124494d39ab31024747b06b" TargetMode="External"/><Relationship Id="rId564" Type="http://schemas.openxmlformats.org/officeDocument/2006/relationships/hyperlink" Target="https://gyazo.com/20a722f4616ca54d93310c93362057fb" TargetMode="External"/><Relationship Id="rId771" Type="http://schemas.openxmlformats.org/officeDocument/2006/relationships/hyperlink" Target="https://gyazo.com/a0d0e597abf5ced63a8d39f80eb55eb2" TargetMode="External"/><Relationship Id="rId869" Type="http://schemas.openxmlformats.org/officeDocument/2006/relationships/hyperlink" Target="https://gyazo.com/82fcdc0a0bfb368dd7f87a8094d1bceb" TargetMode="External"/><Relationship Id="rId424" Type="http://schemas.openxmlformats.org/officeDocument/2006/relationships/hyperlink" Target="https://gyazo.com/a7ae397b030b235ac44f471cbcb8ba88" TargetMode="External"/><Relationship Id="rId631" Type="http://schemas.openxmlformats.org/officeDocument/2006/relationships/hyperlink" Target="https://gyazo.com/2c753a1b6eff22b634ded006856a5cc8" TargetMode="External"/><Relationship Id="rId729" Type="http://schemas.openxmlformats.org/officeDocument/2006/relationships/hyperlink" Target="https://gyazo.com/eba0c1c1ca8decf77a0f649b8a808b56" TargetMode="External"/><Relationship Id="rId270" Type="http://schemas.openxmlformats.org/officeDocument/2006/relationships/hyperlink" Target="https://gyazo.com/84a64ca478c4b987daa0447cdb8a9489?token=fe4156ebc14e877efde8099db9722f4b" TargetMode="External"/><Relationship Id="rId936" Type="http://schemas.openxmlformats.org/officeDocument/2006/relationships/hyperlink" Target="https://gyazo.com/3355a78efb5b9c6b8dee70f2f807efab" TargetMode="External"/><Relationship Id="rId65" Type="http://schemas.openxmlformats.org/officeDocument/2006/relationships/hyperlink" Target="https://gyazo.com/1844bf3c45af9ca015070e44a8ab6fec" TargetMode="External"/><Relationship Id="rId130" Type="http://schemas.openxmlformats.org/officeDocument/2006/relationships/hyperlink" Target="https://gyazo.com/fcc95b8b2cc22826af337f37c5870f6b" TargetMode="External"/><Relationship Id="rId368" Type="http://schemas.openxmlformats.org/officeDocument/2006/relationships/hyperlink" Target="https://gyazo.com/8d9ea48802d00ea17fd053580d6cd584" TargetMode="External"/><Relationship Id="rId575" Type="http://schemas.openxmlformats.org/officeDocument/2006/relationships/hyperlink" Target="https://gyazo.com/6624829803f21cfcdf5b10125e9dd552" TargetMode="External"/><Relationship Id="rId782" Type="http://schemas.openxmlformats.org/officeDocument/2006/relationships/hyperlink" Target="https://gyazo.com/daed92a889a4b376db3211a1be61e9e0" TargetMode="External"/><Relationship Id="rId228" Type="http://schemas.openxmlformats.org/officeDocument/2006/relationships/hyperlink" Target="https://gyazo.com/44494df958eb913f933b3c21a8d0f209" TargetMode="External"/><Relationship Id="rId435" Type="http://schemas.openxmlformats.org/officeDocument/2006/relationships/hyperlink" Target="https://gyazo.com/13f6aa87b66773ea5c49133ae1bc55b6" TargetMode="External"/><Relationship Id="rId642" Type="http://schemas.openxmlformats.org/officeDocument/2006/relationships/hyperlink" Target="https://gyazo.com/51b4ab13abe1b60530c18e0ca16cfdab" TargetMode="External"/><Relationship Id="rId281" Type="http://schemas.openxmlformats.org/officeDocument/2006/relationships/hyperlink" Target="https://gyazo.com/e294c9ab73b2b9d88ea2c8db79dda24a" TargetMode="External"/><Relationship Id="rId502" Type="http://schemas.openxmlformats.org/officeDocument/2006/relationships/hyperlink" Target="https://gyazo.com/0d427d7d313d7fba40cfbd01226707ce" TargetMode="External"/><Relationship Id="rId947" Type="http://schemas.openxmlformats.org/officeDocument/2006/relationships/hyperlink" Target="https://gyazo.com/82de48fafa0104b48d43145236896178" TargetMode="External"/><Relationship Id="rId76" Type="http://schemas.openxmlformats.org/officeDocument/2006/relationships/hyperlink" Target="https://gyazo.com/c3de9e24616a6b418b9fd4202ac6d145" TargetMode="External"/><Relationship Id="rId141" Type="http://schemas.openxmlformats.org/officeDocument/2006/relationships/hyperlink" Target="https://gyazo.com/311c4373b569f6965bf9e2f09334f9f4" TargetMode="External"/><Relationship Id="rId379" Type="http://schemas.openxmlformats.org/officeDocument/2006/relationships/hyperlink" Target="https://gyazo.com/f73162e49f15ffabe91373728964c17b" TargetMode="External"/><Relationship Id="rId586" Type="http://schemas.openxmlformats.org/officeDocument/2006/relationships/hyperlink" Target="https://gyazo.com/a9b6d30f563d15d3ca2e8bdc8e9380a2" TargetMode="External"/><Relationship Id="rId793" Type="http://schemas.openxmlformats.org/officeDocument/2006/relationships/hyperlink" Target="https://gyazo.com/f8820e370a87b15a4b7204126976e643" TargetMode="External"/><Relationship Id="rId807" Type="http://schemas.openxmlformats.org/officeDocument/2006/relationships/hyperlink" Target="https://gyazo.com/5bf5f6243ae439ee1ff50a27209255e0" TargetMode="External"/><Relationship Id="rId7" Type="http://schemas.openxmlformats.org/officeDocument/2006/relationships/hyperlink" Target="https://gyazo.com/74abb840973bdec7e305c07d57a218a7" TargetMode="External"/><Relationship Id="rId239" Type="http://schemas.openxmlformats.org/officeDocument/2006/relationships/hyperlink" Target="https://gyazo.com/9205c105aa9ee2d28dd9276725eae1fb" TargetMode="External"/><Relationship Id="rId446" Type="http://schemas.openxmlformats.org/officeDocument/2006/relationships/hyperlink" Target="https://gyazo.com/dc8bed11fda1b2ce7eece9899e9d0a13" TargetMode="External"/><Relationship Id="rId653" Type="http://schemas.openxmlformats.org/officeDocument/2006/relationships/hyperlink" Target="https://gyazo.com/6a0f7427c932f4b356dfd05ff3445559" TargetMode="External"/><Relationship Id="rId292" Type="http://schemas.openxmlformats.org/officeDocument/2006/relationships/hyperlink" Target="https://gyazo.com/083093695365737789cc4f7f19ab1886" TargetMode="External"/><Relationship Id="rId306" Type="http://schemas.openxmlformats.org/officeDocument/2006/relationships/hyperlink" Target="https://gyazo.com/3e8e04bad3ffc77381d0c90969199f4b" TargetMode="External"/><Relationship Id="rId860" Type="http://schemas.openxmlformats.org/officeDocument/2006/relationships/hyperlink" Target="https://gyazo.com/543558fedba4e632568e2f5111029602" TargetMode="External"/><Relationship Id="rId958" Type="http://schemas.openxmlformats.org/officeDocument/2006/relationships/hyperlink" Target="https://gyazo.com/3dc2aa4034cdba456698689ebddf63dd" TargetMode="External"/><Relationship Id="rId87" Type="http://schemas.openxmlformats.org/officeDocument/2006/relationships/hyperlink" Target="https://gyazo.com/0159bdee98a4b5b903c91d8264adf9ed" TargetMode="External"/><Relationship Id="rId513" Type="http://schemas.openxmlformats.org/officeDocument/2006/relationships/hyperlink" Target="https://gyazo.com/007b6b383702a232021cdf4d93cf0a8e" TargetMode="External"/><Relationship Id="rId597" Type="http://schemas.openxmlformats.org/officeDocument/2006/relationships/hyperlink" Target="https://gyazo.com/21a75de379d0e61bbd2e85e5aec507d2" TargetMode="External"/><Relationship Id="rId720" Type="http://schemas.openxmlformats.org/officeDocument/2006/relationships/hyperlink" Target="https://gyazo.com/4eb9167c95888f0e52ca1646ffc2d6dd" TargetMode="External"/><Relationship Id="rId818" Type="http://schemas.openxmlformats.org/officeDocument/2006/relationships/hyperlink" Target="https://gyazo.com/3f83ca20a5857d61b871df1797788d98" TargetMode="External"/><Relationship Id="rId152" Type="http://schemas.openxmlformats.org/officeDocument/2006/relationships/hyperlink" Target="https://gyazo.com/1ca928e1f00e3555c9e83636f5716b9f" TargetMode="External"/><Relationship Id="rId457" Type="http://schemas.openxmlformats.org/officeDocument/2006/relationships/hyperlink" Target="https://gyazo.com/fe6be3e8bf3c33f31d115ccba85cafa0" TargetMode="External"/><Relationship Id="rId1003" Type="http://schemas.openxmlformats.org/officeDocument/2006/relationships/hyperlink" Target="https://gyazo.com/82de48fafa0104b48d43145236896178" TargetMode="External"/><Relationship Id="rId664" Type="http://schemas.openxmlformats.org/officeDocument/2006/relationships/hyperlink" Target="https://gyazo.com/2421c8eacf25ef2d250d58a6b9620c7b" TargetMode="External"/><Relationship Id="rId871" Type="http://schemas.openxmlformats.org/officeDocument/2006/relationships/hyperlink" Target="https://gyazo.com/c4d7cd36b2b5b1f69fd623b645898d27" TargetMode="External"/><Relationship Id="rId969" Type="http://schemas.openxmlformats.org/officeDocument/2006/relationships/hyperlink" Target="https://gyazo.com/358a6166905d787f4d479f5327c93af2" TargetMode="External"/><Relationship Id="rId14" Type="http://schemas.openxmlformats.org/officeDocument/2006/relationships/hyperlink" Target="https://gyazo.com/1e528b8b7319b4608ef1d89e59977d95" TargetMode="External"/><Relationship Id="rId317" Type="http://schemas.openxmlformats.org/officeDocument/2006/relationships/hyperlink" Target="https://gyazo.com/0f95f34f47d71aea07defb362f146be4" TargetMode="External"/><Relationship Id="rId524" Type="http://schemas.openxmlformats.org/officeDocument/2006/relationships/hyperlink" Target="https://gyazo.com/3b1223144c2451fdd44c29607389412c" TargetMode="External"/><Relationship Id="rId731" Type="http://schemas.openxmlformats.org/officeDocument/2006/relationships/hyperlink" Target="https://gyazo.com/d02940e7ec043a3eba6e3df7e26a55d5" TargetMode="External"/><Relationship Id="rId98" Type="http://schemas.openxmlformats.org/officeDocument/2006/relationships/hyperlink" Target="https://gyazo.com/139386efbfc722d59973d9ff04d117c8" TargetMode="External"/><Relationship Id="rId163" Type="http://schemas.openxmlformats.org/officeDocument/2006/relationships/hyperlink" Target="https://gyazo.com/346b8aac2ca58dab63b525160b75355a" TargetMode="External"/><Relationship Id="rId370" Type="http://schemas.openxmlformats.org/officeDocument/2006/relationships/hyperlink" Target="https://gyazo.com/e097c06042dd81ba41fe04787c3432df" TargetMode="External"/><Relationship Id="rId829" Type="http://schemas.openxmlformats.org/officeDocument/2006/relationships/hyperlink" Target="https://gyazo.com/f8753d2ff42a499b9f292a32237d2ab2" TargetMode="External"/><Relationship Id="rId230" Type="http://schemas.openxmlformats.org/officeDocument/2006/relationships/hyperlink" Target="https://gyazo.com/e95ac48265b45fbac8d7cb35f2b52dff" TargetMode="External"/><Relationship Id="rId468" Type="http://schemas.openxmlformats.org/officeDocument/2006/relationships/hyperlink" Target="https://gyazo.com/08b0d671b34a4299bc772b6c4de90f9e" TargetMode="External"/><Relationship Id="rId675" Type="http://schemas.openxmlformats.org/officeDocument/2006/relationships/hyperlink" Target="https://gyazo.com/4955c20c355e0f277fa5e309ecab55b2" TargetMode="External"/><Relationship Id="rId882" Type="http://schemas.openxmlformats.org/officeDocument/2006/relationships/hyperlink" Target="https://gyazo.com/e006c2cdce11d85e2fa41620114546fe" TargetMode="External"/><Relationship Id="rId25" Type="http://schemas.openxmlformats.org/officeDocument/2006/relationships/hyperlink" Target="https://gyazo.com/1debacddc9cf0b61abf753367115dc01" TargetMode="External"/><Relationship Id="rId328" Type="http://schemas.openxmlformats.org/officeDocument/2006/relationships/hyperlink" Target="https://gyazo.com/35d5755c00a5dde4344f87edff691c23" TargetMode="External"/><Relationship Id="rId535" Type="http://schemas.openxmlformats.org/officeDocument/2006/relationships/hyperlink" Target="https://gyazo.com/2f194cf5922abc55915eb320579c9087" TargetMode="External"/><Relationship Id="rId742" Type="http://schemas.openxmlformats.org/officeDocument/2006/relationships/hyperlink" Target="https://gyazo.com/a0d0e597abf5ced63a8d39f80eb55eb2" TargetMode="External"/><Relationship Id="rId174" Type="http://schemas.openxmlformats.org/officeDocument/2006/relationships/hyperlink" Target="https://gyazo.com/1aa71048bb208dff6128b45b987a5238" TargetMode="External"/><Relationship Id="rId381" Type="http://schemas.openxmlformats.org/officeDocument/2006/relationships/hyperlink" Target="https://gyazo.com/06e7933c92ea4f23ac9ba7cacb5160de?token=1ac6fe2f3c5796cf2ccf39575eee2a8d" TargetMode="External"/><Relationship Id="rId602" Type="http://schemas.openxmlformats.org/officeDocument/2006/relationships/hyperlink" Target="https://gyazo.com/8f4f6f6abbcd42c82802b5bc2f421482" TargetMode="External"/><Relationship Id="rId241" Type="http://schemas.openxmlformats.org/officeDocument/2006/relationships/hyperlink" Target="https://gyazo.com/47ea6fc8b45cc93269f66a0b949066fa?token=8fb651a027d5c667ba9bf700697943b3" TargetMode="External"/><Relationship Id="rId479" Type="http://schemas.openxmlformats.org/officeDocument/2006/relationships/hyperlink" Target="https://gyazo.com/0e0291a8e959a2e40b5f5a86ee6612a1" TargetMode="External"/><Relationship Id="rId686" Type="http://schemas.openxmlformats.org/officeDocument/2006/relationships/hyperlink" Target="https://gyazo.com/516b64087f5023151d331bd1c83b40f2" TargetMode="External"/><Relationship Id="rId893" Type="http://schemas.openxmlformats.org/officeDocument/2006/relationships/hyperlink" Target="https://gyazo.com/f6b8be60e4e5cc8e4352bdf3abdd54d1" TargetMode="External"/><Relationship Id="rId907" Type="http://schemas.openxmlformats.org/officeDocument/2006/relationships/hyperlink" Target="https://gyazo.com/f6b8be60e4e5cc8e4352bdf3abdd54d1" TargetMode="External"/><Relationship Id="rId36" Type="http://schemas.openxmlformats.org/officeDocument/2006/relationships/hyperlink" Target="https://gyazo.com/1d93c4a77bf49ad644a38f7f14d6c4e7" TargetMode="External"/><Relationship Id="rId339" Type="http://schemas.openxmlformats.org/officeDocument/2006/relationships/hyperlink" Target="https://gyazo.com/8b969a3404ffeebfc79747dfb91f352a" TargetMode="External"/><Relationship Id="rId546" Type="http://schemas.openxmlformats.org/officeDocument/2006/relationships/hyperlink" Target="https://gyazo.com/a9b6d30f563d15d3ca2e8bdc8e9380a2" TargetMode="External"/><Relationship Id="rId753" Type="http://schemas.openxmlformats.org/officeDocument/2006/relationships/hyperlink" Target="https://gyazo.com/0ee0ab764e1942ddd2ac8db4a4a3f2a6" TargetMode="External"/><Relationship Id="rId101" Type="http://schemas.openxmlformats.org/officeDocument/2006/relationships/hyperlink" Target="https://gyazo.com/e860ace27363a6f303e350fd20b33d92" TargetMode="External"/><Relationship Id="rId185" Type="http://schemas.openxmlformats.org/officeDocument/2006/relationships/hyperlink" Target="https://gyazo.com/09812bfce77cdba70b0e911dd186ced3" TargetMode="External"/><Relationship Id="rId406" Type="http://schemas.openxmlformats.org/officeDocument/2006/relationships/hyperlink" Target="https://gyazo.com/4f6ffc40874a8d1bfd876803076e82bd" TargetMode="External"/><Relationship Id="rId960" Type="http://schemas.openxmlformats.org/officeDocument/2006/relationships/hyperlink" Target="https://gyazo.com/3355a78efb5b9c6b8dee70f2f807efab" TargetMode="External"/><Relationship Id="rId392" Type="http://schemas.openxmlformats.org/officeDocument/2006/relationships/hyperlink" Target="https://gyazo.com/0ecb5738998c9062c9c20b282718f898" TargetMode="External"/><Relationship Id="rId613" Type="http://schemas.openxmlformats.org/officeDocument/2006/relationships/hyperlink" Target="https://gyazo.com/985a65932c70ea77d67e6dc6416dfed4" TargetMode="External"/><Relationship Id="rId697" Type="http://schemas.openxmlformats.org/officeDocument/2006/relationships/hyperlink" Target="https://gyazo.com/7df313fb5108a3122ee0eb2ede761210" TargetMode="External"/><Relationship Id="rId820" Type="http://schemas.openxmlformats.org/officeDocument/2006/relationships/hyperlink" Target="https://gyazo.com/6178846eeb375c2cd4e7ef5a6aeaca43" TargetMode="External"/><Relationship Id="rId918" Type="http://schemas.openxmlformats.org/officeDocument/2006/relationships/hyperlink" Target="https://gyazo.com/3dc2aa4034cdba456698689ebddf63dd" TargetMode="External"/><Relationship Id="rId252" Type="http://schemas.openxmlformats.org/officeDocument/2006/relationships/hyperlink" Target="https://gyazo.com/a59252f15bdf96b21786c4f3f3ee53f4" TargetMode="External"/><Relationship Id="rId47" Type="http://schemas.openxmlformats.org/officeDocument/2006/relationships/hyperlink" Target="https://gyazo.com/46b22267c990d4ae92d7893af016ec00" TargetMode="External"/><Relationship Id="rId112" Type="http://schemas.openxmlformats.org/officeDocument/2006/relationships/hyperlink" Target="https://gyazo.com/f25d46b7fbe8fa39538e05265ae5bf4d" TargetMode="External"/><Relationship Id="rId557" Type="http://schemas.openxmlformats.org/officeDocument/2006/relationships/hyperlink" Target="https://gyazo.com/21a75de379d0e61bbd2e85e5aec507d2" TargetMode="External"/><Relationship Id="rId764" Type="http://schemas.openxmlformats.org/officeDocument/2006/relationships/hyperlink" Target="https://gyazo.com/f8fb041c3f5b5f329c31322db0d5211c" TargetMode="External"/><Relationship Id="rId971" Type="http://schemas.openxmlformats.org/officeDocument/2006/relationships/hyperlink" Target="https://gyazo.com/82de48fafa0104b48d43145236896178" TargetMode="External"/><Relationship Id="rId196" Type="http://schemas.openxmlformats.org/officeDocument/2006/relationships/hyperlink" Target="https://gyazo.com/02637e4d25d8cdcafda035c42f2a9aa6?token=4bfec20ed76410a48de4e5f3b0c26952" TargetMode="External"/><Relationship Id="rId417" Type="http://schemas.openxmlformats.org/officeDocument/2006/relationships/hyperlink" Target="https://gyazo.com/0ecb5738998c9062c9c20b282718f898" TargetMode="External"/><Relationship Id="rId624" Type="http://schemas.openxmlformats.org/officeDocument/2006/relationships/hyperlink" Target="https://gyazo.com/e80597cf7b7a9db8f6462fd19e04a224" TargetMode="External"/><Relationship Id="rId831" Type="http://schemas.openxmlformats.org/officeDocument/2006/relationships/hyperlink" Target="https://gyazo.com/5bf5f6243ae439ee1ff50a27209255e0" TargetMode="External"/><Relationship Id="rId263" Type="http://schemas.openxmlformats.org/officeDocument/2006/relationships/hyperlink" Target="https://gyazo.com/a7db21f3d95208bd28505e987918ed1c" TargetMode="External"/><Relationship Id="rId470" Type="http://schemas.openxmlformats.org/officeDocument/2006/relationships/hyperlink" Target="https://gyazo.com/219ef48bae2b444e96c6904442e34eba" TargetMode="External"/><Relationship Id="rId929" Type="http://schemas.openxmlformats.org/officeDocument/2006/relationships/hyperlink" Target="https://gyazo.com/358a6166905d787f4d479f5327c93af2" TargetMode="External"/><Relationship Id="rId58" Type="http://schemas.openxmlformats.org/officeDocument/2006/relationships/hyperlink" Target="https://gyazo.com/fd9ee5fe0f2f96c6a5c83fb151c7b4d0" TargetMode="External"/><Relationship Id="rId123" Type="http://schemas.openxmlformats.org/officeDocument/2006/relationships/hyperlink" Target="https://gyazo.com/73c13fcf392da94993af083e1f03b8e7" TargetMode="External"/><Relationship Id="rId330" Type="http://schemas.openxmlformats.org/officeDocument/2006/relationships/hyperlink" Target="https://gyazo.com/1915d9fae96216e8c84c6ac16c90bb0d" TargetMode="External"/><Relationship Id="rId568" Type="http://schemas.openxmlformats.org/officeDocument/2006/relationships/hyperlink" Target="https://gyazo.com/d51a57f556d93c344ebf1335336a29b1" TargetMode="External"/><Relationship Id="rId775" Type="http://schemas.openxmlformats.org/officeDocument/2006/relationships/hyperlink" Target="https://gyazo.com/731727c2bb9fdff01933dcaae2bdec35" TargetMode="External"/><Relationship Id="rId982" Type="http://schemas.openxmlformats.org/officeDocument/2006/relationships/hyperlink" Target="https://gyazo.com/3dc2aa4034cdba456698689ebddf63dd" TargetMode="External"/><Relationship Id="rId428" Type="http://schemas.openxmlformats.org/officeDocument/2006/relationships/hyperlink" Target="https://gyazo.com/13f6aa87b66773ea5c49133ae1bc55b6" TargetMode="External"/><Relationship Id="rId635" Type="http://schemas.openxmlformats.org/officeDocument/2006/relationships/hyperlink" Target="https://gyazo.com/51b4ab13abe1b60530c18e0ca16cfdab" TargetMode="External"/><Relationship Id="rId842" Type="http://schemas.openxmlformats.org/officeDocument/2006/relationships/hyperlink" Target="https://gyazo.com/3f83ca20a5857d61b871df1797788d98" TargetMode="External"/><Relationship Id="rId274" Type="http://schemas.openxmlformats.org/officeDocument/2006/relationships/hyperlink" Target="https://gyazo.com/944da9da5464464779f1e0c80852f189?token=87c5979799ebe07a07090759c10f6c69" TargetMode="External"/><Relationship Id="rId481" Type="http://schemas.openxmlformats.org/officeDocument/2006/relationships/hyperlink" Target="https://gyazo.com/0877fd1dc4ff04bed03ee9152b014598" TargetMode="External"/><Relationship Id="rId702" Type="http://schemas.openxmlformats.org/officeDocument/2006/relationships/hyperlink" Target="https://gyazo.com/516b64087f5023151d331bd1c83b40f2" TargetMode="External"/><Relationship Id="rId69" Type="http://schemas.openxmlformats.org/officeDocument/2006/relationships/hyperlink" Target="https://gyazo.com/c5a08aa6653a14a36ecb9d26f4707ec2" TargetMode="External"/><Relationship Id="rId134" Type="http://schemas.openxmlformats.org/officeDocument/2006/relationships/hyperlink" Target="https://gyazo.com/c28a39b4e3dec2d46f056d2e5b70e2e9" TargetMode="External"/><Relationship Id="rId579" Type="http://schemas.openxmlformats.org/officeDocument/2006/relationships/hyperlink" Target="https://gyazo.com/51682eae27e48184cac6d15b11e0c6fd" TargetMode="External"/><Relationship Id="rId786" Type="http://schemas.openxmlformats.org/officeDocument/2006/relationships/hyperlink" Target="https://gyazo.com/f8820e370a87b15a4b7204126976e643" TargetMode="External"/><Relationship Id="rId993" Type="http://schemas.openxmlformats.org/officeDocument/2006/relationships/hyperlink" Target="https://gyazo.com/358a6166905d787f4d479f5327c93af2" TargetMode="External"/><Relationship Id="rId341" Type="http://schemas.openxmlformats.org/officeDocument/2006/relationships/hyperlink" Target="https://gyazo.com/20c32e6accd34b4d2a2b9bea0c022370" TargetMode="External"/><Relationship Id="rId439" Type="http://schemas.openxmlformats.org/officeDocument/2006/relationships/hyperlink" Target="https://gyazo.com/dc8bed11fda1b2ce7eece9899e9d0a13" TargetMode="External"/><Relationship Id="rId646" Type="http://schemas.openxmlformats.org/officeDocument/2006/relationships/hyperlink" Target="https://gyazo.com/516b64087f5023151d331bd1c83b40f2" TargetMode="External"/><Relationship Id="rId201" Type="http://schemas.openxmlformats.org/officeDocument/2006/relationships/hyperlink" Target="https://gyazo.com/b4c30e58a41c4b34f5c3766030da3ccd" TargetMode="External"/><Relationship Id="rId243" Type="http://schemas.openxmlformats.org/officeDocument/2006/relationships/hyperlink" Target="https://gyazo.com/bead15f4bfda5361c676edac83a96d4a?token=5900e4ab3c629a75d544cea2cbeba3d7" TargetMode="External"/><Relationship Id="rId285" Type="http://schemas.openxmlformats.org/officeDocument/2006/relationships/hyperlink" Target="https://gyazo.com/3797d8935356edb3732485bc11cc48e0" TargetMode="External"/><Relationship Id="rId450" Type="http://schemas.openxmlformats.org/officeDocument/2006/relationships/hyperlink" Target="https://gyazo.com/fe6be3e8bf3c33f31d115ccba85cafa0" TargetMode="External"/><Relationship Id="rId506" Type="http://schemas.openxmlformats.org/officeDocument/2006/relationships/hyperlink" Target="https://gyazo.com/1e24fbb2f3faaac6255353098d1a3406" TargetMode="External"/><Relationship Id="rId688" Type="http://schemas.openxmlformats.org/officeDocument/2006/relationships/hyperlink" Target="https://gyazo.com/df3fb3cedf7989b940891da6c1d07ae7" TargetMode="External"/><Relationship Id="rId853" Type="http://schemas.openxmlformats.org/officeDocument/2006/relationships/hyperlink" Target="https://gyazo.com/bb23c7286b99efdb527428402b748cdd" TargetMode="External"/><Relationship Id="rId895" Type="http://schemas.openxmlformats.org/officeDocument/2006/relationships/hyperlink" Target="https://gyazo.com/f09b68ffca8a08991c407056c0551e2b" TargetMode="External"/><Relationship Id="rId909" Type="http://schemas.openxmlformats.org/officeDocument/2006/relationships/hyperlink" Target="https://gyazo.com/f09b68ffca8a08991c407056c0551e2b" TargetMode="External"/><Relationship Id="rId38" Type="http://schemas.openxmlformats.org/officeDocument/2006/relationships/hyperlink" Target="https://gyazo.com/1d93c4a77bf49ad644a38f7f14d6c4e7" TargetMode="External"/><Relationship Id="rId103" Type="http://schemas.openxmlformats.org/officeDocument/2006/relationships/hyperlink" Target="https://gyazo.com/ec6eb414942a9a53532fd8773815b1eb" TargetMode="External"/><Relationship Id="rId310" Type="http://schemas.openxmlformats.org/officeDocument/2006/relationships/hyperlink" Target="https://gyazo.com/2a517102b5ec94b17b08cac9a6098653" TargetMode="External"/><Relationship Id="rId492" Type="http://schemas.openxmlformats.org/officeDocument/2006/relationships/hyperlink" Target="https://gyazo.com/372ab2df64226bee7e023e7592a9d670" TargetMode="External"/><Relationship Id="rId548" Type="http://schemas.openxmlformats.org/officeDocument/2006/relationships/hyperlink" Target="https://gyazo.com/20a722f4616ca54d93310c93362057fb" TargetMode="External"/><Relationship Id="rId713" Type="http://schemas.openxmlformats.org/officeDocument/2006/relationships/hyperlink" Target="https://gyazo.com/7df313fb5108a3122ee0eb2ede761210" TargetMode="External"/><Relationship Id="rId755" Type="http://schemas.openxmlformats.org/officeDocument/2006/relationships/hyperlink" Target="https://gyazo.com/c144180977e182e5cb06c6a87d4cc0cb" TargetMode="External"/><Relationship Id="rId797" Type="http://schemas.openxmlformats.org/officeDocument/2006/relationships/hyperlink" Target="https://gyazo.com/0ee0ab764e1942ddd2ac8db4a4a3f2a6" TargetMode="External"/><Relationship Id="rId920" Type="http://schemas.openxmlformats.org/officeDocument/2006/relationships/hyperlink" Target="https://gyazo.com/3355a78efb5b9c6b8dee70f2f807efab" TargetMode="External"/><Relationship Id="rId962" Type="http://schemas.openxmlformats.org/officeDocument/2006/relationships/hyperlink" Target="https://gyazo.com/efa2bbfaa116a71fed820a38b885767a" TargetMode="External"/><Relationship Id="rId91" Type="http://schemas.openxmlformats.org/officeDocument/2006/relationships/hyperlink" Target="https://gyazo.com/1ddbfa4c23051901088f942d73d3e8da" TargetMode="External"/><Relationship Id="rId145" Type="http://schemas.openxmlformats.org/officeDocument/2006/relationships/hyperlink" Target="https://gyazo.com/6acab39096e4488ff1144ea996f9ea52" TargetMode="External"/><Relationship Id="rId187" Type="http://schemas.openxmlformats.org/officeDocument/2006/relationships/hyperlink" Target="https://gyazo.com/09812bfce77cdba70b0e911dd186ced3" TargetMode="External"/><Relationship Id="rId352" Type="http://schemas.openxmlformats.org/officeDocument/2006/relationships/hyperlink" Target="https://gyazo.com/e097c06042dd81ba41fe04787c3432df" TargetMode="External"/><Relationship Id="rId394" Type="http://schemas.openxmlformats.org/officeDocument/2006/relationships/hyperlink" Target="https://gyazo.com/640a5c542eaa3d3454fa84dbf0d6bdfe" TargetMode="External"/><Relationship Id="rId408" Type="http://schemas.openxmlformats.org/officeDocument/2006/relationships/hyperlink" Target="https://gyazo.com/45a6c7befe4a5f9f5acddf3c739b9155" TargetMode="External"/><Relationship Id="rId615" Type="http://schemas.openxmlformats.org/officeDocument/2006/relationships/hyperlink" Target="https://gyazo.com/2c753a1b6eff22b634ded006856a5cc8" TargetMode="External"/><Relationship Id="rId822" Type="http://schemas.openxmlformats.org/officeDocument/2006/relationships/hyperlink" Target="https://gyazo.com/4fc7d4c7b3eabc3c105d79fdf2a08bb3" TargetMode="External"/><Relationship Id="rId212" Type="http://schemas.openxmlformats.org/officeDocument/2006/relationships/hyperlink" Target="https://gyazo.com/fafbb1b03221104d321d1a8f244d48cd" TargetMode="External"/><Relationship Id="rId254" Type="http://schemas.openxmlformats.org/officeDocument/2006/relationships/hyperlink" Target="https://gyazo.com/779a74e02bbaf4c1d0bc3026bfc71ed5" TargetMode="External"/><Relationship Id="rId657" Type="http://schemas.openxmlformats.org/officeDocument/2006/relationships/hyperlink" Target="https://gyazo.com/858859685a5322cbdd9c8044402ed4d8" TargetMode="External"/><Relationship Id="rId699" Type="http://schemas.openxmlformats.org/officeDocument/2006/relationships/hyperlink" Target="https://gyazo.com/4955c20c355e0f277fa5e309ecab55b2" TargetMode="External"/><Relationship Id="rId864" Type="http://schemas.openxmlformats.org/officeDocument/2006/relationships/hyperlink" Target="https://gyazo.com/8ca10cd19f21bcae167e6e99e45f2109" TargetMode="External"/><Relationship Id="rId49" Type="http://schemas.openxmlformats.org/officeDocument/2006/relationships/hyperlink" Target="https://gyazo.com/166c228305d7541aa55e933d3ab68b0c?token=1a73e889ef747a2934170572915395de" TargetMode="External"/><Relationship Id="rId114" Type="http://schemas.openxmlformats.org/officeDocument/2006/relationships/hyperlink" Target="https://gyazo.com/7e3b7c15a448e7c591324df56e530f13" TargetMode="External"/><Relationship Id="rId296" Type="http://schemas.openxmlformats.org/officeDocument/2006/relationships/hyperlink" Target="https://gyazo.com/466659ec04ac8eb3b12c10a5145c6bc5" TargetMode="External"/><Relationship Id="rId461" Type="http://schemas.openxmlformats.org/officeDocument/2006/relationships/hyperlink" Target="https://gyazo.com/08b0d671b34a4299bc772b6c4de90f9e" TargetMode="External"/><Relationship Id="rId517" Type="http://schemas.openxmlformats.org/officeDocument/2006/relationships/hyperlink" Target="https://gyazo.com/09cfae273b72ac1feaf7232a6f8551fb" TargetMode="External"/><Relationship Id="rId559" Type="http://schemas.openxmlformats.org/officeDocument/2006/relationships/hyperlink" Target="https://gyazo.com/6624829803f21cfcdf5b10125e9dd552" TargetMode="External"/><Relationship Id="rId724" Type="http://schemas.openxmlformats.org/officeDocument/2006/relationships/hyperlink" Target="https://gyazo.com/c661509632630da68f1621537a1d094c" TargetMode="External"/><Relationship Id="rId766" Type="http://schemas.openxmlformats.org/officeDocument/2006/relationships/hyperlink" Target="https://gyazo.com/eba0c1c1ca8decf77a0f649b8a808b56" TargetMode="External"/><Relationship Id="rId931" Type="http://schemas.openxmlformats.org/officeDocument/2006/relationships/hyperlink" Target="https://gyazo.com/82de48fafa0104b48d43145236896178" TargetMode="External"/><Relationship Id="rId60" Type="http://schemas.openxmlformats.org/officeDocument/2006/relationships/hyperlink" Target="https://gyazo.com/4c636705ad8ac442a04a91df7c55af8c" TargetMode="External"/><Relationship Id="rId156" Type="http://schemas.openxmlformats.org/officeDocument/2006/relationships/hyperlink" Target="https://gyazo.com/311c4373b569f6965bf9e2f09334f9f4" TargetMode="External"/><Relationship Id="rId198" Type="http://schemas.openxmlformats.org/officeDocument/2006/relationships/hyperlink" Target="https://gyazo.com/02637e4d25d8cdcafda035c42f2a9aa6?token=4bfec20ed76410a48de4e5f3b0c26952" TargetMode="External"/><Relationship Id="rId321" Type="http://schemas.openxmlformats.org/officeDocument/2006/relationships/hyperlink" Target="https://gyazo.com/c9e589ce76ba228f4fdd089d9124de6c" TargetMode="External"/><Relationship Id="rId363" Type="http://schemas.openxmlformats.org/officeDocument/2006/relationships/hyperlink" Target="https://gyazo.com/06e7933c92ea4f23ac9ba7cacb5160de?token=1ac6fe2f3c5796cf2ccf39575eee2a8d" TargetMode="External"/><Relationship Id="rId419" Type="http://schemas.openxmlformats.org/officeDocument/2006/relationships/hyperlink" Target="https://gyazo.com/640a5c542eaa3d3454fa84dbf0d6bdfe" TargetMode="External"/><Relationship Id="rId570" Type="http://schemas.openxmlformats.org/officeDocument/2006/relationships/hyperlink" Target="https://gyazo.com/a9b6d30f563d15d3ca2e8bdc8e9380a2" TargetMode="External"/><Relationship Id="rId626" Type="http://schemas.openxmlformats.org/officeDocument/2006/relationships/hyperlink" Target="https://gyazo.com/8f4f6f6abbcd42c82802b5bc2f421482" TargetMode="External"/><Relationship Id="rId973" Type="http://schemas.openxmlformats.org/officeDocument/2006/relationships/hyperlink" Target="https://gyazo.com/04a01217108288c3db819d7ad4af6a9a" TargetMode="External"/><Relationship Id="rId1007" Type="http://schemas.openxmlformats.org/officeDocument/2006/relationships/hyperlink" Target="https://gyazo.com/11714b3cbf81edde611dee7d63a27991" TargetMode="External"/><Relationship Id="rId223" Type="http://schemas.openxmlformats.org/officeDocument/2006/relationships/hyperlink" Target="https://gyazo.com/fa8ad291bfc6097d862c1038f0d221ae" TargetMode="External"/><Relationship Id="rId430" Type="http://schemas.openxmlformats.org/officeDocument/2006/relationships/hyperlink" Target="https://gyazo.com/d5ca4a2406e57220b6de3989fab3912c" TargetMode="External"/><Relationship Id="rId668" Type="http://schemas.openxmlformats.org/officeDocument/2006/relationships/hyperlink" Target="https://gyazo.com/d8c9f00e568997f92328a39c09754ffa" TargetMode="External"/><Relationship Id="rId833" Type="http://schemas.openxmlformats.org/officeDocument/2006/relationships/hyperlink" Target="https://gyazo.com/2753dc6267ce3d060f59495e63f7b680" TargetMode="External"/><Relationship Id="rId875" Type="http://schemas.openxmlformats.org/officeDocument/2006/relationships/hyperlink" Target="https://gyazo.com/e006c2cdce11d85e2fa41620114546fe" TargetMode="External"/><Relationship Id="rId18" Type="http://schemas.openxmlformats.org/officeDocument/2006/relationships/hyperlink" Target="https://gyazo.com/bab2675335d691d45954e03405f7d688" TargetMode="External"/><Relationship Id="rId265" Type="http://schemas.openxmlformats.org/officeDocument/2006/relationships/hyperlink" Target="https://gyazo.com/0c6bf6e275d2285fcd5e2517e0e84c58?token=bcb01f96163d9fb9ebb48457557f59e7" TargetMode="External"/><Relationship Id="rId472" Type="http://schemas.openxmlformats.org/officeDocument/2006/relationships/hyperlink" Target="https://gyazo.com/db58b8532cfbcf0c956c98cbba778ee1" TargetMode="External"/><Relationship Id="rId528" Type="http://schemas.openxmlformats.org/officeDocument/2006/relationships/hyperlink" Target="https://gyazo.com/964f15b3fac5083105dd851fec3890b0" TargetMode="External"/><Relationship Id="rId735" Type="http://schemas.openxmlformats.org/officeDocument/2006/relationships/hyperlink" Target="https://gyazo.com/4eb9167c95888f0e52ca1646ffc2d6dd" TargetMode="External"/><Relationship Id="rId900" Type="http://schemas.openxmlformats.org/officeDocument/2006/relationships/hyperlink" Target="https://gyazo.com/f6b8be60e4e5cc8e4352bdf3abdd54d1" TargetMode="External"/><Relationship Id="rId942" Type="http://schemas.openxmlformats.org/officeDocument/2006/relationships/hyperlink" Target="https://gyazo.com/3dc2aa4034cdba456698689ebddf63dd" TargetMode="External"/><Relationship Id="rId125" Type="http://schemas.openxmlformats.org/officeDocument/2006/relationships/hyperlink" Target="https://gyazo.com/fcc95b8b2cc22826af337f37c5870f6b" TargetMode="External"/><Relationship Id="rId167" Type="http://schemas.openxmlformats.org/officeDocument/2006/relationships/hyperlink" Target="https://gyazo.com/bfb31ad81ae787298aaca4b6c28478bf" TargetMode="External"/><Relationship Id="rId332" Type="http://schemas.openxmlformats.org/officeDocument/2006/relationships/hyperlink" Target="https://gyazo.com/1915d9fae96216e8c84c6ac16c90bb0d" TargetMode="External"/><Relationship Id="rId374" Type="http://schemas.openxmlformats.org/officeDocument/2006/relationships/hyperlink" Target="https://gyazo.com/8d9ea48802d00ea17fd053580d6cd584" TargetMode="External"/><Relationship Id="rId581" Type="http://schemas.openxmlformats.org/officeDocument/2006/relationships/hyperlink" Target="https://gyazo.com/21a75de379d0e61bbd2e85e5aec507d2" TargetMode="External"/><Relationship Id="rId777" Type="http://schemas.openxmlformats.org/officeDocument/2006/relationships/hyperlink" Target="https://gyazo.com/21b2b0709cb9306271e49132c3507d48" TargetMode="External"/><Relationship Id="rId984" Type="http://schemas.openxmlformats.org/officeDocument/2006/relationships/hyperlink" Target="https://gyazo.com/3355a78efb5b9c6b8dee70f2f807efab" TargetMode="External"/><Relationship Id="rId71" Type="http://schemas.openxmlformats.org/officeDocument/2006/relationships/hyperlink" Target="https://gyazo.com/c3de9e24616a6b418b9fd4202ac6d145" TargetMode="External"/><Relationship Id="rId234" Type="http://schemas.openxmlformats.org/officeDocument/2006/relationships/hyperlink" Target="https://gyazo.com/9205c105aa9ee2d28dd9276725eae1fb" TargetMode="External"/><Relationship Id="rId637" Type="http://schemas.openxmlformats.org/officeDocument/2006/relationships/hyperlink" Target="https://gyazo.com/5f1808d8d67dbef6b59e6c3ec4e35d25" TargetMode="External"/><Relationship Id="rId679" Type="http://schemas.openxmlformats.org/officeDocument/2006/relationships/hyperlink" Target="https://gyazo.com/ce114ee49205ae0d749c74a5b99aae39" TargetMode="External"/><Relationship Id="rId802" Type="http://schemas.openxmlformats.org/officeDocument/2006/relationships/hyperlink" Target="https://gyazo.com/1230925bf826b5c98438a843e9f14956" TargetMode="External"/><Relationship Id="rId844" Type="http://schemas.openxmlformats.org/officeDocument/2006/relationships/hyperlink" Target="https://gyazo.com/6178846eeb375c2cd4e7ef5a6aeaca43" TargetMode="External"/><Relationship Id="rId886" Type="http://schemas.openxmlformats.org/officeDocument/2006/relationships/hyperlink" Target="https://gyazo.com/f6b8be60e4e5cc8e4352bdf3abdd54d1" TargetMode="External"/><Relationship Id="rId2" Type="http://schemas.openxmlformats.org/officeDocument/2006/relationships/hyperlink" Target="https://gyazo.com/1cf1b97312999808f4fd3a133f998c26" TargetMode="External"/><Relationship Id="rId29" Type="http://schemas.openxmlformats.org/officeDocument/2006/relationships/hyperlink" Target="https://gyazo.com/c88e15fda065fe8a5e55fc4502cc0a0a" TargetMode="External"/><Relationship Id="rId276" Type="http://schemas.openxmlformats.org/officeDocument/2006/relationships/hyperlink" Target="https://gyazo.com/944da9da5464464779f1e0c80852f189?token=87c5979799ebe07a07090759c10f6c69" TargetMode="External"/><Relationship Id="rId441" Type="http://schemas.openxmlformats.org/officeDocument/2006/relationships/hyperlink" Target="https://gyazo.com/252c05cbcbbcde006e342a225d6ee5e6" TargetMode="External"/><Relationship Id="rId483" Type="http://schemas.openxmlformats.org/officeDocument/2006/relationships/hyperlink" Target="https://gyazo.com/4dbbe47c725b2dedbc3bcb581a753680" TargetMode="External"/><Relationship Id="rId539" Type="http://schemas.openxmlformats.org/officeDocument/2006/relationships/hyperlink" Target="https://gyazo.com/43f0a15964c473e03d4adbecc7f75273" TargetMode="External"/><Relationship Id="rId690" Type="http://schemas.openxmlformats.org/officeDocument/2006/relationships/hyperlink" Target="https://gyazo.com/384a42d68aae3abd5e4a589315a90c83" TargetMode="External"/><Relationship Id="rId704" Type="http://schemas.openxmlformats.org/officeDocument/2006/relationships/hyperlink" Target="https://gyazo.com/df3fb3cedf7989b940891da6c1d07ae7" TargetMode="External"/><Relationship Id="rId746" Type="http://schemas.openxmlformats.org/officeDocument/2006/relationships/hyperlink" Target="https://gyazo.com/731727c2bb9fdff01933dcaae2bdec35" TargetMode="External"/><Relationship Id="rId911" Type="http://schemas.openxmlformats.org/officeDocument/2006/relationships/hyperlink" Target="https://gyazo.com/82fcdc0a0bfb368dd7f87a8094d1bceb" TargetMode="External"/><Relationship Id="rId40" Type="http://schemas.openxmlformats.org/officeDocument/2006/relationships/hyperlink" Target="https://gyazo.com/bd84f6629221beac3ea7547db6aeeaeb" TargetMode="External"/><Relationship Id="rId136" Type="http://schemas.openxmlformats.org/officeDocument/2006/relationships/hyperlink" Target="https://gyazo.com/6b707c0e0249d59f04073b3d5109c357" TargetMode="External"/><Relationship Id="rId178" Type="http://schemas.openxmlformats.org/officeDocument/2006/relationships/hyperlink" Target="https://gyazo.com/0a8941c060acf0548017d0a9506be1b1" TargetMode="External"/><Relationship Id="rId301" Type="http://schemas.openxmlformats.org/officeDocument/2006/relationships/hyperlink" Target="https://gyazo.com/abb21356c29cdacd9765a4391c19ed65" TargetMode="External"/><Relationship Id="rId343" Type="http://schemas.openxmlformats.org/officeDocument/2006/relationships/hyperlink" Target="https://gyazo.com/20c32e6accd34b4d2a2b9bea0c022370" TargetMode="External"/><Relationship Id="rId550" Type="http://schemas.openxmlformats.org/officeDocument/2006/relationships/hyperlink" Target="https://gyazo.com/39cbfd123cc137ddc33605c5e7c337a2" TargetMode="External"/><Relationship Id="rId788" Type="http://schemas.openxmlformats.org/officeDocument/2006/relationships/hyperlink" Target="https://gyazo.com/1230925bf826b5c98438a843e9f14956" TargetMode="External"/><Relationship Id="rId953" Type="http://schemas.openxmlformats.org/officeDocument/2006/relationships/hyperlink" Target="https://gyazo.com/358a6166905d787f4d479f5327c93af2" TargetMode="External"/><Relationship Id="rId995" Type="http://schemas.openxmlformats.org/officeDocument/2006/relationships/hyperlink" Target="https://gyazo.com/82de48fafa0104b48d43145236896178" TargetMode="External"/><Relationship Id="rId82" Type="http://schemas.openxmlformats.org/officeDocument/2006/relationships/hyperlink" Target="https://gyazo.com/91632bb124bb69e2a3ce366bc1373f87" TargetMode="External"/><Relationship Id="rId203" Type="http://schemas.openxmlformats.org/officeDocument/2006/relationships/hyperlink" Target="https://gyazo.com/b4c30e58a41c4b34f5c3766030da3ccd" TargetMode="External"/><Relationship Id="rId385" Type="http://schemas.openxmlformats.org/officeDocument/2006/relationships/hyperlink" Target="https://gyazo.com/2e5fd00f9a65fb732acbb4c087e21815" TargetMode="External"/><Relationship Id="rId592" Type="http://schemas.openxmlformats.org/officeDocument/2006/relationships/hyperlink" Target="https://gyazo.com/d51a57f556d93c344ebf1335336a29b1" TargetMode="External"/><Relationship Id="rId606" Type="http://schemas.openxmlformats.org/officeDocument/2006/relationships/hyperlink" Target="https://gyazo.com/b5667f18878af52bb11d56789ae7628e" TargetMode="External"/><Relationship Id="rId648" Type="http://schemas.openxmlformats.org/officeDocument/2006/relationships/hyperlink" Target="https://gyazo.com/df3fb3cedf7989b940891da6c1d07ae7" TargetMode="External"/><Relationship Id="rId813" Type="http://schemas.openxmlformats.org/officeDocument/2006/relationships/hyperlink" Target="https://gyazo.com/f8753d2ff42a499b9f292a32237d2ab2" TargetMode="External"/><Relationship Id="rId855" Type="http://schemas.openxmlformats.org/officeDocument/2006/relationships/hyperlink" Target="https://gyazo.com/543558fedba4e632568e2f5111029602" TargetMode="External"/><Relationship Id="rId245" Type="http://schemas.openxmlformats.org/officeDocument/2006/relationships/hyperlink" Target="https://gyazo.com/01e60b8404dabe0995937a60ce385d63?token=dff6f673e71c9a70ca0b923679418b56" TargetMode="External"/><Relationship Id="rId287" Type="http://schemas.openxmlformats.org/officeDocument/2006/relationships/hyperlink" Target="https://gyazo.com/7183b7a385ad8d1cdf43acc11b805ae7" TargetMode="External"/><Relationship Id="rId410" Type="http://schemas.openxmlformats.org/officeDocument/2006/relationships/hyperlink" Target="https://gyazo.com/33242b9bfccff6da2d9c29bb1f410d12" TargetMode="External"/><Relationship Id="rId452" Type="http://schemas.openxmlformats.org/officeDocument/2006/relationships/hyperlink" Target="https://gyazo.com/b8bbb01c000a10db819f4436c1ffff11" TargetMode="External"/><Relationship Id="rId494" Type="http://schemas.openxmlformats.org/officeDocument/2006/relationships/hyperlink" Target="https://gyazo.com/10dcc0e4690025f160fbc6df20009ad7" TargetMode="External"/><Relationship Id="rId508" Type="http://schemas.openxmlformats.org/officeDocument/2006/relationships/hyperlink" Target="https://gyazo.com/3b1223144c2451fdd44c29607389412c" TargetMode="External"/><Relationship Id="rId715" Type="http://schemas.openxmlformats.org/officeDocument/2006/relationships/hyperlink" Target="https://gyazo.com/4955c20c355e0f277fa5e309ecab55b2" TargetMode="External"/><Relationship Id="rId897" Type="http://schemas.openxmlformats.org/officeDocument/2006/relationships/hyperlink" Target="https://gyazo.com/82fcdc0a0bfb368dd7f87a8094d1bceb" TargetMode="External"/><Relationship Id="rId922" Type="http://schemas.openxmlformats.org/officeDocument/2006/relationships/hyperlink" Target="https://gyazo.com/efa2bbfaa116a71fed820a38b885767a" TargetMode="External"/><Relationship Id="rId105" Type="http://schemas.openxmlformats.org/officeDocument/2006/relationships/hyperlink" Target="https://gyazo.com/ec6eb414942a9a53532fd8773815b1eb" TargetMode="External"/><Relationship Id="rId147" Type="http://schemas.openxmlformats.org/officeDocument/2006/relationships/hyperlink" Target="https://gyazo.com/1ca928e1f00e3555c9e83636f5716b9f" TargetMode="External"/><Relationship Id="rId312" Type="http://schemas.openxmlformats.org/officeDocument/2006/relationships/hyperlink" Target="https://gyazo.com/e7abd68974b637b673938e5bdde0fd50" TargetMode="External"/><Relationship Id="rId354" Type="http://schemas.openxmlformats.org/officeDocument/2006/relationships/hyperlink" Target="https://gyazo.com/46df7af0362a06c8e8ccbc174c40c77c" TargetMode="External"/><Relationship Id="rId757" Type="http://schemas.openxmlformats.org/officeDocument/2006/relationships/hyperlink" Target="https://gyazo.com/f8fb041c3f5b5f329c31322db0d5211c" TargetMode="External"/><Relationship Id="rId799" Type="http://schemas.openxmlformats.org/officeDocument/2006/relationships/hyperlink" Target="https://gyazo.com/c144180977e182e5cb06c6a87d4cc0cb" TargetMode="External"/><Relationship Id="rId964" Type="http://schemas.openxmlformats.org/officeDocument/2006/relationships/hyperlink" Target="https://gyazo.com/f849106917b9db76ab237ececf202e63" TargetMode="External"/><Relationship Id="rId51" Type="http://schemas.openxmlformats.org/officeDocument/2006/relationships/hyperlink" Target="https://gyazo.com/323c2a5f40d0edbfae3c2b8000720592" TargetMode="External"/><Relationship Id="rId93" Type="http://schemas.openxmlformats.org/officeDocument/2006/relationships/hyperlink" Target="https://gyazo.com/1ddbfa4c23051901088f942d73d3e8da" TargetMode="External"/><Relationship Id="rId189" Type="http://schemas.openxmlformats.org/officeDocument/2006/relationships/hyperlink" Target="https://gyazo.com/f8abd771aae6147349a70a9a023f9657" TargetMode="External"/><Relationship Id="rId396" Type="http://schemas.openxmlformats.org/officeDocument/2006/relationships/hyperlink" Target="https://gyazo.com/bd70a158a1c2bfabe2f02e51f867c8da" TargetMode="External"/><Relationship Id="rId561" Type="http://schemas.openxmlformats.org/officeDocument/2006/relationships/hyperlink" Target="https://gyazo.com/5d2fdcbd86c86180c39b5fa4abbd0108" TargetMode="External"/><Relationship Id="rId617" Type="http://schemas.openxmlformats.org/officeDocument/2006/relationships/hyperlink" Target="https://gyazo.com/b53afaf6c6c4e750caea9fb9efa8e493" TargetMode="External"/><Relationship Id="rId659" Type="http://schemas.openxmlformats.org/officeDocument/2006/relationships/hyperlink" Target="https://gyazo.com/c2bd2921d68c4418ed143342918c177c" TargetMode="External"/><Relationship Id="rId824" Type="http://schemas.openxmlformats.org/officeDocument/2006/relationships/hyperlink" Target="https://gyazo.com/6b1fbecfb1085af00deb29cc9513d576" TargetMode="External"/><Relationship Id="rId866" Type="http://schemas.openxmlformats.org/officeDocument/2006/relationships/hyperlink" Target="https://gyazo.com/4360c37de9d600afee87346a5c504dd0" TargetMode="External"/><Relationship Id="rId214" Type="http://schemas.openxmlformats.org/officeDocument/2006/relationships/hyperlink" Target="https://gyazo.com/fafbb1b03221104d321d1a8f244d48cd" TargetMode="External"/><Relationship Id="rId256" Type="http://schemas.openxmlformats.org/officeDocument/2006/relationships/hyperlink" Target="https://gyazo.com/53a19a13fd0f276db72fbab4908ca498" TargetMode="External"/><Relationship Id="rId298" Type="http://schemas.openxmlformats.org/officeDocument/2006/relationships/hyperlink" Target="https://gyazo.com/466659ec04ac8eb3b12c10a5145c6bc5" TargetMode="External"/><Relationship Id="rId421" Type="http://schemas.openxmlformats.org/officeDocument/2006/relationships/hyperlink" Target="https://gyazo.com/bd70a158a1c2bfabe2f02e51f867c8da" TargetMode="External"/><Relationship Id="rId463" Type="http://schemas.openxmlformats.org/officeDocument/2006/relationships/hyperlink" Target="https://gyazo.com/13f6aa87b66773ea5c49133ae1bc55b6" TargetMode="External"/><Relationship Id="rId519" Type="http://schemas.openxmlformats.org/officeDocument/2006/relationships/hyperlink" Target="https://gyazo.com/2485f71bf883c201cdec125ded299db5" TargetMode="External"/><Relationship Id="rId670" Type="http://schemas.openxmlformats.org/officeDocument/2006/relationships/hyperlink" Target="https://gyazo.com/516b64087f5023151d331bd1c83b40f2" TargetMode="External"/><Relationship Id="rId116" Type="http://schemas.openxmlformats.org/officeDocument/2006/relationships/hyperlink" Target="https://gyazo.com/42e6eed81760ef4345aa6cc08dd881d8" TargetMode="External"/><Relationship Id="rId158" Type="http://schemas.openxmlformats.org/officeDocument/2006/relationships/hyperlink" Target="https://gyazo.com/346b8aac2ca58dab63b525160b75355a" TargetMode="External"/><Relationship Id="rId323" Type="http://schemas.openxmlformats.org/officeDocument/2006/relationships/hyperlink" Target="https://gyazo.com/07ad9e003fb4254e1231ba44087600a6" TargetMode="External"/><Relationship Id="rId530" Type="http://schemas.openxmlformats.org/officeDocument/2006/relationships/hyperlink" Target="https://gyazo.com/9818af50b61fd5576cc22e15cfa6499c" TargetMode="External"/><Relationship Id="rId726" Type="http://schemas.openxmlformats.org/officeDocument/2006/relationships/hyperlink" Target="https://gyazo.com/f8820e370a87b15a4b7204126976e643" TargetMode="External"/><Relationship Id="rId768" Type="http://schemas.openxmlformats.org/officeDocument/2006/relationships/hyperlink" Target="https://gyazo.com/d02940e7ec043a3eba6e3df7e26a55d5" TargetMode="External"/><Relationship Id="rId933" Type="http://schemas.openxmlformats.org/officeDocument/2006/relationships/hyperlink" Target="https://gyazo.com/04a01217108288c3db819d7ad4af6a9a" TargetMode="External"/><Relationship Id="rId975" Type="http://schemas.openxmlformats.org/officeDocument/2006/relationships/hyperlink" Target="https://gyazo.com/11714b3cbf81edde611dee7d63a27991" TargetMode="External"/><Relationship Id="rId1009" Type="http://schemas.openxmlformats.org/officeDocument/2006/relationships/hyperlink" Target="https://gyazo.com/358a6166905d787f4d479f5327c93af2" TargetMode="External"/><Relationship Id="rId20" Type="http://schemas.openxmlformats.org/officeDocument/2006/relationships/hyperlink" Target="https://gyazo.com/0d9e10a803c8b4b36a9b6f25a0e5cf01" TargetMode="External"/><Relationship Id="rId62" Type="http://schemas.openxmlformats.org/officeDocument/2006/relationships/hyperlink" Target="https://gyazo.com/91632bb124bb69e2a3ce366bc1373f87" TargetMode="External"/><Relationship Id="rId365" Type="http://schemas.openxmlformats.org/officeDocument/2006/relationships/hyperlink" Target="https://gyazo.com/ccb98c00df3976ce78e79362e0f80c97" TargetMode="External"/><Relationship Id="rId572" Type="http://schemas.openxmlformats.org/officeDocument/2006/relationships/hyperlink" Target="https://gyazo.com/20a722f4616ca54d93310c93362057fb" TargetMode="External"/><Relationship Id="rId628" Type="http://schemas.openxmlformats.org/officeDocument/2006/relationships/hyperlink" Target="https://gyazo.com/46e561e2df4572e91fa81d2a86043161" TargetMode="External"/><Relationship Id="rId835" Type="http://schemas.openxmlformats.org/officeDocument/2006/relationships/hyperlink" Target="https://gyazo.com/c49c0e555616519bf51898bd0c752dbf" TargetMode="External"/><Relationship Id="rId225" Type="http://schemas.openxmlformats.org/officeDocument/2006/relationships/hyperlink" Target="https://gyazo.com/0f8065b368025e6d2b97f6d459a80d3b" TargetMode="External"/><Relationship Id="rId267" Type="http://schemas.openxmlformats.org/officeDocument/2006/relationships/hyperlink" Target="https://gyazo.com/0c6bf6e275d2285fcd5e2517e0e84c58?token=bcb01f96163d9fb9ebb48457557f59e7" TargetMode="External"/><Relationship Id="rId432" Type="http://schemas.openxmlformats.org/officeDocument/2006/relationships/hyperlink" Target="https://gyazo.com/dc8bed11fda1b2ce7eece9899e9d0a13" TargetMode="External"/><Relationship Id="rId474" Type="http://schemas.openxmlformats.org/officeDocument/2006/relationships/hyperlink" Target="https://gyazo.com/2fccd750944c41fb090bdcaf22cd1371" TargetMode="External"/><Relationship Id="rId877" Type="http://schemas.openxmlformats.org/officeDocument/2006/relationships/hyperlink" Target="https://gyazo.com/0ac7bf46f61c9371edd6ce09bee72134" TargetMode="External"/><Relationship Id="rId127" Type="http://schemas.openxmlformats.org/officeDocument/2006/relationships/hyperlink" Target="https://gyazo.com/f25d46b7fbe8fa39538e05265ae5bf4d" TargetMode="External"/><Relationship Id="rId681" Type="http://schemas.openxmlformats.org/officeDocument/2006/relationships/hyperlink" Target="https://gyazo.com/7df313fb5108a3122ee0eb2ede761210" TargetMode="External"/><Relationship Id="rId737" Type="http://schemas.openxmlformats.org/officeDocument/2006/relationships/hyperlink" Target="https://gyazo.com/daed92a889a4b376db3211a1be61e9e0" TargetMode="External"/><Relationship Id="rId779" Type="http://schemas.openxmlformats.org/officeDocument/2006/relationships/hyperlink" Target="https://gyazo.com/a0d0e597abf5ced63a8d39f80eb55eb2" TargetMode="External"/><Relationship Id="rId902" Type="http://schemas.openxmlformats.org/officeDocument/2006/relationships/hyperlink" Target="https://gyazo.com/f09b68ffca8a08991c407056c0551e2b" TargetMode="External"/><Relationship Id="rId944" Type="http://schemas.openxmlformats.org/officeDocument/2006/relationships/hyperlink" Target="https://gyazo.com/3355a78efb5b9c6b8dee70f2f807efab" TargetMode="External"/><Relationship Id="rId986" Type="http://schemas.openxmlformats.org/officeDocument/2006/relationships/hyperlink" Target="https://gyazo.com/efa2bbfaa116a71fed820a38b885767a" TargetMode="External"/><Relationship Id="rId31" Type="http://schemas.openxmlformats.org/officeDocument/2006/relationships/hyperlink" Target="https://gyazo.com/c88e15fda065fe8a5e55fc4502cc0a0a" TargetMode="External"/><Relationship Id="rId73" Type="http://schemas.openxmlformats.org/officeDocument/2006/relationships/hyperlink" Target="https://gyazo.com/b03e77be450893a5394d92e64cdd3049" TargetMode="External"/><Relationship Id="rId169" Type="http://schemas.openxmlformats.org/officeDocument/2006/relationships/hyperlink" Target="https://gyazo.com/bfb31ad81ae787298aaca4b6c28478bf" TargetMode="External"/><Relationship Id="rId334" Type="http://schemas.openxmlformats.org/officeDocument/2006/relationships/hyperlink" Target="https://gyazo.com/5176a4487d9d8a1ea4a89f312738818e" TargetMode="External"/><Relationship Id="rId376" Type="http://schemas.openxmlformats.org/officeDocument/2006/relationships/hyperlink" Target="https://gyazo.com/e097c06042dd81ba41fe04787c3432df" TargetMode="External"/><Relationship Id="rId541" Type="http://schemas.openxmlformats.org/officeDocument/2006/relationships/hyperlink" Target="https://gyazo.com/c208503537cfdc7c1ccddcc63f24b374" TargetMode="External"/><Relationship Id="rId583" Type="http://schemas.openxmlformats.org/officeDocument/2006/relationships/hyperlink" Target="https://gyazo.com/6624829803f21cfcdf5b10125e9dd552" TargetMode="External"/><Relationship Id="rId639" Type="http://schemas.openxmlformats.org/officeDocument/2006/relationships/hyperlink" Target="https://gyazo.com/9d928a0af63dce1de9fa9a4a70ee5291" TargetMode="External"/><Relationship Id="rId790" Type="http://schemas.openxmlformats.org/officeDocument/2006/relationships/hyperlink" Target="https://gyazo.com/0ee0ab764e1942ddd2ac8db4a4a3f2a6" TargetMode="External"/><Relationship Id="rId804" Type="http://schemas.openxmlformats.org/officeDocument/2006/relationships/hyperlink" Target="https://gyazo.com/0ee0ab764e1942ddd2ac8db4a4a3f2a6" TargetMode="External"/><Relationship Id="rId4" Type="http://schemas.openxmlformats.org/officeDocument/2006/relationships/hyperlink" Target="https://gyazo.com/b7d88b83d7f1335642dc6827e386ed62" TargetMode="External"/><Relationship Id="rId180" Type="http://schemas.openxmlformats.org/officeDocument/2006/relationships/hyperlink" Target="https://gyazo.com/0a8941c060acf0548017d0a9506be1b1" TargetMode="External"/><Relationship Id="rId236" Type="http://schemas.openxmlformats.org/officeDocument/2006/relationships/hyperlink" Target="https://gyazo.com/4cfc875e18ad15caa63cd0374ac6a1e7" TargetMode="External"/><Relationship Id="rId278" Type="http://schemas.openxmlformats.org/officeDocument/2006/relationships/hyperlink" Target="https://gyazo.com/82e36ec45577cc2a270b71114c624191" TargetMode="External"/><Relationship Id="rId401" Type="http://schemas.openxmlformats.org/officeDocument/2006/relationships/hyperlink" Target="https://gyazo.com/04e79d251ddab8b6df6ae8e761e0d789" TargetMode="External"/><Relationship Id="rId443" Type="http://schemas.openxmlformats.org/officeDocument/2006/relationships/hyperlink" Target="https://gyazo.com/fe6be3e8bf3c33f31d115ccba85cafa0" TargetMode="External"/><Relationship Id="rId650" Type="http://schemas.openxmlformats.org/officeDocument/2006/relationships/hyperlink" Target="https://gyazo.com/384a42d68aae3abd5e4a589315a90c83" TargetMode="External"/><Relationship Id="rId846" Type="http://schemas.openxmlformats.org/officeDocument/2006/relationships/hyperlink" Target="https://gyazo.com/4fc7d4c7b3eabc3c105d79fdf2a08bb3" TargetMode="External"/><Relationship Id="rId888" Type="http://schemas.openxmlformats.org/officeDocument/2006/relationships/hyperlink" Target="https://gyazo.com/f09b68ffca8a08991c407056c0551e2b" TargetMode="External"/><Relationship Id="rId303" Type="http://schemas.openxmlformats.org/officeDocument/2006/relationships/hyperlink" Target="https://gyazo.com/3e8e04bad3ffc77381d0c90969199f4b" TargetMode="External"/><Relationship Id="rId485" Type="http://schemas.openxmlformats.org/officeDocument/2006/relationships/hyperlink" Target="https://gyazo.com/372ab2df64226bee7e023e7592a9d670" TargetMode="External"/><Relationship Id="rId692" Type="http://schemas.openxmlformats.org/officeDocument/2006/relationships/hyperlink" Target="https://gyazo.com/c5314ae3d1960182d7a870377ca3b336" TargetMode="External"/><Relationship Id="rId706" Type="http://schemas.openxmlformats.org/officeDocument/2006/relationships/hyperlink" Target="https://gyazo.com/384a42d68aae3abd5e4a589315a90c83" TargetMode="External"/><Relationship Id="rId748" Type="http://schemas.openxmlformats.org/officeDocument/2006/relationships/hyperlink" Target="https://gyazo.com/21b2b0709cb9306271e49132c3507d48" TargetMode="External"/><Relationship Id="rId913" Type="http://schemas.openxmlformats.org/officeDocument/2006/relationships/hyperlink" Target="https://gyazo.com/c4d7cd36b2b5b1f69fd623b645898d27" TargetMode="External"/><Relationship Id="rId955" Type="http://schemas.openxmlformats.org/officeDocument/2006/relationships/hyperlink" Target="https://gyazo.com/82de48fafa0104b48d43145236896178" TargetMode="External"/><Relationship Id="rId42" Type="http://schemas.openxmlformats.org/officeDocument/2006/relationships/hyperlink" Target="https://gyazo.com/6ee8c20a5bb9f37268b99241140757c6" TargetMode="External"/><Relationship Id="rId84" Type="http://schemas.openxmlformats.org/officeDocument/2006/relationships/hyperlink" Target="https://gyazo.com/c5a08aa6653a14a36ecb9d26f4707ec2" TargetMode="External"/><Relationship Id="rId138" Type="http://schemas.openxmlformats.org/officeDocument/2006/relationships/hyperlink" Target="https://gyazo.com/09286d21418746ffce0a94eed28087bc" TargetMode="External"/><Relationship Id="rId345" Type="http://schemas.openxmlformats.org/officeDocument/2006/relationships/hyperlink" Target="https://gyazo.com/c1ed49d3b62bb5d41dde170e04f57f94" TargetMode="External"/><Relationship Id="rId387" Type="http://schemas.openxmlformats.org/officeDocument/2006/relationships/hyperlink" Target="https://gyazo.com/7a31ed82d279b6d5c42fa98aa2830f07" TargetMode="External"/><Relationship Id="rId510" Type="http://schemas.openxmlformats.org/officeDocument/2006/relationships/hyperlink" Target="https://gyazo.com/b6896072c8a2170ebaf54d193609b8dc" TargetMode="External"/><Relationship Id="rId552" Type="http://schemas.openxmlformats.org/officeDocument/2006/relationships/hyperlink" Target="https://gyazo.com/d51a57f556d93c344ebf1335336a29b1" TargetMode="External"/><Relationship Id="rId594" Type="http://schemas.openxmlformats.org/officeDocument/2006/relationships/hyperlink" Target="https://gyazo.com/a9b6d30f563d15d3ca2e8bdc8e9380a2" TargetMode="External"/><Relationship Id="rId608" Type="http://schemas.openxmlformats.org/officeDocument/2006/relationships/hyperlink" Target="https://gyazo.com/e80597cf7b7a9db8f6462fd19e04a224" TargetMode="External"/><Relationship Id="rId815" Type="http://schemas.openxmlformats.org/officeDocument/2006/relationships/hyperlink" Target="https://gyazo.com/5bf5f6243ae439ee1ff50a27209255e0" TargetMode="External"/><Relationship Id="rId997" Type="http://schemas.openxmlformats.org/officeDocument/2006/relationships/hyperlink" Target="https://gyazo.com/04a01217108288c3db819d7ad4af6a9a" TargetMode="External"/><Relationship Id="rId191" Type="http://schemas.openxmlformats.org/officeDocument/2006/relationships/hyperlink" Target="https://gyazo.com/f8abd771aae6147349a70a9a023f9657" TargetMode="External"/><Relationship Id="rId205" Type="http://schemas.openxmlformats.org/officeDocument/2006/relationships/hyperlink" Target="https://gyazo.com/0fbbdf9e4a2aa575d062dc6285f35e7f" TargetMode="External"/><Relationship Id="rId247" Type="http://schemas.openxmlformats.org/officeDocument/2006/relationships/hyperlink" Target="https://gyazo.com/bf4ac901b5f9817d531a46319fa7c986" TargetMode="External"/><Relationship Id="rId412" Type="http://schemas.openxmlformats.org/officeDocument/2006/relationships/hyperlink" Target="https://gyazo.com/4f6ffc40874a8d1bfd876803076e82bd" TargetMode="External"/><Relationship Id="rId857" Type="http://schemas.openxmlformats.org/officeDocument/2006/relationships/hyperlink" Target="https://gyazo.com/644664e58d819a4c2374b603e750a1fd" TargetMode="External"/><Relationship Id="rId899" Type="http://schemas.openxmlformats.org/officeDocument/2006/relationships/hyperlink" Target="https://gyazo.com/c4d7cd36b2b5b1f69fd623b645898d27" TargetMode="External"/><Relationship Id="rId1000" Type="http://schemas.openxmlformats.org/officeDocument/2006/relationships/hyperlink" Target="https://gyazo.com/3355a78efb5b9c6b8dee70f2f807efab" TargetMode="External"/><Relationship Id="rId107" Type="http://schemas.openxmlformats.org/officeDocument/2006/relationships/hyperlink" Target="https://gyazo.com/f25d46b7fbe8fa39538e05265ae5bf4d" TargetMode="External"/><Relationship Id="rId289" Type="http://schemas.openxmlformats.org/officeDocument/2006/relationships/hyperlink" Target="https://gyazo.com/b1afec9c0f92379f2794fe6f6316ad7c" TargetMode="External"/><Relationship Id="rId454" Type="http://schemas.openxmlformats.org/officeDocument/2006/relationships/hyperlink" Target="https://gyazo.com/08b0d671b34a4299bc772b6c4de90f9e" TargetMode="External"/><Relationship Id="rId496" Type="http://schemas.openxmlformats.org/officeDocument/2006/relationships/hyperlink" Target="https://gyazo.com/a1143470813626bc1418f787e2b69bab" TargetMode="External"/><Relationship Id="rId661" Type="http://schemas.openxmlformats.org/officeDocument/2006/relationships/hyperlink" Target="https://gyazo.com/1f846852f9394dd62102a8a48c6dcaf9" TargetMode="External"/><Relationship Id="rId717" Type="http://schemas.openxmlformats.org/officeDocument/2006/relationships/hyperlink" Target="https://gyazo.com/6a0f7427c932f4b356dfd05ff3445559" TargetMode="External"/><Relationship Id="rId759" Type="http://schemas.openxmlformats.org/officeDocument/2006/relationships/hyperlink" Target="https://gyazo.com/eba0c1c1ca8decf77a0f649b8a808b56" TargetMode="External"/><Relationship Id="rId924" Type="http://schemas.openxmlformats.org/officeDocument/2006/relationships/hyperlink" Target="https://gyazo.com/f849106917b9db76ab237ececf202e63" TargetMode="External"/><Relationship Id="rId966" Type="http://schemas.openxmlformats.org/officeDocument/2006/relationships/hyperlink" Target="https://gyazo.com/3dc2aa4034cdba456698689ebddf63dd" TargetMode="External"/><Relationship Id="rId11" Type="http://schemas.openxmlformats.org/officeDocument/2006/relationships/hyperlink" Target="https://gyazo.com/404501bb9b5de335a5517169c9f3d38a" TargetMode="External"/><Relationship Id="rId53" Type="http://schemas.openxmlformats.org/officeDocument/2006/relationships/hyperlink" Target="https://gyazo.com/292825460f51485ca6f390cb98021a5b" TargetMode="External"/><Relationship Id="rId149" Type="http://schemas.openxmlformats.org/officeDocument/2006/relationships/hyperlink" Target="https://gyazo.com/c4da28d981c5344f2321864fbf46cc49" TargetMode="External"/><Relationship Id="rId314" Type="http://schemas.openxmlformats.org/officeDocument/2006/relationships/hyperlink" Target="https://gyazo.com/e7abd68974b637b673938e5bdde0fd50" TargetMode="External"/><Relationship Id="rId356" Type="http://schemas.openxmlformats.org/officeDocument/2006/relationships/hyperlink" Target="https://gyazo.com/8d9ea48802d00ea17fd053580d6cd584" TargetMode="External"/><Relationship Id="rId398" Type="http://schemas.openxmlformats.org/officeDocument/2006/relationships/hyperlink" Target="https://gyazo.com/2e5fd00f9a65fb732acbb4c087e21815" TargetMode="External"/><Relationship Id="rId521" Type="http://schemas.openxmlformats.org/officeDocument/2006/relationships/hyperlink" Target="https://gyazo.com/007b6b383702a232021cdf4d93cf0a8e" TargetMode="External"/><Relationship Id="rId563" Type="http://schemas.openxmlformats.org/officeDocument/2006/relationships/hyperlink" Target="https://gyazo.com/51682eae27e48184cac6d15b11e0c6fd" TargetMode="External"/><Relationship Id="rId619" Type="http://schemas.openxmlformats.org/officeDocument/2006/relationships/hyperlink" Target="https://gyazo.com/8d6f84b8a86f8a24d0546e5404afb42b" TargetMode="External"/><Relationship Id="rId770" Type="http://schemas.openxmlformats.org/officeDocument/2006/relationships/hyperlink" Target="https://gyazo.com/ed5d7daed5f291f9b877ef596d1cd1fe" TargetMode="External"/><Relationship Id="rId95" Type="http://schemas.openxmlformats.org/officeDocument/2006/relationships/hyperlink" Target="https://gyazo.com/139386efbfc722d59973d9ff04d117c8" TargetMode="External"/><Relationship Id="rId160" Type="http://schemas.openxmlformats.org/officeDocument/2006/relationships/hyperlink" Target="https://gyazo.com/6acab39096e4488ff1144ea996f9ea52" TargetMode="External"/><Relationship Id="rId216" Type="http://schemas.openxmlformats.org/officeDocument/2006/relationships/hyperlink" Target="https://gyazo.com/f96608ab1124494d39ab31024747b06b" TargetMode="External"/><Relationship Id="rId423" Type="http://schemas.openxmlformats.org/officeDocument/2006/relationships/hyperlink" Target="https://gyazo.com/a7ae397b030b235ac44f471cbcb8ba88" TargetMode="External"/><Relationship Id="rId826" Type="http://schemas.openxmlformats.org/officeDocument/2006/relationships/hyperlink" Target="https://gyazo.com/3f83ca20a5857d61b871df1797788d98" TargetMode="External"/><Relationship Id="rId868" Type="http://schemas.openxmlformats.org/officeDocument/2006/relationships/hyperlink" Target="https://gyazo.com/e006c2cdce11d85e2fa41620114546fe" TargetMode="External"/><Relationship Id="rId1011" Type="http://schemas.openxmlformats.org/officeDocument/2006/relationships/hyperlink" Target="https://gyazo.com/82de48fafa0104b48d43145236896178" TargetMode="External"/><Relationship Id="rId258" Type="http://schemas.openxmlformats.org/officeDocument/2006/relationships/hyperlink" Target="https://gyazo.com/8abc623af9dd960d7e5c6146dd3ba944" TargetMode="External"/><Relationship Id="rId465" Type="http://schemas.openxmlformats.org/officeDocument/2006/relationships/hyperlink" Target="https://gyazo.com/d5ca4a2406e57220b6de3989fab3912c" TargetMode="External"/><Relationship Id="rId630" Type="http://schemas.openxmlformats.org/officeDocument/2006/relationships/hyperlink" Target="https://gyazo.com/b5667f18878af52bb11d56789ae7628e" TargetMode="External"/><Relationship Id="rId672" Type="http://schemas.openxmlformats.org/officeDocument/2006/relationships/hyperlink" Target="https://gyazo.com/df3fb3cedf7989b940891da6c1d07ae7" TargetMode="External"/><Relationship Id="rId728" Type="http://schemas.openxmlformats.org/officeDocument/2006/relationships/hyperlink" Target="https://gyazo.com/1230925bf826b5c98438a843e9f14956" TargetMode="External"/><Relationship Id="rId935" Type="http://schemas.openxmlformats.org/officeDocument/2006/relationships/hyperlink" Target="https://gyazo.com/11714b3cbf81edde611dee7d63a27991" TargetMode="External"/><Relationship Id="rId22" Type="http://schemas.openxmlformats.org/officeDocument/2006/relationships/hyperlink" Target="https://gyazo.com/dd0a1f81489aab192155329f045904e3" TargetMode="External"/><Relationship Id="rId64" Type="http://schemas.openxmlformats.org/officeDocument/2006/relationships/hyperlink" Target="https://gyazo.com/c5a08aa6653a14a36ecb9d26f4707ec2" TargetMode="External"/><Relationship Id="rId118" Type="http://schemas.openxmlformats.org/officeDocument/2006/relationships/hyperlink" Target="https://gyazo.com/73c13fcf392da94993af083e1f03b8e7" TargetMode="External"/><Relationship Id="rId325" Type="http://schemas.openxmlformats.org/officeDocument/2006/relationships/hyperlink" Target="https://gyazo.com/35d5755c00a5dde4344f87edff691c23" TargetMode="External"/><Relationship Id="rId367" Type="http://schemas.openxmlformats.org/officeDocument/2006/relationships/hyperlink" Target="https://gyazo.com/f73162e49f15ffabe91373728964c17b" TargetMode="External"/><Relationship Id="rId532" Type="http://schemas.openxmlformats.org/officeDocument/2006/relationships/hyperlink" Target="https://gyazo.com/12f7ef6ca7eb20f6348a42efd9191758" TargetMode="External"/><Relationship Id="rId574" Type="http://schemas.openxmlformats.org/officeDocument/2006/relationships/hyperlink" Target="https://gyazo.com/39cbfd123cc137ddc33605c5e7c337a2" TargetMode="External"/><Relationship Id="rId977" Type="http://schemas.openxmlformats.org/officeDocument/2006/relationships/hyperlink" Target="https://gyazo.com/358a6166905d787f4d479f5327c93af2" TargetMode="External"/><Relationship Id="rId171" Type="http://schemas.openxmlformats.org/officeDocument/2006/relationships/hyperlink" Target="https://gyazo.com/1aa71048bb208dff6128b45b987a5238" TargetMode="External"/><Relationship Id="rId227" Type="http://schemas.openxmlformats.org/officeDocument/2006/relationships/hyperlink" Target="https://gyazo.com/c4586025e3b98a8be9c213ec506c3abb" TargetMode="External"/><Relationship Id="rId781" Type="http://schemas.openxmlformats.org/officeDocument/2006/relationships/hyperlink" Target="https://gyazo.com/e5df1270ba0fd744e165f2587b4d9539" TargetMode="External"/><Relationship Id="rId837" Type="http://schemas.openxmlformats.org/officeDocument/2006/relationships/hyperlink" Target="https://gyazo.com/f8753d2ff42a499b9f292a32237d2ab2" TargetMode="External"/><Relationship Id="rId879" Type="http://schemas.openxmlformats.org/officeDocument/2006/relationships/hyperlink" Target="https://gyazo.com/f6b8be60e4e5cc8e4352bdf3abdd54d1" TargetMode="External"/><Relationship Id="rId269" Type="http://schemas.openxmlformats.org/officeDocument/2006/relationships/hyperlink" Target="https://gyazo.com/84a64ca478c4b987daa0447cdb8a9489?token=fe4156ebc14e877efde8099db9722f4b" TargetMode="External"/><Relationship Id="rId434" Type="http://schemas.openxmlformats.org/officeDocument/2006/relationships/hyperlink" Target="https://gyazo.com/252c05cbcbbcde006e342a225d6ee5e6" TargetMode="External"/><Relationship Id="rId476" Type="http://schemas.openxmlformats.org/officeDocument/2006/relationships/hyperlink" Target="https://gyazo.com/e954c402bf2afd34b4284120f8025f8d" TargetMode="External"/><Relationship Id="rId641" Type="http://schemas.openxmlformats.org/officeDocument/2006/relationships/hyperlink" Target="https://gyazo.com/009c1918710da15be1cf54436bb6542a" TargetMode="External"/><Relationship Id="rId683" Type="http://schemas.openxmlformats.org/officeDocument/2006/relationships/hyperlink" Target="https://gyazo.com/4955c20c355e0f277fa5e309ecab55b2" TargetMode="External"/><Relationship Id="rId739" Type="http://schemas.openxmlformats.org/officeDocument/2006/relationships/hyperlink" Target="https://gyazo.com/c661509632630da68f1621537a1d094c" TargetMode="External"/><Relationship Id="rId890" Type="http://schemas.openxmlformats.org/officeDocument/2006/relationships/hyperlink" Target="https://gyazo.com/82fcdc0a0bfb368dd7f87a8094d1bceb" TargetMode="External"/><Relationship Id="rId904" Type="http://schemas.openxmlformats.org/officeDocument/2006/relationships/hyperlink" Target="https://gyazo.com/82fcdc0a0bfb368dd7f87a8094d1bceb" TargetMode="External"/><Relationship Id="rId33" Type="http://schemas.openxmlformats.org/officeDocument/2006/relationships/hyperlink" Target="https://gyazo.com/b6329a54deb748d7aad64d5a104a1886" TargetMode="External"/><Relationship Id="rId129" Type="http://schemas.openxmlformats.org/officeDocument/2006/relationships/hyperlink" Target="https://gyazo.com/7e3b7c15a448e7c591324df56e530f13" TargetMode="External"/><Relationship Id="rId280" Type="http://schemas.openxmlformats.org/officeDocument/2006/relationships/hyperlink" Target="https://gyazo.com/304774f74096182034493968a3533244" TargetMode="External"/><Relationship Id="rId336" Type="http://schemas.openxmlformats.org/officeDocument/2006/relationships/hyperlink" Target="https://gyazo.com/5176a4487d9d8a1ea4a89f312738818e" TargetMode="External"/><Relationship Id="rId501" Type="http://schemas.openxmlformats.org/officeDocument/2006/relationships/hyperlink" Target="https://gyazo.com/10dcc0e4690025f160fbc6df20009ad7" TargetMode="External"/><Relationship Id="rId543" Type="http://schemas.openxmlformats.org/officeDocument/2006/relationships/hyperlink" Target="https://gyazo.com/2f194cf5922abc55915eb320579c9087" TargetMode="External"/><Relationship Id="rId946" Type="http://schemas.openxmlformats.org/officeDocument/2006/relationships/hyperlink" Target="https://gyazo.com/efa2bbfaa116a71fed820a38b885767a" TargetMode="External"/><Relationship Id="rId988" Type="http://schemas.openxmlformats.org/officeDocument/2006/relationships/hyperlink" Target="https://gyazo.com/f849106917b9db76ab237ececf202e63" TargetMode="External"/><Relationship Id="rId75" Type="http://schemas.openxmlformats.org/officeDocument/2006/relationships/hyperlink" Target="https://gyazo.com/1844bf3c45af9ca015070e44a8ab6fec" TargetMode="External"/><Relationship Id="rId140" Type="http://schemas.openxmlformats.org/officeDocument/2006/relationships/hyperlink" Target="https://gyazo.com/6acab39096e4488ff1144ea996f9ea52" TargetMode="External"/><Relationship Id="rId182" Type="http://schemas.openxmlformats.org/officeDocument/2006/relationships/hyperlink" Target="https://gyazo.com/0a8941c060acf0548017d0a9506be1b1" TargetMode="External"/><Relationship Id="rId378" Type="http://schemas.openxmlformats.org/officeDocument/2006/relationships/hyperlink" Target="https://gyazo.com/46df7af0362a06c8e8ccbc174c40c77c" TargetMode="External"/><Relationship Id="rId403" Type="http://schemas.openxmlformats.org/officeDocument/2006/relationships/hyperlink" Target="https://gyazo.com/80388e39a7600d4c472c8f1caa689b49" TargetMode="External"/><Relationship Id="rId585" Type="http://schemas.openxmlformats.org/officeDocument/2006/relationships/hyperlink" Target="https://gyazo.com/5d2fdcbd86c86180c39b5fa4abbd0108" TargetMode="External"/><Relationship Id="rId750" Type="http://schemas.openxmlformats.org/officeDocument/2006/relationships/hyperlink" Target="https://gyazo.com/f8fb041c3f5b5f329c31322db0d5211c" TargetMode="External"/><Relationship Id="rId792" Type="http://schemas.openxmlformats.org/officeDocument/2006/relationships/hyperlink" Target="https://gyazo.com/c144180977e182e5cb06c6a87d4cc0cb" TargetMode="External"/><Relationship Id="rId806" Type="http://schemas.openxmlformats.org/officeDocument/2006/relationships/hyperlink" Target="https://gyazo.com/c144180977e182e5cb06c6a87d4cc0cb" TargetMode="External"/><Relationship Id="rId848" Type="http://schemas.openxmlformats.org/officeDocument/2006/relationships/hyperlink" Target="https://gyazo.com/bb23c7286b99efdb527428402b748cdd" TargetMode="External"/><Relationship Id="rId6" Type="http://schemas.openxmlformats.org/officeDocument/2006/relationships/hyperlink" Target="https://gyazo.com/b7d88b83d7f1335642dc6827e386ed62" TargetMode="External"/><Relationship Id="rId238" Type="http://schemas.openxmlformats.org/officeDocument/2006/relationships/hyperlink" Target="https://gyazo.com/980ce1ee0f50838e0e2e42d0cc8ef429" TargetMode="External"/><Relationship Id="rId445" Type="http://schemas.openxmlformats.org/officeDocument/2006/relationships/hyperlink" Target="https://gyazo.com/b8bbb01c000a10db819f4436c1ffff11" TargetMode="External"/><Relationship Id="rId487" Type="http://schemas.openxmlformats.org/officeDocument/2006/relationships/hyperlink" Target="https://gyazo.com/10dcc0e4690025f160fbc6df20009ad7" TargetMode="External"/><Relationship Id="rId610" Type="http://schemas.openxmlformats.org/officeDocument/2006/relationships/hyperlink" Target="https://gyazo.com/8f4f6f6abbcd42c82802b5bc2f421482" TargetMode="External"/><Relationship Id="rId652" Type="http://schemas.openxmlformats.org/officeDocument/2006/relationships/hyperlink" Target="https://gyazo.com/c5314ae3d1960182d7a870377ca3b336" TargetMode="External"/><Relationship Id="rId694" Type="http://schemas.openxmlformats.org/officeDocument/2006/relationships/hyperlink" Target="https://gyazo.com/516b64087f5023151d331bd1c83b40f2" TargetMode="External"/><Relationship Id="rId708" Type="http://schemas.openxmlformats.org/officeDocument/2006/relationships/hyperlink" Target="https://gyazo.com/c5314ae3d1960182d7a870377ca3b336" TargetMode="External"/><Relationship Id="rId915" Type="http://schemas.openxmlformats.org/officeDocument/2006/relationships/hyperlink" Target="https://gyazo.com/80bfd404af6016eda68b4721422983c7" TargetMode="External"/><Relationship Id="rId291" Type="http://schemas.openxmlformats.org/officeDocument/2006/relationships/hyperlink" Target="https://gyazo.com/083093695365737789cc4f7f19ab1886" TargetMode="External"/><Relationship Id="rId305" Type="http://schemas.openxmlformats.org/officeDocument/2006/relationships/hyperlink" Target="https://gyazo.com/3e8e04bad3ffc77381d0c90969199f4b" TargetMode="External"/><Relationship Id="rId347" Type="http://schemas.openxmlformats.org/officeDocument/2006/relationships/hyperlink" Target="https://gyazo.com/c1ed49d3b62bb5d41dde170e04f57f94" TargetMode="External"/><Relationship Id="rId512" Type="http://schemas.openxmlformats.org/officeDocument/2006/relationships/hyperlink" Target="https://gyazo.com/227b30973193e624cdcfc3365a78cb47" TargetMode="External"/><Relationship Id="rId957" Type="http://schemas.openxmlformats.org/officeDocument/2006/relationships/hyperlink" Target="https://gyazo.com/04a01217108288c3db819d7ad4af6a9a" TargetMode="External"/><Relationship Id="rId999" Type="http://schemas.openxmlformats.org/officeDocument/2006/relationships/hyperlink" Target="https://gyazo.com/11714b3cbf81edde611dee7d63a27991" TargetMode="External"/><Relationship Id="rId44" Type="http://schemas.openxmlformats.org/officeDocument/2006/relationships/hyperlink" Target="https://gyazo.com/1bdadf41beffc019cc978d2323b3b40b" TargetMode="External"/><Relationship Id="rId86" Type="http://schemas.openxmlformats.org/officeDocument/2006/relationships/hyperlink" Target="https://gyazo.com/c3de9e24616a6b418b9fd4202ac6d145" TargetMode="External"/><Relationship Id="rId151" Type="http://schemas.openxmlformats.org/officeDocument/2006/relationships/hyperlink" Target="https://gyazo.com/311c4373b569f6965bf9e2f09334f9f4" TargetMode="External"/><Relationship Id="rId389" Type="http://schemas.openxmlformats.org/officeDocument/2006/relationships/hyperlink" Target="https://gyazo.com/54eb547393ee50faa93a5c745dddce0c" TargetMode="External"/><Relationship Id="rId554" Type="http://schemas.openxmlformats.org/officeDocument/2006/relationships/hyperlink" Target="https://gyazo.com/a9b6d30f563d15d3ca2e8bdc8e9380a2" TargetMode="External"/><Relationship Id="rId596" Type="http://schemas.openxmlformats.org/officeDocument/2006/relationships/hyperlink" Target="https://gyazo.com/20a722f4616ca54d93310c93362057fb" TargetMode="External"/><Relationship Id="rId761" Type="http://schemas.openxmlformats.org/officeDocument/2006/relationships/hyperlink" Target="https://gyazo.com/d02940e7ec043a3eba6e3df7e26a55d5" TargetMode="External"/><Relationship Id="rId817" Type="http://schemas.openxmlformats.org/officeDocument/2006/relationships/hyperlink" Target="https://gyazo.com/2753dc6267ce3d060f59495e63f7b680" TargetMode="External"/><Relationship Id="rId859" Type="http://schemas.openxmlformats.org/officeDocument/2006/relationships/hyperlink" Target="https://gyazo.com/9df1dd038ad14a6465bc51faeffd186b" TargetMode="External"/><Relationship Id="rId1002" Type="http://schemas.openxmlformats.org/officeDocument/2006/relationships/hyperlink" Target="https://gyazo.com/efa2bbfaa116a71fed820a38b885767a" TargetMode="External"/><Relationship Id="rId193" Type="http://schemas.openxmlformats.org/officeDocument/2006/relationships/hyperlink" Target="https://gyazo.com/f8abd771aae6147349a70a9a023f9657" TargetMode="External"/><Relationship Id="rId207" Type="http://schemas.openxmlformats.org/officeDocument/2006/relationships/hyperlink" Target="https://gyazo.com/0fbbdf9e4a2aa575d062dc6285f35e7f" TargetMode="External"/><Relationship Id="rId249" Type="http://schemas.openxmlformats.org/officeDocument/2006/relationships/hyperlink" Target="https://gyazo.com/4cc78b14dde6c37a90a617f1fd78bd79?token=cff4ce7d8bf0880091908c0e504f9b8d" TargetMode="External"/><Relationship Id="rId414" Type="http://schemas.openxmlformats.org/officeDocument/2006/relationships/hyperlink" Target="https://gyazo.com/45a6c7befe4a5f9f5acddf3c739b9155" TargetMode="External"/><Relationship Id="rId456" Type="http://schemas.openxmlformats.org/officeDocument/2006/relationships/hyperlink" Target="https://gyazo.com/13f6aa87b66773ea5c49133ae1bc55b6" TargetMode="External"/><Relationship Id="rId498" Type="http://schemas.openxmlformats.org/officeDocument/2006/relationships/hyperlink" Target="https://gyazo.com/39c48b723c7fc17ddb1b085fa3a59591" TargetMode="External"/><Relationship Id="rId621" Type="http://schemas.openxmlformats.org/officeDocument/2006/relationships/hyperlink" Target="https://gyazo.com/985a65932c70ea77d67e6dc6416dfed4" TargetMode="External"/><Relationship Id="rId663" Type="http://schemas.openxmlformats.org/officeDocument/2006/relationships/hyperlink" Target="https://gyazo.com/589a0f299bb2c3c56fbe714cd7fb8c8b" TargetMode="External"/><Relationship Id="rId870" Type="http://schemas.openxmlformats.org/officeDocument/2006/relationships/hyperlink" Target="https://gyazo.com/0ac7bf46f61c9371edd6ce09bee72134" TargetMode="External"/><Relationship Id="rId13" Type="http://schemas.openxmlformats.org/officeDocument/2006/relationships/hyperlink" Target="https://gyazo.com/7e81d68e118cc1f849e4acf6090f778b?token=5743fdf23cb729430a027acd492b3344" TargetMode="External"/><Relationship Id="rId109" Type="http://schemas.openxmlformats.org/officeDocument/2006/relationships/hyperlink" Target="https://gyazo.com/7e3b7c15a448e7c591324df56e530f13" TargetMode="External"/><Relationship Id="rId260" Type="http://schemas.openxmlformats.org/officeDocument/2006/relationships/hyperlink" Target="https://gyazo.com/a7db21f3d95208bd28505e987918ed1c" TargetMode="External"/><Relationship Id="rId316" Type="http://schemas.openxmlformats.org/officeDocument/2006/relationships/hyperlink" Target="https://gyazo.com/f5453f3e184babcf57c78cbcc7b0b453" TargetMode="External"/><Relationship Id="rId523" Type="http://schemas.openxmlformats.org/officeDocument/2006/relationships/hyperlink" Target="https://gyazo.com/1c5f2deb240d0aee97185871dbbe79dd" TargetMode="External"/><Relationship Id="rId719" Type="http://schemas.openxmlformats.org/officeDocument/2006/relationships/hyperlink" Target="https://gyazo.com/a0d0e597abf5ced63a8d39f80eb55eb2" TargetMode="External"/><Relationship Id="rId926" Type="http://schemas.openxmlformats.org/officeDocument/2006/relationships/hyperlink" Target="https://gyazo.com/3dc2aa4034cdba456698689ebddf63dd" TargetMode="External"/><Relationship Id="rId968" Type="http://schemas.openxmlformats.org/officeDocument/2006/relationships/hyperlink" Target="https://gyazo.com/3355a78efb5b9c6b8dee70f2f807efab" TargetMode="External"/><Relationship Id="rId55" Type="http://schemas.openxmlformats.org/officeDocument/2006/relationships/hyperlink" Target="https://gyazo.com/ebd1b1d281ba9a6997b82bb1503a4e65" TargetMode="External"/><Relationship Id="rId97" Type="http://schemas.openxmlformats.org/officeDocument/2006/relationships/hyperlink" Target="https://gyazo.com/139386efbfc722d59973d9ff04d117c8" TargetMode="External"/><Relationship Id="rId120" Type="http://schemas.openxmlformats.org/officeDocument/2006/relationships/hyperlink" Target="https://gyazo.com/fcc95b8b2cc22826af337f37c5870f6b" TargetMode="External"/><Relationship Id="rId358" Type="http://schemas.openxmlformats.org/officeDocument/2006/relationships/hyperlink" Target="https://gyazo.com/e097c06042dd81ba41fe04787c3432df" TargetMode="External"/><Relationship Id="rId565" Type="http://schemas.openxmlformats.org/officeDocument/2006/relationships/hyperlink" Target="https://gyazo.com/21a75de379d0e61bbd2e85e5aec507d2" TargetMode="External"/><Relationship Id="rId730" Type="http://schemas.openxmlformats.org/officeDocument/2006/relationships/hyperlink" Target="https://gyazo.com/0ee0ab764e1942ddd2ac8db4a4a3f2a6" TargetMode="External"/><Relationship Id="rId772" Type="http://schemas.openxmlformats.org/officeDocument/2006/relationships/hyperlink" Target="https://gyazo.com/4eb9167c95888f0e52ca1646ffc2d6dd" TargetMode="External"/><Relationship Id="rId828" Type="http://schemas.openxmlformats.org/officeDocument/2006/relationships/hyperlink" Target="https://gyazo.com/6178846eeb375c2cd4e7ef5a6aeaca43" TargetMode="External"/><Relationship Id="rId1013" Type="http://schemas.openxmlformats.org/officeDocument/2006/relationships/printerSettings" Target="../printerSettings/printerSettings9.bin"/><Relationship Id="rId162" Type="http://schemas.openxmlformats.org/officeDocument/2006/relationships/hyperlink" Target="https://gyazo.com/1ca928e1f00e3555c9e83636f5716b9f" TargetMode="External"/><Relationship Id="rId218" Type="http://schemas.openxmlformats.org/officeDocument/2006/relationships/hyperlink" Target="https://gyazo.com/f96608ab1124494d39ab31024747b06b" TargetMode="External"/><Relationship Id="rId425" Type="http://schemas.openxmlformats.org/officeDocument/2006/relationships/hyperlink" Target="https://gyazo.com/a7ae397b030b235ac44f471cbcb8ba88" TargetMode="External"/><Relationship Id="rId467" Type="http://schemas.openxmlformats.org/officeDocument/2006/relationships/hyperlink" Target="https://gyazo.com/dc8bed11fda1b2ce7eece9899e9d0a13" TargetMode="External"/><Relationship Id="rId632" Type="http://schemas.openxmlformats.org/officeDocument/2006/relationships/hyperlink" Target="https://gyazo.com/9d928a0af63dce1de9fa9a4a70ee5291" TargetMode="External"/><Relationship Id="rId271" Type="http://schemas.openxmlformats.org/officeDocument/2006/relationships/hyperlink" Target="https://gyazo.com/5f50ba651c66f41170cf93979797b747?token=8c72315ac593e8c0d3b31557decb1cfc" TargetMode="External"/><Relationship Id="rId674" Type="http://schemas.openxmlformats.org/officeDocument/2006/relationships/hyperlink" Target="https://gyazo.com/384a42d68aae3abd5e4a589315a90c83" TargetMode="External"/><Relationship Id="rId881" Type="http://schemas.openxmlformats.org/officeDocument/2006/relationships/hyperlink" Target="https://gyazo.com/f09b68ffca8a08991c407056c0551e2b" TargetMode="External"/><Relationship Id="rId937" Type="http://schemas.openxmlformats.org/officeDocument/2006/relationships/hyperlink" Target="https://gyazo.com/358a6166905d787f4d479f5327c93af2" TargetMode="External"/><Relationship Id="rId979" Type="http://schemas.openxmlformats.org/officeDocument/2006/relationships/hyperlink" Target="https://gyazo.com/82de48fafa0104b48d43145236896178" TargetMode="External"/><Relationship Id="rId24" Type="http://schemas.openxmlformats.org/officeDocument/2006/relationships/hyperlink" Target="https://gyazo.com/a8d536cb98336f737fcbaf79bf46fc80" TargetMode="External"/><Relationship Id="rId66" Type="http://schemas.openxmlformats.org/officeDocument/2006/relationships/hyperlink" Target="https://gyazo.com/c3de9e24616a6b418b9fd4202ac6d145" TargetMode="External"/><Relationship Id="rId131" Type="http://schemas.openxmlformats.org/officeDocument/2006/relationships/hyperlink" Target="https://gyazo.com/42e6eed81760ef4345aa6cc08dd881d8" TargetMode="External"/><Relationship Id="rId327" Type="http://schemas.openxmlformats.org/officeDocument/2006/relationships/hyperlink" Target="https://gyazo.com/35d5755c00a5dde4344f87edff691c23" TargetMode="External"/><Relationship Id="rId369" Type="http://schemas.openxmlformats.org/officeDocument/2006/relationships/hyperlink" Target="https://gyazo.com/06e7933c92ea4f23ac9ba7cacb5160de?token=1ac6fe2f3c5796cf2ccf39575eee2a8d" TargetMode="External"/><Relationship Id="rId534" Type="http://schemas.openxmlformats.org/officeDocument/2006/relationships/hyperlink" Target="https://gyazo.com/45849494d0c9877f87ac3ce5cba0acb8" TargetMode="External"/><Relationship Id="rId576" Type="http://schemas.openxmlformats.org/officeDocument/2006/relationships/hyperlink" Target="https://gyazo.com/d51a57f556d93c344ebf1335336a29b1" TargetMode="External"/><Relationship Id="rId741" Type="http://schemas.openxmlformats.org/officeDocument/2006/relationships/hyperlink" Target="https://gyazo.com/ed5d7daed5f291f9b877ef596d1cd1fe" TargetMode="External"/><Relationship Id="rId783" Type="http://schemas.openxmlformats.org/officeDocument/2006/relationships/hyperlink" Target="https://gyazo.com/731727c2bb9fdff01933dcaae2bdec35" TargetMode="External"/><Relationship Id="rId839" Type="http://schemas.openxmlformats.org/officeDocument/2006/relationships/hyperlink" Target="https://gyazo.com/5bf5f6243ae439ee1ff50a27209255e0" TargetMode="External"/><Relationship Id="rId990" Type="http://schemas.openxmlformats.org/officeDocument/2006/relationships/hyperlink" Target="https://gyazo.com/3dc2aa4034cdba456698689ebddf63dd" TargetMode="External"/><Relationship Id="rId173" Type="http://schemas.openxmlformats.org/officeDocument/2006/relationships/hyperlink" Target="https://gyazo.com/1aa71048bb208dff6128b45b987a5238" TargetMode="External"/><Relationship Id="rId229" Type="http://schemas.openxmlformats.org/officeDocument/2006/relationships/hyperlink" Target="https://gyazo.com/44494df958eb913f933b3c21a8d0f209" TargetMode="External"/><Relationship Id="rId380" Type="http://schemas.openxmlformats.org/officeDocument/2006/relationships/hyperlink" Target="https://gyazo.com/8d9ea48802d00ea17fd053580d6cd584" TargetMode="External"/><Relationship Id="rId436" Type="http://schemas.openxmlformats.org/officeDocument/2006/relationships/hyperlink" Target="https://gyazo.com/fe6be3e8bf3c33f31d115ccba85cafa0" TargetMode="External"/><Relationship Id="rId601" Type="http://schemas.openxmlformats.org/officeDocument/2006/relationships/hyperlink" Target="https://gyazo.com/b53afaf6c6c4e750caea9fb9efa8e493" TargetMode="External"/><Relationship Id="rId643" Type="http://schemas.openxmlformats.org/officeDocument/2006/relationships/hyperlink" Target="https://gyazo.com/4f9b297ecb50d34c9361b42ce48068d4" TargetMode="External"/><Relationship Id="rId240" Type="http://schemas.openxmlformats.org/officeDocument/2006/relationships/hyperlink" Target="https://gyazo.com/47ea6fc8b45cc93269f66a0b949066fa?token=8fb651a027d5c667ba9bf700697943b3" TargetMode="External"/><Relationship Id="rId478" Type="http://schemas.openxmlformats.org/officeDocument/2006/relationships/hyperlink" Target="https://gyazo.com/c908449cf7731c2add5ef5d92dc430a6" TargetMode="External"/><Relationship Id="rId685" Type="http://schemas.openxmlformats.org/officeDocument/2006/relationships/hyperlink" Target="https://gyazo.com/6a0f7427c932f4b356dfd05ff3445559" TargetMode="External"/><Relationship Id="rId850" Type="http://schemas.openxmlformats.org/officeDocument/2006/relationships/hyperlink" Target="https://gyazo.com/543558fedba4e632568e2f5111029602" TargetMode="External"/><Relationship Id="rId892" Type="http://schemas.openxmlformats.org/officeDocument/2006/relationships/hyperlink" Target="https://gyazo.com/c4d7cd36b2b5b1f69fd623b645898d27" TargetMode="External"/><Relationship Id="rId906" Type="http://schemas.openxmlformats.org/officeDocument/2006/relationships/hyperlink" Target="https://gyazo.com/c4d7cd36b2b5b1f69fd623b645898d27" TargetMode="External"/><Relationship Id="rId948" Type="http://schemas.openxmlformats.org/officeDocument/2006/relationships/hyperlink" Target="https://gyazo.com/f849106917b9db76ab237ececf202e63" TargetMode="External"/><Relationship Id="rId35" Type="http://schemas.openxmlformats.org/officeDocument/2006/relationships/hyperlink" Target="https://gyazo.com/1d93c4a77bf49ad644a38f7f14d6c4e7" TargetMode="External"/><Relationship Id="rId77" Type="http://schemas.openxmlformats.org/officeDocument/2006/relationships/hyperlink" Target="https://gyazo.com/91632bb124bb69e2a3ce366bc1373f87" TargetMode="External"/><Relationship Id="rId100" Type="http://schemas.openxmlformats.org/officeDocument/2006/relationships/hyperlink" Target="https://gyazo.com/e860ace27363a6f303e350fd20b33d92" TargetMode="External"/><Relationship Id="rId282" Type="http://schemas.openxmlformats.org/officeDocument/2006/relationships/hyperlink" Target="https://gyazo.com/e294c9ab73b2b9d88ea2c8db79dda24a" TargetMode="External"/><Relationship Id="rId338" Type="http://schemas.openxmlformats.org/officeDocument/2006/relationships/hyperlink" Target="https://gyazo.com/8b969a3404ffeebfc79747dfb91f352a" TargetMode="External"/><Relationship Id="rId503" Type="http://schemas.openxmlformats.org/officeDocument/2006/relationships/hyperlink" Target="https://gyazo.com/a1143470813626bc1418f787e2b69bab" TargetMode="External"/><Relationship Id="rId545" Type="http://schemas.openxmlformats.org/officeDocument/2006/relationships/hyperlink" Target="https://gyazo.com/5d2fdcbd86c86180c39b5fa4abbd0108" TargetMode="External"/><Relationship Id="rId587" Type="http://schemas.openxmlformats.org/officeDocument/2006/relationships/hyperlink" Target="https://gyazo.com/51682eae27e48184cac6d15b11e0c6fd" TargetMode="External"/><Relationship Id="rId710" Type="http://schemas.openxmlformats.org/officeDocument/2006/relationships/hyperlink" Target="https://gyazo.com/516b64087f5023151d331bd1c83b40f2" TargetMode="External"/><Relationship Id="rId752" Type="http://schemas.openxmlformats.org/officeDocument/2006/relationships/hyperlink" Target="https://gyazo.com/eba0c1c1ca8decf77a0f649b8a808b56" TargetMode="External"/><Relationship Id="rId808" Type="http://schemas.openxmlformats.org/officeDocument/2006/relationships/hyperlink" Target="https://gyazo.com/6b1fbecfb1085af00deb29cc9513d576" TargetMode="External"/><Relationship Id="rId8" Type="http://schemas.openxmlformats.org/officeDocument/2006/relationships/hyperlink" Target="https://gyazo.com/74abb840973bdec7e305c07d57a218a7" TargetMode="External"/><Relationship Id="rId142" Type="http://schemas.openxmlformats.org/officeDocument/2006/relationships/hyperlink" Target="https://gyazo.com/1ca928e1f00e3555c9e83636f5716b9f" TargetMode="External"/><Relationship Id="rId184" Type="http://schemas.openxmlformats.org/officeDocument/2006/relationships/hyperlink" Target="https://gyazo.com/09812bfce77cdba70b0e911dd186ced3" TargetMode="External"/><Relationship Id="rId391" Type="http://schemas.openxmlformats.org/officeDocument/2006/relationships/hyperlink" Target="https://gyazo.com/1f47856bdc6fd5431eeedf9cc9fec1c9" TargetMode="External"/><Relationship Id="rId405" Type="http://schemas.openxmlformats.org/officeDocument/2006/relationships/hyperlink" Target="https://gyazo.com/0ecb5738998c9062c9c20b282718f898" TargetMode="External"/><Relationship Id="rId447" Type="http://schemas.openxmlformats.org/officeDocument/2006/relationships/hyperlink" Target="https://gyazo.com/08b0d671b34a4299bc772b6c4de90f9e" TargetMode="External"/><Relationship Id="rId612" Type="http://schemas.openxmlformats.org/officeDocument/2006/relationships/hyperlink" Target="https://gyazo.com/46e561e2df4572e91fa81d2a86043161" TargetMode="External"/><Relationship Id="rId794" Type="http://schemas.openxmlformats.org/officeDocument/2006/relationships/hyperlink" Target="https://gyazo.com/f8fb041c3f5b5f329c31322db0d5211c" TargetMode="External"/><Relationship Id="rId251" Type="http://schemas.openxmlformats.org/officeDocument/2006/relationships/hyperlink" Target="https://gyazo.com/ca1e6966d2a5a514bd450a95ba777cef" TargetMode="External"/><Relationship Id="rId489" Type="http://schemas.openxmlformats.org/officeDocument/2006/relationships/hyperlink" Target="https://gyazo.com/a1143470813626bc1418f787e2b69bab" TargetMode="External"/><Relationship Id="rId654" Type="http://schemas.openxmlformats.org/officeDocument/2006/relationships/hyperlink" Target="https://gyazo.com/7db09627d007c1e9d8b041a2dff0a59a" TargetMode="External"/><Relationship Id="rId696" Type="http://schemas.openxmlformats.org/officeDocument/2006/relationships/hyperlink" Target="https://gyazo.com/df3fb3cedf7989b940891da6c1d07ae7" TargetMode="External"/><Relationship Id="rId861" Type="http://schemas.openxmlformats.org/officeDocument/2006/relationships/hyperlink" Target="https://gyazo.com/8ca10cd19f21bcae167e6e99e45f2109" TargetMode="External"/><Relationship Id="rId917" Type="http://schemas.openxmlformats.org/officeDocument/2006/relationships/hyperlink" Target="https://gyazo.com/04a01217108288c3db819d7ad4af6a9a" TargetMode="External"/><Relationship Id="rId959" Type="http://schemas.openxmlformats.org/officeDocument/2006/relationships/hyperlink" Target="https://gyazo.com/11714b3cbf81edde611dee7d63a27991" TargetMode="External"/><Relationship Id="rId46" Type="http://schemas.openxmlformats.org/officeDocument/2006/relationships/hyperlink" Target="https://gyazo.com/4d1c5c9a6892b6116cf06049de9fbb3d" TargetMode="External"/><Relationship Id="rId293" Type="http://schemas.openxmlformats.org/officeDocument/2006/relationships/hyperlink" Target="https://gyazo.com/ae9d82ce94d9342c74fdc8550c2a9b42" TargetMode="External"/><Relationship Id="rId307" Type="http://schemas.openxmlformats.org/officeDocument/2006/relationships/hyperlink" Target="https://gyazo.com/2a517102b5ec94b17b08cac9a6098653" TargetMode="External"/><Relationship Id="rId349" Type="http://schemas.openxmlformats.org/officeDocument/2006/relationships/hyperlink" Target="https://gyazo.com/f73162e49f15ffabe91373728964c17b" TargetMode="External"/><Relationship Id="rId514" Type="http://schemas.openxmlformats.org/officeDocument/2006/relationships/hyperlink" Target="https://gyazo.com/1e24fbb2f3faaac6255353098d1a3406" TargetMode="External"/><Relationship Id="rId556" Type="http://schemas.openxmlformats.org/officeDocument/2006/relationships/hyperlink" Target="https://gyazo.com/20a722f4616ca54d93310c93362057fb" TargetMode="External"/><Relationship Id="rId721" Type="http://schemas.openxmlformats.org/officeDocument/2006/relationships/hyperlink" Target="https://gyazo.com/e5df1270ba0fd744e165f2587b4d9539" TargetMode="External"/><Relationship Id="rId763" Type="http://schemas.openxmlformats.org/officeDocument/2006/relationships/hyperlink" Target="https://gyazo.com/f8820e370a87b15a4b7204126976e643" TargetMode="External"/><Relationship Id="rId88" Type="http://schemas.openxmlformats.org/officeDocument/2006/relationships/hyperlink" Target="https://gyazo.com/0159bdee98a4b5b903c91d8264adf9ed" TargetMode="External"/><Relationship Id="rId111" Type="http://schemas.openxmlformats.org/officeDocument/2006/relationships/hyperlink" Target="https://gyazo.com/42e6eed81760ef4345aa6cc08dd881d8" TargetMode="External"/><Relationship Id="rId153" Type="http://schemas.openxmlformats.org/officeDocument/2006/relationships/hyperlink" Target="https://gyazo.com/346b8aac2ca58dab63b525160b75355a" TargetMode="External"/><Relationship Id="rId195" Type="http://schemas.openxmlformats.org/officeDocument/2006/relationships/hyperlink" Target="https://gyazo.com/02637e4d25d8cdcafda035c42f2a9aa6?token=4bfec20ed76410a48de4e5f3b0c26952" TargetMode="External"/><Relationship Id="rId209" Type="http://schemas.openxmlformats.org/officeDocument/2006/relationships/hyperlink" Target="https://gyazo.com/0fbbdf9e4a2aa575d062dc6285f35e7f" TargetMode="External"/><Relationship Id="rId360" Type="http://schemas.openxmlformats.org/officeDocument/2006/relationships/hyperlink" Target="https://gyazo.com/46df7af0362a06c8e8ccbc174c40c77c" TargetMode="External"/><Relationship Id="rId416" Type="http://schemas.openxmlformats.org/officeDocument/2006/relationships/hyperlink" Target="https://gyazo.com/33242b9bfccff6da2d9c29bb1f410d12" TargetMode="External"/><Relationship Id="rId598" Type="http://schemas.openxmlformats.org/officeDocument/2006/relationships/hyperlink" Target="https://gyazo.com/39cbfd123cc137ddc33605c5e7c337a2" TargetMode="External"/><Relationship Id="rId819" Type="http://schemas.openxmlformats.org/officeDocument/2006/relationships/hyperlink" Target="https://gyazo.com/c49c0e555616519bf51898bd0c752dbf" TargetMode="External"/><Relationship Id="rId970" Type="http://schemas.openxmlformats.org/officeDocument/2006/relationships/hyperlink" Target="https://gyazo.com/efa2bbfaa116a71fed820a38b885767a" TargetMode="External"/><Relationship Id="rId1004" Type="http://schemas.openxmlformats.org/officeDocument/2006/relationships/hyperlink" Target="https://gyazo.com/f849106917b9db76ab237ececf202e63" TargetMode="External"/><Relationship Id="rId220" Type="http://schemas.openxmlformats.org/officeDocument/2006/relationships/hyperlink" Target="https://gyazo.com/3cfe1c644966746a134acc5fc8a61c14?token=5b5877a6fc7082ff483d062e7d0693b0" TargetMode="External"/><Relationship Id="rId458" Type="http://schemas.openxmlformats.org/officeDocument/2006/relationships/hyperlink" Target="https://gyazo.com/d5ca4a2406e57220b6de3989fab3912c" TargetMode="External"/><Relationship Id="rId623" Type="http://schemas.openxmlformats.org/officeDocument/2006/relationships/hyperlink" Target="https://gyazo.com/2c753a1b6eff22b634ded006856a5cc8" TargetMode="External"/><Relationship Id="rId665" Type="http://schemas.openxmlformats.org/officeDocument/2006/relationships/hyperlink" Target="https://gyazo.com/858859685a5322cbdd9c8044402ed4d8" TargetMode="External"/><Relationship Id="rId830" Type="http://schemas.openxmlformats.org/officeDocument/2006/relationships/hyperlink" Target="https://gyazo.com/4fc7d4c7b3eabc3c105d79fdf2a08bb3" TargetMode="External"/><Relationship Id="rId872" Type="http://schemas.openxmlformats.org/officeDocument/2006/relationships/hyperlink" Target="https://gyazo.com/f6b8be60e4e5cc8e4352bdf3abdd54d1" TargetMode="External"/><Relationship Id="rId928" Type="http://schemas.openxmlformats.org/officeDocument/2006/relationships/hyperlink" Target="https://gyazo.com/3355a78efb5b9c6b8dee70f2f807efab" TargetMode="External"/><Relationship Id="rId15" Type="http://schemas.openxmlformats.org/officeDocument/2006/relationships/hyperlink" Target="https://gyazo.com/1e528b8b7319b4608ef1d89e59977d95" TargetMode="External"/><Relationship Id="rId57" Type="http://schemas.openxmlformats.org/officeDocument/2006/relationships/hyperlink" Target="https://gyazo.com/fd9ee5fe0f2f96c6a5c83fb151c7b4d0" TargetMode="External"/><Relationship Id="rId262" Type="http://schemas.openxmlformats.org/officeDocument/2006/relationships/hyperlink" Target="https://gyazo.com/a7db21f3d95208bd28505e987918ed1c" TargetMode="External"/><Relationship Id="rId318" Type="http://schemas.openxmlformats.org/officeDocument/2006/relationships/hyperlink" Target="https://gyazo.com/b75bcf36f76e653ce0581d3f62c59c13" TargetMode="External"/><Relationship Id="rId525" Type="http://schemas.openxmlformats.org/officeDocument/2006/relationships/hyperlink" Target="https://gyazo.com/09cfae273b72ac1feaf7232a6f8551fb" TargetMode="External"/><Relationship Id="rId567" Type="http://schemas.openxmlformats.org/officeDocument/2006/relationships/hyperlink" Target="https://gyazo.com/6624829803f21cfcdf5b10125e9dd552" TargetMode="External"/><Relationship Id="rId732" Type="http://schemas.openxmlformats.org/officeDocument/2006/relationships/hyperlink" Target="https://gyazo.com/c144180977e182e5cb06c6a87d4cc0cb" TargetMode="External"/><Relationship Id="rId99" Type="http://schemas.openxmlformats.org/officeDocument/2006/relationships/hyperlink" Target="https://gyazo.com/e860ace27363a6f303e350fd20b33d92" TargetMode="External"/><Relationship Id="rId122" Type="http://schemas.openxmlformats.org/officeDocument/2006/relationships/hyperlink" Target="https://gyazo.com/f25d46b7fbe8fa39538e05265ae5bf4d" TargetMode="External"/><Relationship Id="rId164" Type="http://schemas.openxmlformats.org/officeDocument/2006/relationships/hyperlink" Target="https://gyazo.com/c4da28d981c5344f2321864fbf46cc49" TargetMode="External"/><Relationship Id="rId371" Type="http://schemas.openxmlformats.org/officeDocument/2006/relationships/hyperlink" Target="https://gyazo.com/ccb98c00df3976ce78e79362e0f80c97" TargetMode="External"/><Relationship Id="rId774" Type="http://schemas.openxmlformats.org/officeDocument/2006/relationships/hyperlink" Target="https://gyazo.com/daed92a889a4b376db3211a1be61e9e0" TargetMode="External"/><Relationship Id="rId981" Type="http://schemas.openxmlformats.org/officeDocument/2006/relationships/hyperlink" Target="https://gyazo.com/04a01217108288c3db819d7ad4af6a9a" TargetMode="External"/><Relationship Id="rId427" Type="http://schemas.openxmlformats.org/officeDocument/2006/relationships/hyperlink" Target="https://gyazo.com/252c05cbcbbcde006e342a225d6ee5e6" TargetMode="External"/><Relationship Id="rId469" Type="http://schemas.openxmlformats.org/officeDocument/2006/relationships/hyperlink" Target="https://gyazo.com/219ef48bae2b444e96c6904442e34eba" TargetMode="External"/><Relationship Id="rId634" Type="http://schemas.openxmlformats.org/officeDocument/2006/relationships/hyperlink" Target="https://gyazo.com/009c1918710da15be1cf54436bb6542a" TargetMode="External"/><Relationship Id="rId676" Type="http://schemas.openxmlformats.org/officeDocument/2006/relationships/hyperlink" Target="https://gyazo.com/c5314ae3d1960182d7a870377ca3b336" TargetMode="External"/><Relationship Id="rId841" Type="http://schemas.openxmlformats.org/officeDocument/2006/relationships/hyperlink" Target="https://gyazo.com/2753dc6267ce3d060f59495e63f7b680" TargetMode="External"/><Relationship Id="rId883" Type="http://schemas.openxmlformats.org/officeDocument/2006/relationships/hyperlink" Target="https://gyazo.com/82fcdc0a0bfb368dd7f87a8094d1bceb" TargetMode="External"/><Relationship Id="rId26" Type="http://schemas.openxmlformats.org/officeDocument/2006/relationships/hyperlink" Target="https://gyazo.com/314e9d502c69210bd9f42d18d3c51dd9" TargetMode="External"/><Relationship Id="rId231" Type="http://schemas.openxmlformats.org/officeDocument/2006/relationships/hyperlink" Target="https://gyazo.com/4cfc875e18ad15caa63cd0374ac6a1e7" TargetMode="External"/><Relationship Id="rId273" Type="http://schemas.openxmlformats.org/officeDocument/2006/relationships/hyperlink" Target="https://gyazo.com/5f50ba651c66f41170cf93979797b747?token=8c72315ac593e8c0d3b31557decb1cfc" TargetMode="External"/><Relationship Id="rId329" Type="http://schemas.openxmlformats.org/officeDocument/2006/relationships/hyperlink" Target="https://gyazo.com/1915d9fae96216e8c84c6ac16c90bb0d" TargetMode="External"/><Relationship Id="rId480" Type="http://schemas.openxmlformats.org/officeDocument/2006/relationships/hyperlink" Target="https://gyazo.com/0e0291a8e959a2e40b5f5a86ee6612a1" TargetMode="External"/><Relationship Id="rId536" Type="http://schemas.openxmlformats.org/officeDocument/2006/relationships/hyperlink" Target="https://gyazo.com/964f15b3fac5083105dd851fec3890b0" TargetMode="External"/><Relationship Id="rId701" Type="http://schemas.openxmlformats.org/officeDocument/2006/relationships/hyperlink" Target="https://gyazo.com/6a0f7427c932f4b356dfd05ff3445559" TargetMode="External"/><Relationship Id="rId939" Type="http://schemas.openxmlformats.org/officeDocument/2006/relationships/hyperlink" Target="https://gyazo.com/82de48fafa0104b48d43145236896178" TargetMode="External"/><Relationship Id="rId68" Type="http://schemas.openxmlformats.org/officeDocument/2006/relationships/hyperlink" Target="https://gyazo.com/b03e77be450893a5394d92e64cdd3049" TargetMode="External"/><Relationship Id="rId133" Type="http://schemas.openxmlformats.org/officeDocument/2006/relationships/hyperlink" Target="https://gyazo.com/f746b63c7c96b891ada4b9ec2ec2a825" TargetMode="External"/><Relationship Id="rId175" Type="http://schemas.openxmlformats.org/officeDocument/2006/relationships/hyperlink" Target="https://gyazo.com/1aa71048bb208dff6128b45b987a5238" TargetMode="External"/><Relationship Id="rId340" Type="http://schemas.openxmlformats.org/officeDocument/2006/relationships/hyperlink" Target="https://gyazo.com/8b969a3404ffeebfc79747dfb91f352a" TargetMode="External"/><Relationship Id="rId578" Type="http://schemas.openxmlformats.org/officeDocument/2006/relationships/hyperlink" Target="https://gyazo.com/a9b6d30f563d15d3ca2e8bdc8e9380a2" TargetMode="External"/><Relationship Id="rId743" Type="http://schemas.openxmlformats.org/officeDocument/2006/relationships/hyperlink" Target="https://gyazo.com/4eb9167c95888f0e52ca1646ffc2d6dd" TargetMode="External"/><Relationship Id="rId785" Type="http://schemas.openxmlformats.org/officeDocument/2006/relationships/hyperlink" Target="https://gyazo.com/21b2b0709cb9306271e49132c3507d48" TargetMode="External"/><Relationship Id="rId950" Type="http://schemas.openxmlformats.org/officeDocument/2006/relationships/hyperlink" Target="https://gyazo.com/3dc2aa4034cdba456698689ebddf63dd" TargetMode="External"/><Relationship Id="rId992" Type="http://schemas.openxmlformats.org/officeDocument/2006/relationships/hyperlink" Target="https://gyazo.com/3355a78efb5b9c6b8dee70f2f807efab" TargetMode="External"/><Relationship Id="rId200" Type="http://schemas.openxmlformats.org/officeDocument/2006/relationships/hyperlink" Target="https://gyazo.com/b4c30e58a41c4b34f5c3766030da3ccd" TargetMode="External"/><Relationship Id="rId382" Type="http://schemas.openxmlformats.org/officeDocument/2006/relationships/hyperlink" Target="https://gyazo.com/e097c06042dd81ba41fe04787c3432df" TargetMode="External"/><Relationship Id="rId438" Type="http://schemas.openxmlformats.org/officeDocument/2006/relationships/hyperlink" Target="https://gyazo.com/b8bbb01c000a10db819f4436c1ffff11" TargetMode="External"/><Relationship Id="rId603" Type="http://schemas.openxmlformats.org/officeDocument/2006/relationships/hyperlink" Target="https://gyazo.com/8d6f84b8a86f8a24d0546e5404afb42b" TargetMode="External"/><Relationship Id="rId645" Type="http://schemas.openxmlformats.org/officeDocument/2006/relationships/hyperlink" Target="https://gyazo.com/5c40400699616024f96e9dfce69b9f23" TargetMode="External"/><Relationship Id="rId687" Type="http://schemas.openxmlformats.org/officeDocument/2006/relationships/hyperlink" Target="https://gyazo.com/ce114ee49205ae0d749c74a5b99aae39" TargetMode="External"/><Relationship Id="rId810" Type="http://schemas.openxmlformats.org/officeDocument/2006/relationships/hyperlink" Target="https://gyazo.com/3f83ca20a5857d61b871df1797788d98" TargetMode="External"/><Relationship Id="rId852" Type="http://schemas.openxmlformats.org/officeDocument/2006/relationships/hyperlink" Target="https://gyazo.com/644664e58d819a4c2374b603e750a1fd" TargetMode="External"/><Relationship Id="rId908" Type="http://schemas.openxmlformats.org/officeDocument/2006/relationships/hyperlink" Target="https://gyazo.com/80bfd404af6016eda68b4721422983c7" TargetMode="External"/><Relationship Id="rId242" Type="http://schemas.openxmlformats.org/officeDocument/2006/relationships/hyperlink" Target="https://gyazo.com/bead15f4bfda5361c676edac83a96d4a?token=5900e4ab3c629a75d544cea2cbeba3d7" TargetMode="External"/><Relationship Id="rId284" Type="http://schemas.openxmlformats.org/officeDocument/2006/relationships/hyperlink" Target="https://gyazo.com/ef6f6bde552efcbd0ad62b330de1aaab?token=fb45599279126c756a9f747dcdbe7071" TargetMode="External"/><Relationship Id="rId491" Type="http://schemas.openxmlformats.org/officeDocument/2006/relationships/hyperlink" Target="https://gyazo.com/39c48b723c7fc17ddb1b085fa3a59591" TargetMode="External"/><Relationship Id="rId505" Type="http://schemas.openxmlformats.org/officeDocument/2006/relationships/hyperlink" Target="https://gyazo.com/007b6b383702a232021cdf4d93cf0a8e" TargetMode="External"/><Relationship Id="rId712" Type="http://schemas.openxmlformats.org/officeDocument/2006/relationships/hyperlink" Target="https://gyazo.com/df3fb3cedf7989b940891da6c1d07ae7" TargetMode="External"/><Relationship Id="rId894" Type="http://schemas.openxmlformats.org/officeDocument/2006/relationships/hyperlink" Target="https://gyazo.com/80bfd404af6016eda68b4721422983c7" TargetMode="External"/><Relationship Id="rId37" Type="http://schemas.openxmlformats.org/officeDocument/2006/relationships/hyperlink" Target="https://gyazo.com/1d93c4a77bf49ad644a38f7f14d6c4e7" TargetMode="External"/><Relationship Id="rId79" Type="http://schemas.openxmlformats.org/officeDocument/2006/relationships/hyperlink" Target="https://gyazo.com/c5a08aa6653a14a36ecb9d26f4707ec2" TargetMode="External"/><Relationship Id="rId102" Type="http://schemas.openxmlformats.org/officeDocument/2006/relationships/hyperlink" Target="https://gyazo.com/e860ace27363a6f303e350fd20b33d92" TargetMode="External"/><Relationship Id="rId144" Type="http://schemas.openxmlformats.org/officeDocument/2006/relationships/hyperlink" Target="https://gyazo.com/c4da28d981c5344f2321864fbf46cc49" TargetMode="External"/><Relationship Id="rId547" Type="http://schemas.openxmlformats.org/officeDocument/2006/relationships/hyperlink" Target="https://gyazo.com/51682eae27e48184cac6d15b11e0c6fd" TargetMode="External"/><Relationship Id="rId589" Type="http://schemas.openxmlformats.org/officeDocument/2006/relationships/hyperlink" Target="https://gyazo.com/21a75de379d0e61bbd2e85e5aec507d2" TargetMode="External"/><Relationship Id="rId754" Type="http://schemas.openxmlformats.org/officeDocument/2006/relationships/hyperlink" Target="https://gyazo.com/d02940e7ec043a3eba6e3df7e26a55d5" TargetMode="External"/><Relationship Id="rId796" Type="http://schemas.openxmlformats.org/officeDocument/2006/relationships/hyperlink" Target="https://gyazo.com/eba0c1c1ca8decf77a0f649b8a808b56" TargetMode="External"/><Relationship Id="rId961" Type="http://schemas.openxmlformats.org/officeDocument/2006/relationships/hyperlink" Target="https://gyazo.com/358a6166905d787f4d479f5327c93af2" TargetMode="External"/><Relationship Id="rId90" Type="http://schemas.openxmlformats.org/officeDocument/2006/relationships/hyperlink" Target="https://gyazo.com/0159bdee98a4b5b903c91d8264adf9ed" TargetMode="External"/><Relationship Id="rId186" Type="http://schemas.openxmlformats.org/officeDocument/2006/relationships/hyperlink" Target="https://gyazo.com/09812bfce77cdba70b0e911dd186ced3" TargetMode="External"/><Relationship Id="rId351" Type="http://schemas.openxmlformats.org/officeDocument/2006/relationships/hyperlink" Target="https://gyazo.com/06e7933c92ea4f23ac9ba7cacb5160de?token=1ac6fe2f3c5796cf2ccf39575eee2a8d" TargetMode="External"/><Relationship Id="rId393" Type="http://schemas.openxmlformats.org/officeDocument/2006/relationships/hyperlink" Target="https://gyazo.com/4f6ffc40874a8d1bfd876803076e82bd" TargetMode="External"/><Relationship Id="rId407" Type="http://schemas.openxmlformats.org/officeDocument/2006/relationships/hyperlink" Target="https://gyazo.com/640a5c542eaa3d3454fa84dbf0d6bdfe" TargetMode="External"/><Relationship Id="rId449" Type="http://schemas.openxmlformats.org/officeDocument/2006/relationships/hyperlink" Target="https://gyazo.com/13f6aa87b66773ea5c49133ae1bc55b6" TargetMode="External"/><Relationship Id="rId614" Type="http://schemas.openxmlformats.org/officeDocument/2006/relationships/hyperlink" Target="https://gyazo.com/b5667f18878af52bb11d56789ae7628e" TargetMode="External"/><Relationship Id="rId656" Type="http://schemas.openxmlformats.org/officeDocument/2006/relationships/hyperlink" Target="https://gyazo.com/2421c8eacf25ef2d250d58a6b9620c7b" TargetMode="External"/><Relationship Id="rId821" Type="http://schemas.openxmlformats.org/officeDocument/2006/relationships/hyperlink" Target="https://gyazo.com/f8753d2ff42a499b9f292a32237d2ab2" TargetMode="External"/><Relationship Id="rId863" Type="http://schemas.openxmlformats.org/officeDocument/2006/relationships/hyperlink" Target="https://gyazo.com/8ca10cd19f21bcae167e6e99e45f2109" TargetMode="External"/><Relationship Id="rId211" Type="http://schemas.openxmlformats.org/officeDocument/2006/relationships/hyperlink" Target="https://gyazo.com/fafbb1b03221104d321d1a8f244d48cd" TargetMode="External"/><Relationship Id="rId253" Type="http://schemas.openxmlformats.org/officeDocument/2006/relationships/hyperlink" Target="https://gyazo.com/a59252f15bdf96b21786c4f3f3ee53f4" TargetMode="External"/><Relationship Id="rId295" Type="http://schemas.openxmlformats.org/officeDocument/2006/relationships/hyperlink" Target="https://gyazo.com/466659ec04ac8eb3b12c10a5145c6bc5" TargetMode="External"/><Relationship Id="rId309" Type="http://schemas.openxmlformats.org/officeDocument/2006/relationships/hyperlink" Target="https://gyazo.com/2a517102b5ec94b17b08cac9a6098653" TargetMode="External"/><Relationship Id="rId460" Type="http://schemas.openxmlformats.org/officeDocument/2006/relationships/hyperlink" Target="https://gyazo.com/dc8bed11fda1b2ce7eece9899e9d0a13" TargetMode="External"/><Relationship Id="rId516" Type="http://schemas.openxmlformats.org/officeDocument/2006/relationships/hyperlink" Target="https://gyazo.com/3b1223144c2451fdd44c29607389412c" TargetMode="External"/><Relationship Id="rId698" Type="http://schemas.openxmlformats.org/officeDocument/2006/relationships/hyperlink" Target="https://gyazo.com/384a42d68aae3abd5e4a589315a90c83" TargetMode="External"/><Relationship Id="rId919" Type="http://schemas.openxmlformats.org/officeDocument/2006/relationships/hyperlink" Target="https://gyazo.com/11714b3cbf81edde611dee7d63a27991" TargetMode="External"/><Relationship Id="rId48" Type="http://schemas.openxmlformats.org/officeDocument/2006/relationships/hyperlink" Target="https://gyazo.com/7d70c85f8ce626208f31ac69388ae564" TargetMode="External"/><Relationship Id="rId113" Type="http://schemas.openxmlformats.org/officeDocument/2006/relationships/hyperlink" Target="https://gyazo.com/73c13fcf392da94993af083e1f03b8e7" TargetMode="External"/><Relationship Id="rId320" Type="http://schemas.openxmlformats.org/officeDocument/2006/relationships/hyperlink" Target="https://gyazo.com/c7f3ea78d3138b32cfc19d170fdcbc49" TargetMode="External"/><Relationship Id="rId558" Type="http://schemas.openxmlformats.org/officeDocument/2006/relationships/hyperlink" Target="https://gyazo.com/39cbfd123cc137ddc33605c5e7c337a2" TargetMode="External"/><Relationship Id="rId723" Type="http://schemas.openxmlformats.org/officeDocument/2006/relationships/hyperlink" Target="https://gyazo.com/731727c2bb9fdff01933dcaae2bdec35" TargetMode="External"/><Relationship Id="rId765" Type="http://schemas.openxmlformats.org/officeDocument/2006/relationships/hyperlink" Target="https://gyazo.com/1230925bf826b5c98438a843e9f14956" TargetMode="External"/><Relationship Id="rId930" Type="http://schemas.openxmlformats.org/officeDocument/2006/relationships/hyperlink" Target="https://gyazo.com/efa2bbfaa116a71fed820a38b885767a" TargetMode="External"/><Relationship Id="rId972" Type="http://schemas.openxmlformats.org/officeDocument/2006/relationships/hyperlink" Target="https://gyazo.com/f849106917b9db76ab237ececf202e63" TargetMode="External"/><Relationship Id="rId1006" Type="http://schemas.openxmlformats.org/officeDocument/2006/relationships/hyperlink" Target="https://gyazo.com/3dc2aa4034cdba456698689ebddf63dd" TargetMode="External"/><Relationship Id="rId155" Type="http://schemas.openxmlformats.org/officeDocument/2006/relationships/hyperlink" Target="https://gyazo.com/6acab39096e4488ff1144ea996f9ea52" TargetMode="External"/><Relationship Id="rId197" Type="http://schemas.openxmlformats.org/officeDocument/2006/relationships/hyperlink" Target="https://gyazo.com/02637e4d25d8cdcafda035c42f2a9aa6?token=4bfec20ed76410a48de4e5f3b0c26952" TargetMode="External"/><Relationship Id="rId362" Type="http://schemas.openxmlformats.org/officeDocument/2006/relationships/hyperlink" Target="https://gyazo.com/8d9ea48802d00ea17fd053580d6cd584" TargetMode="External"/><Relationship Id="rId418" Type="http://schemas.openxmlformats.org/officeDocument/2006/relationships/hyperlink" Target="https://gyazo.com/4f6ffc40874a8d1bfd876803076e82bd" TargetMode="External"/><Relationship Id="rId625" Type="http://schemas.openxmlformats.org/officeDocument/2006/relationships/hyperlink" Target="https://gyazo.com/b53afaf6c6c4e750caea9fb9efa8e493" TargetMode="External"/><Relationship Id="rId832" Type="http://schemas.openxmlformats.org/officeDocument/2006/relationships/hyperlink" Target="https://gyazo.com/6b1fbecfb1085af00deb29cc9513d576" TargetMode="External"/><Relationship Id="rId222" Type="http://schemas.openxmlformats.org/officeDocument/2006/relationships/hyperlink" Target="https://gyazo.com/fa8ad291bfc6097d862c1038f0d221ae" TargetMode="External"/><Relationship Id="rId264" Type="http://schemas.openxmlformats.org/officeDocument/2006/relationships/hyperlink" Target="https://gyazo.com/a7db21f3d95208bd28505e987918ed1c" TargetMode="External"/><Relationship Id="rId471" Type="http://schemas.openxmlformats.org/officeDocument/2006/relationships/hyperlink" Target="https://gyazo.com/db58b8532cfbcf0c956c98cbba778ee1" TargetMode="External"/><Relationship Id="rId667" Type="http://schemas.openxmlformats.org/officeDocument/2006/relationships/hyperlink" Target="https://gyazo.com/c2bd2921d68c4418ed143342918c177c" TargetMode="External"/><Relationship Id="rId874" Type="http://schemas.openxmlformats.org/officeDocument/2006/relationships/hyperlink" Target="https://gyazo.com/f09b68ffca8a08991c407056c0551e2b" TargetMode="External"/><Relationship Id="rId17" Type="http://schemas.openxmlformats.org/officeDocument/2006/relationships/hyperlink" Target="https://gyazo.com/bab2675335d691d45954e03405f7d688" TargetMode="External"/><Relationship Id="rId59" Type="http://schemas.openxmlformats.org/officeDocument/2006/relationships/hyperlink" Target="https://gyazo.com/334a480266b620ef96773fc7beb6e70b" TargetMode="External"/><Relationship Id="rId124" Type="http://schemas.openxmlformats.org/officeDocument/2006/relationships/hyperlink" Target="https://gyazo.com/7e3b7c15a448e7c591324df56e530f13" TargetMode="External"/><Relationship Id="rId527" Type="http://schemas.openxmlformats.org/officeDocument/2006/relationships/hyperlink" Target="https://gyazo.com/2485f71bf883c201cdec125ded299db5" TargetMode="External"/><Relationship Id="rId569" Type="http://schemas.openxmlformats.org/officeDocument/2006/relationships/hyperlink" Target="https://gyazo.com/5d2fdcbd86c86180c39b5fa4abbd0108" TargetMode="External"/><Relationship Id="rId734" Type="http://schemas.openxmlformats.org/officeDocument/2006/relationships/hyperlink" Target="https://gyazo.com/a0d0e597abf5ced63a8d39f80eb55eb2" TargetMode="External"/><Relationship Id="rId776" Type="http://schemas.openxmlformats.org/officeDocument/2006/relationships/hyperlink" Target="https://gyazo.com/c661509632630da68f1621537a1d094c" TargetMode="External"/><Relationship Id="rId941" Type="http://schemas.openxmlformats.org/officeDocument/2006/relationships/hyperlink" Target="https://gyazo.com/04a01217108288c3db819d7ad4af6a9a" TargetMode="External"/><Relationship Id="rId983" Type="http://schemas.openxmlformats.org/officeDocument/2006/relationships/hyperlink" Target="https://gyazo.com/11714b3cbf81edde611dee7d63a27991" TargetMode="External"/><Relationship Id="rId70" Type="http://schemas.openxmlformats.org/officeDocument/2006/relationships/hyperlink" Target="https://gyazo.com/1844bf3c45af9ca015070e44a8ab6fec" TargetMode="External"/><Relationship Id="rId166" Type="http://schemas.openxmlformats.org/officeDocument/2006/relationships/hyperlink" Target="https://gyazo.com/bfb31ad81ae787298aaca4b6c28478bf" TargetMode="External"/><Relationship Id="rId331" Type="http://schemas.openxmlformats.org/officeDocument/2006/relationships/hyperlink" Target="https://gyazo.com/1915d9fae96216e8c84c6ac16c90bb0d" TargetMode="External"/><Relationship Id="rId373" Type="http://schemas.openxmlformats.org/officeDocument/2006/relationships/hyperlink" Target="https://gyazo.com/f73162e49f15ffabe91373728964c17b" TargetMode="External"/><Relationship Id="rId429" Type="http://schemas.openxmlformats.org/officeDocument/2006/relationships/hyperlink" Target="https://gyazo.com/fe6be3e8bf3c33f31d115ccba85cafa0" TargetMode="External"/><Relationship Id="rId580" Type="http://schemas.openxmlformats.org/officeDocument/2006/relationships/hyperlink" Target="https://gyazo.com/20a722f4616ca54d93310c93362057fb" TargetMode="External"/><Relationship Id="rId636" Type="http://schemas.openxmlformats.org/officeDocument/2006/relationships/hyperlink" Target="https://gyazo.com/4f9b297ecb50d34c9361b42ce48068d4" TargetMode="External"/><Relationship Id="rId801" Type="http://schemas.openxmlformats.org/officeDocument/2006/relationships/hyperlink" Target="https://gyazo.com/f8fb041c3f5b5f329c31322db0d5211c" TargetMode="External"/><Relationship Id="rId1" Type="http://schemas.openxmlformats.org/officeDocument/2006/relationships/hyperlink" Target="https://gyazo.com/1cf1b97312999808f4fd3a133f998c26" TargetMode="External"/><Relationship Id="rId233" Type="http://schemas.openxmlformats.org/officeDocument/2006/relationships/hyperlink" Target="https://gyazo.com/980ce1ee0f50838e0e2e42d0cc8ef429" TargetMode="External"/><Relationship Id="rId440" Type="http://schemas.openxmlformats.org/officeDocument/2006/relationships/hyperlink" Target="https://gyazo.com/08b0d671b34a4299bc772b6c4de90f9e" TargetMode="External"/><Relationship Id="rId678" Type="http://schemas.openxmlformats.org/officeDocument/2006/relationships/hyperlink" Target="https://gyazo.com/516b64087f5023151d331bd1c83b40f2" TargetMode="External"/><Relationship Id="rId843" Type="http://schemas.openxmlformats.org/officeDocument/2006/relationships/hyperlink" Target="https://gyazo.com/c49c0e555616519bf51898bd0c752dbf" TargetMode="External"/><Relationship Id="rId885" Type="http://schemas.openxmlformats.org/officeDocument/2006/relationships/hyperlink" Target="https://gyazo.com/c4d7cd36b2b5b1f69fd623b645898d27" TargetMode="External"/><Relationship Id="rId28" Type="http://schemas.openxmlformats.org/officeDocument/2006/relationships/hyperlink" Target="https://gyazo.com/caaac312a3789b83a7c49d07b93a191a" TargetMode="External"/><Relationship Id="rId275" Type="http://schemas.openxmlformats.org/officeDocument/2006/relationships/hyperlink" Target="https://gyazo.com/944da9da5464464779f1e0c80852f189?token=87c5979799ebe07a07090759c10f6c69" TargetMode="External"/><Relationship Id="rId300" Type="http://schemas.openxmlformats.org/officeDocument/2006/relationships/hyperlink" Target="https://gyazo.com/abb21356c29cdacd9765a4391c19ed65" TargetMode="External"/><Relationship Id="rId482" Type="http://schemas.openxmlformats.org/officeDocument/2006/relationships/hyperlink" Target="https://gyazo.com/0877fd1dc4ff04bed03ee9152b014598" TargetMode="External"/><Relationship Id="rId538" Type="http://schemas.openxmlformats.org/officeDocument/2006/relationships/hyperlink" Target="https://gyazo.com/9818af50b61fd5576cc22e15cfa6499c" TargetMode="External"/><Relationship Id="rId703" Type="http://schemas.openxmlformats.org/officeDocument/2006/relationships/hyperlink" Target="https://gyazo.com/ce114ee49205ae0d749c74a5b99aae39" TargetMode="External"/><Relationship Id="rId745" Type="http://schemas.openxmlformats.org/officeDocument/2006/relationships/hyperlink" Target="https://gyazo.com/daed92a889a4b376db3211a1be61e9e0" TargetMode="External"/><Relationship Id="rId910" Type="http://schemas.openxmlformats.org/officeDocument/2006/relationships/hyperlink" Target="https://gyazo.com/e006c2cdce11d85e2fa41620114546fe" TargetMode="External"/><Relationship Id="rId952" Type="http://schemas.openxmlformats.org/officeDocument/2006/relationships/hyperlink" Target="https://gyazo.com/3355a78efb5b9c6b8dee70f2f807efab" TargetMode="External"/><Relationship Id="rId81" Type="http://schemas.openxmlformats.org/officeDocument/2006/relationships/hyperlink" Target="https://gyazo.com/c3de9e24616a6b418b9fd4202ac6d145" TargetMode="External"/><Relationship Id="rId135" Type="http://schemas.openxmlformats.org/officeDocument/2006/relationships/hyperlink" Target="https://gyazo.com/c28a39b4e3dec2d46f056d2e5b70e2e9" TargetMode="External"/><Relationship Id="rId177" Type="http://schemas.openxmlformats.org/officeDocument/2006/relationships/hyperlink" Target="https://gyazo.com/0a8941c060acf0548017d0a9506be1b1" TargetMode="External"/><Relationship Id="rId342" Type="http://schemas.openxmlformats.org/officeDocument/2006/relationships/hyperlink" Target="https://gyazo.com/20c32e6accd34b4d2a2b9bea0c022370" TargetMode="External"/><Relationship Id="rId384" Type="http://schemas.openxmlformats.org/officeDocument/2006/relationships/hyperlink" Target="https://gyazo.com/46df7af0362a06c8e8ccbc174c40c77c" TargetMode="External"/><Relationship Id="rId591" Type="http://schemas.openxmlformats.org/officeDocument/2006/relationships/hyperlink" Target="https://gyazo.com/6624829803f21cfcdf5b10125e9dd552" TargetMode="External"/><Relationship Id="rId605" Type="http://schemas.openxmlformats.org/officeDocument/2006/relationships/hyperlink" Target="https://gyazo.com/985a65932c70ea77d67e6dc6416dfed4" TargetMode="External"/><Relationship Id="rId787" Type="http://schemas.openxmlformats.org/officeDocument/2006/relationships/hyperlink" Target="https://gyazo.com/f8fb041c3f5b5f329c31322db0d5211c" TargetMode="External"/><Relationship Id="rId812" Type="http://schemas.openxmlformats.org/officeDocument/2006/relationships/hyperlink" Target="https://gyazo.com/6178846eeb375c2cd4e7ef5a6aeaca43" TargetMode="External"/><Relationship Id="rId994" Type="http://schemas.openxmlformats.org/officeDocument/2006/relationships/hyperlink" Target="https://gyazo.com/efa2bbfaa116a71fed820a38b885767a" TargetMode="External"/><Relationship Id="rId202" Type="http://schemas.openxmlformats.org/officeDocument/2006/relationships/hyperlink" Target="https://gyazo.com/b4c30e58a41c4b34f5c3766030da3ccd" TargetMode="External"/><Relationship Id="rId244" Type="http://schemas.openxmlformats.org/officeDocument/2006/relationships/hyperlink" Target="https://gyazo.com/01e60b8404dabe0995937a60ce385d63?token=dff6f673e71c9a70ca0b923679418b56" TargetMode="External"/><Relationship Id="rId647" Type="http://schemas.openxmlformats.org/officeDocument/2006/relationships/hyperlink" Target="https://gyazo.com/ce114ee49205ae0d749c74a5b99aae39" TargetMode="External"/><Relationship Id="rId689" Type="http://schemas.openxmlformats.org/officeDocument/2006/relationships/hyperlink" Target="https://gyazo.com/7df313fb5108a3122ee0eb2ede761210" TargetMode="External"/><Relationship Id="rId854" Type="http://schemas.openxmlformats.org/officeDocument/2006/relationships/hyperlink" Target="https://gyazo.com/9df1dd038ad14a6465bc51faeffd186b" TargetMode="External"/><Relationship Id="rId896" Type="http://schemas.openxmlformats.org/officeDocument/2006/relationships/hyperlink" Target="https://gyazo.com/e006c2cdce11d85e2fa41620114546fe" TargetMode="External"/><Relationship Id="rId39" Type="http://schemas.openxmlformats.org/officeDocument/2006/relationships/hyperlink" Target="https://gyazo.com/93affbe828ace49b53d68d58b84a1fab" TargetMode="External"/><Relationship Id="rId286" Type="http://schemas.openxmlformats.org/officeDocument/2006/relationships/hyperlink" Target="https://gyazo.com/3797d8935356edb3732485bc11cc48e0" TargetMode="External"/><Relationship Id="rId451" Type="http://schemas.openxmlformats.org/officeDocument/2006/relationships/hyperlink" Target="https://gyazo.com/d5ca4a2406e57220b6de3989fab3912c" TargetMode="External"/><Relationship Id="rId493" Type="http://schemas.openxmlformats.org/officeDocument/2006/relationships/hyperlink" Target="https://gyazo.com/185e40f80940d5cd20a94af81721b095" TargetMode="External"/><Relationship Id="rId507" Type="http://schemas.openxmlformats.org/officeDocument/2006/relationships/hyperlink" Target="https://gyazo.com/1c5f2deb240d0aee97185871dbbe79dd" TargetMode="External"/><Relationship Id="rId549" Type="http://schemas.openxmlformats.org/officeDocument/2006/relationships/hyperlink" Target="https://gyazo.com/21a75de379d0e61bbd2e85e5aec507d2" TargetMode="External"/><Relationship Id="rId714" Type="http://schemas.openxmlformats.org/officeDocument/2006/relationships/hyperlink" Target="https://gyazo.com/384a42d68aae3abd5e4a589315a90c83" TargetMode="External"/><Relationship Id="rId756" Type="http://schemas.openxmlformats.org/officeDocument/2006/relationships/hyperlink" Target="https://gyazo.com/f8820e370a87b15a4b7204126976e643" TargetMode="External"/><Relationship Id="rId921" Type="http://schemas.openxmlformats.org/officeDocument/2006/relationships/hyperlink" Target="https://gyazo.com/358a6166905d787f4d479f5327c93af2" TargetMode="External"/><Relationship Id="rId50" Type="http://schemas.openxmlformats.org/officeDocument/2006/relationships/hyperlink" Target="https://gyazo.com/a85977190a8c5e24380bf4b5f0b162f5" TargetMode="External"/><Relationship Id="rId104" Type="http://schemas.openxmlformats.org/officeDocument/2006/relationships/hyperlink" Target="https://gyazo.com/ec6eb414942a9a53532fd8773815b1eb" TargetMode="External"/><Relationship Id="rId146" Type="http://schemas.openxmlformats.org/officeDocument/2006/relationships/hyperlink" Target="https://gyazo.com/311c4373b569f6965bf9e2f09334f9f4" TargetMode="External"/><Relationship Id="rId188" Type="http://schemas.openxmlformats.org/officeDocument/2006/relationships/hyperlink" Target="https://gyazo.com/09812bfce77cdba70b0e911dd186ced3" TargetMode="External"/><Relationship Id="rId311" Type="http://schemas.openxmlformats.org/officeDocument/2006/relationships/hyperlink" Target="https://gyazo.com/e7abd68974b637b673938e5bdde0fd50" TargetMode="External"/><Relationship Id="rId353" Type="http://schemas.openxmlformats.org/officeDocument/2006/relationships/hyperlink" Target="https://gyazo.com/ccb98c00df3976ce78e79362e0f80c97" TargetMode="External"/><Relationship Id="rId395" Type="http://schemas.openxmlformats.org/officeDocument/2006/relationships/hyperlink" Target="https://gyazo.com/45a6c7befe4a5f9f5acddf3c739b9155" TargetMode="External"/><Relationship Id="rId409" Type="http://schemas.openxmlformats.org/officeDocument/2006/relationships/hyperlink" Target="https://gyazo.com/bd70a158a1c2bfabe2f02e51f867c8da" TargetMode="External"/><Relationship Id="rId560" Type="http://schemas.openxmlformats.org/officeDocument/2006/relationships/hyperlink" Target="https://gyazo.com/d51a57f556d93c344ebf1335336a29b1" TargetMode="External"/><Relationship Id="rId798" Type="http://schemas.openxmlformats.org/officeDocument/2006/relationships/hyperlink" Target="https://gyazo.com/d02940e7ec043a3eba6e3df7e26a55d5" TargetMode="External"/><Relationship Id="rId963" Type="http://schemas.openxmlformats.org/officeDocument/2006/relationships/hyperlink" Target="https://gyazo.com/82de48fafa0104b48d43145236896178" TargetMode="External"/><Relationship Id="rId92" Type="http://schemas.openxmlformats.org/officeDocument/2006/relationships/hyperlink" Target="https://gyazo.com/1ddbfa4c23051901088f942d73d3e8da" TargetMode="External"/><Relationship Id="rId213" Type="http://schemas.openxmlformats.org/officeDocument/2006/relationships/hyperlink" Target="https://gyazo.com/fafbb1b03221104d321d1a8f244d48cd" TargetMode="External"/><Relationship Id="rId420" Type="http://schemas.openxmlformats.org/officeDocument/2006/relationships/hyperlink" Target="https://gyazo.com/45a6c7befe4a5f9f5acddf3c739b9155" TargetMode="External"/><Relationship Id="rId616" Type="http://schemas.openxmlformats.org/officeDocument/2006/relationships/hyperlink" Target="https://gyazo.com/e80597cf7b7a9db8f6462fd19e04a224" TargetMode="External"/><Relationship Id="rId658" Type="http://schemas.openxmlformats.org/officeDocument/2006/relationships/hyperlink" Target="https://gyazo.com/6a2a4ba1131877456f33e5246533bac8" TargetMode="External"/><Relationship Id="rId823" Type="http://schemas.openxmlformats.org/officeDocument/2006/relationships/hyperlink" Target="https://gyazo.com/5bf5f6243ae439ee1ff50a27209255e0" TargetMode="External"/><Relationship Id="rId865" Type="http://schemas.openxmlformats.org/officeDocument/2006/relationships/hyperlink" Target="https://gyazo.com/4360c37de9d600afee87346a5c504dd0" TargetMode="External"/><Relationship Id="rId255" Type="http://schemas.openxmlformats.org/officeDocument/2006/relationships/hyperlink" Target="https://gyazo.com/779a74e02bbaf4c1d0bc3026bfc71ed5" TargetMode="External"/><Relationship Id="rId297" Type="http://schemas.openxmlformats.org/officeDocument/2006/relationships/hyperlink" Target="https://gyazo.com/466659ec04ac8eb3b12c10a5145c6bc5" TargetMode="External"/><Relationship Id="rId462" Type="http://schemas.openxmlformats.org/officeDocument/2006/relationships/hyperlink" Target="https://gyazo.com/252c05cbcbbcde006e342a225d6ee5e6" TargetMode="External"/><Relationship Id="rId518" Type="http://schemas.openxmlformats.org/officeDocument/2006/relationships/hyperlink" Target="https://gyazo.com/b6896072c8a2170ebaf54d193609b8dc" TargetMode="External"/><Relationship Id="rId725" Type="http://schemas.openxmlformats.org/officeDocument/2006/relationships/hyperlink" Target="https://gyazo.com/21b2b0709cb9306271e49132c3507d48" TargetMode="External"/><Relationship Id="rId932" Type="http://schemas.openxmlformats.org/officeDocument/2006/relationships/hyperlink" Target="https://gyazo.com/f849106917b9db76ab237ececf202e63" TargetMode="External"/><Relationship Id="rId115" Type="http://schemas.openxmlformats.org/officeDocument/2006/relationships/hyperlink" Target="https://gyazo.com/fcc95b8b2cc22826af337f37c5870f6b" TargetMode="External"/><Relationship Id="rId157" Type="http://schemas.openxmlformats.org/officeDocument/2006/relationships/hyperlink" Target="https://gyazo.com/1ca928e1f00e3555c9e83636f5716b9f" TargetMode="External"/><Relationship Id="rId322" Type="http://schemas.openxmlformats.org/officeDocument/2006/relationships/hyperlink" Target="https://gyazo.com/0fbc470ed58cebc0a4268efef0213c23" TargetMode="External"/><Relationship Id="rId364" Type="http://schemas.openxmlformats.org/officeDocument/2006/relationships/hyperlink" Target="https://gyazo.com/e097c06042dd81ba41fe04787c3432df" TargetMode="External"/><Relationship Id="rId767" Type="http://schemas.openxmlformats.org/officeDocument/2006/relationships/hyperlink" Target="https://gyazo.com/0ee0ab764e1942ddd2ac8db4a4a3f2a6" TargetMode="External"/><Relationship Id="rId974" Type="http://schemas.openxmlformats.org/officeDocument/2006/relationships/hyperlink" Target="https://gyazo.com/3dc2aa4034cdba456698689ebddf63dd" TargetMode="External"/><Relationship Id="rId1008" Type="http://schemas.openxmlformats.org/officeDocument/2006/relationships/hyperlink" Target="https://gyazo.com/3355a78efb5b9c6b8dee70f2f807efab" TargetMode="External"/><Relationship Id="rId61" Type="http://schemas.openxmlformats.org/officeDocument/2006/relationships/hyperlink" Target="https://gyazo.com/48a79ae88b65fb1c69ead34a46f14287" TargetMode="External"/><Relationship Id="rId199" Type="http://schemas.openxmlformats.org/officeDocument/2006/relationships/hyperlink" Target="https://gyazo.com/02637e4d25d8cdcafda035c42f2a9aa6?token=4bfec20ed76410a48de4e5f3b0c26952" TargetMode="External"/><Relationship Id="rId571" Type="http://schemas.openxmlformats.org/officeDocument/2006/relationships/hyperlink" Target="https://gyazo.com/51682eae27e48184cac6d15b11e0c6fd" TargetMode="External"/><Relationship Id="rId627" Type="http://schemas.openxmlformats.org/officeDocument/2006/relationships/hyperlink" Target="https://gyazo.com/8d6f84b8a86f8a24d0546e5404afb42b" TargetMode="External"/><Relationship Id="rId669" Type="http://schemas.openxmlformats.org/officeDocument/2006/relationships/hyperlink" Target="https://gyazo.com/1f846852f9394dd62102a8a48c6dcaf9" TargetMode="External"/><Relationship Id="rId834" Type="http://schemas.openxmlformats.org/officeDocument/2006/relationships/hyperlink" Target="https://gyazo.com/3f83ca20a5857d61b871df1797788d98" TargetMode="External"/><Relationship Id="rId876" Type="http://schemas.openxmlformats.org/officeDocument/2006/relationships/hyperlink" Target="https://gyazo.com/82fcdc0a0bfb368dd7f87a8094d1bceb" TargetMode="External"/><Relationship Id="rId19" Type="http://schemas.openxmlformats.org/officeDocument/2006/relationships/hyperlink" Target="https://gyazo.com/5c60b02fabe1609579bbbea239f27535" TargetMode="External"/><Relationship Id="rId224" Type="http://schemas.openxmlformats.org/officeDocument/2006/relationships/hyperlink" Target="https://gyazo.com/0f8065b368025e6d2b97f6d459a80d3b" TargetMode="External"/><Relationship Id="rId266" Type="http://schemas.openxmlformats.org/officeDocument/2006/relationships/hyperlink" Target="https://gyazo.com/0c6bf6e275d2285fcd5e2517e0e84c58?token=bcb01f96163d9fb9ebb48457557f59e7" TargetMode="External"/><Relationship Id="rId431" Type="http://schemas.openxmlformats.org/officeDocument/2006/relationships/hyperlink" Target="https://gyazo.com/b8bbb01c000a10db819f4436c1ffff11" TargetMode="External"/><Relationship Id="rId473" Type="http://schemas.openxmlformats.org/officeDocument/2006/relationships/hyperlink" Target="https://gyazo.com/2fccd750944c41fb090bdcaf22cd1371" TargetMode="External"/><Relationship Id="rId529" Type="http://schemas.openxmlformats.org/officeDocument/2006/relationships/hyperlink" Target="https://gyazo.com/e6ec74b40408dd6ed55c38cc5d537163" TargetMode="External"/><Relationship Id="rId680" Type="http://schemas.openxmlformats.org/officeDocument/2006/relationships/hyperlink" Target="https://gyazo.com/df3fb3cedf7989b940891da6c1d07ae7" TargetMode="External"/><Relationship Id="rId736" Type="http://schemas.openxmlformats.org/officeDocument/2006/relationships/hyperlink" Target="https://gyazo.com/e5df1270ba0fd744e165f2587b4d9539" TargetMode="External"/><Relationship Id="rId901" Type="http://schemas.openxmlformats.org/officeDocument/2006/relationships/hyperlink" Target="https://gyazo.com/80bfd404af6016eda68b4721422983c7" TargetMode="External"/><Relationship Id="rId30" Type="http://schemas.openxmlformats.org/officeDocument/2006/relationships/hyperlink" Target="https://gyazo.com/c88e15fda065fe8a5e55fc4502cc0a0a" TargetMode="External"/><Relationship Id="rId126" Type="http://schemas.openxmlformats.org/officeDocument/2006/relationships/hyperlink" Target="https://gyazo.com/42e6eed81760ef4345aa6cc08dd881d8" TargetMode="External"/><Relationship Id="rId168" Type="http://schemas.openxmlformats.org/officeDocument/2006/relationships/hyperlink" Target="https://gyazo.com/bfb31ad81ae787298aaca4b6c28478bf" TargetMode="External"/><Relationship Id="rId333" Type="http://schemas.openxmlformats.org/officeDocument/2006/relationships/hyperlink" Target="https://gyazo.com/5176a4487d9d8a1ea4a89f312738818e" TargetMode="External"/><Relationship Id="rId540" Type="http://schemas.openxmlformats.org/officeDocument/2006/relationships/hyperlink" Target="https://gyazo.com/12f7ef6ca7eb20f6348a42efd9191758" TargetMode="External"/><Relationship Id="rId778" Type="http://schemas.openxmlformats.org/officeDocument/2006/relationships/hyperlink" Target="https://gyazo.com/ed5d7daed5f291f9b877ef596d1cd1fe" TargetMode="External"/><Relationship Id="rId943" Type="http://schemas.openxmlformats.org/officeDocument/2006/relationships/hyperlink" Target="https://gyazo.com/11714b3cbf81edde611dee7d63a27991" TargetMode="External"/><Relationship Id="rId985" Type="http://schemas.openxmlformats.org/officeDocument/2006/relationships/hyperlink" Target="https://gyazo.com/358a6166905d787f4d479f5327c93af2" TargetMode="External"/><Relationship Id="rId72" Type="http://schemas.openxmlformats.org/officeDocument/2006/relationships/hyperlink" Target="https://gyazo.com/91632bb124bb69e2a3ce366bc1373f87" TargetMode="External"/><Relationship Id="rId375" Type="http://schemas.openxmlformats.org/officeDocument/2006/relationships/hyperlink" Target="https://gyazo.com/06e7933c92ea4f23ac9ba7cacb5160de?token=1ac6fe2f3c5796cf2ccf39575eee2a8d" TargetMode="External"/><Relationship Id="rId582" Type="http://schemas.openxmlformats.org/officeDocument/2006/relationships/hyperlink" Target="https://gyazo.com/39cbfd123cc137ddc33605c5e7c337a2" TargetMode="External"/><Relationship Id="rId638" Type="http://schemas.openxmlformats.org/officeDocument/2006/relationships/hyperlink" Target="https://gyazo.com/5c40400699616024f96e9dfce69b9f23" TargetMode="External"/><Relationship Id="rId803" Type="http://schemas.openxmlformats.org/officeDocument/2006/relationships/hyperlink" Target="https://gyazo.com/eba0c1c1ca8decf77a0f649b8a808b56" TargetMode="External"/><Relationship Id="rId845" Type="http://schemas.openxmlformats.org/officeDocument/2006/relationships/hyperlink" Target="https://gyazo.com/f8753d2ff42a499b9f292a32237d2ab2" TargetMode="External"/><Relationship Id="rId3" Type="http://schemas.openxmlformats.org/officeDocument/2006/relationships/hyperlink" Target="https://gyazo.com/1cf1b97312999808f4fd3a133f998c26" TargetMode="External"/><Relationship Id="rId235" Type="http://schemas.openxmlformats.org/officeDocument/2006/relationships/hyperlink" Target="https://gyazo.com/e95ac48265b45fbac8d7cb35f2b52dff" TargetMode="External"/><Relationship Id="rId277" Type="http://schemas.openxmlformats.org/officeDocument/2006/relationships/hyperlink" Target="https://gyazo.com/82e36ec45577cc2a270b71114c624191" TargetMode="External"/><Relationship Id="rId400" Type="http://schemas.openxmlformats.org/officeDocument/2006/relationships/hyperlink" Target="https://gyazo.com/7a31ed82d279b6d5c42fa98aa2830f07" TargetMode="External"/><Relationship Id="rId442" Type="http://schemas.openxmlformats.org/officeDocument/2006/relationships/hyperlink" Target="https://gyazo.com/13f6aa87b66773ea5c49133ae1bc55b6" TargetMode="External"/><Relationship Id="rId484" Type="http://schemas.openxmlformats.org/officeDocument/2006/relationships/hyperlink" Target="https://gyazo.com/39c48b723c7fc17ddb1b085fa3a59591" TargetMode="External"/><Relationship Id="rId705" Type="http://schemas.openxmlformats.org/officeDocument/2006/relationships/hyperlink" Target="https://gyazo.com/7df313fb5108a3122ee0eb2ede761210" TargetMode="External"/><Relationship Id="rId887" Type="http://schemas.openxmlformats.org/officeDocument/2006/relationships/hyperlink" Target="https://gyazo.com/80bfd404af6016eda68b4721422983c7" TargetMode="External"/><Relationship Id="rId137" Type="http://schemas.openxmlformats.org/officeDocument/2006/relationships/hyperlink" Target="https://gyazo.com/6b707c0e0249d59f04073b3d5109c357" TargetMode="External"/><Relationship Id="rId302" Type="http://schemas.openxmlformats.org/officeDocument/2006/relationships/hyperlink" Target="https://gyazo.com/abb21356c29cdacd9765a4391c19ed65" TargetMode="External"/><Relationship Id="rId344" Type="http://schemas.openxmlformats.org/officeDocument/2006/relationships/hyperlink" Target="https://gyazo.com/20c32e6accd34b4d2a2b9bea0c022370" TargetMode="External"/><Relationship Id="rId691" Type="http://schemas.openxmlformats.org/officeDocument/2006/relationships/hyperlink" Target="https://gyazo.com/4955c20c355e0f277fa5e309ecab55b2" TargetMode="External"/><Relationship Id="rId747" Type="http://schemas.openxmlformats.org/officeDocument/2006/relationships/hyperlink" Target="https://gyazo.com/c661509632630da68f1621537a1d094c" TargetMode="External"/><Relationship Id="rId789" Type="http://schemas.openxmlformats.org/officeDocument/2006/relationships/hyperlink" Target="https://gyazo.com/eba0c1c1ca8decf77a0f649b8a808b56" TargetMode="External"/><Relationship Id="rId912" Type="http://schemas.openxmlformats.org/officeDocument/2006/relationships/hyperlink" Target="https://gyazo.com/0ac7bf46f61c9371edd6ce09bee72134" TargetMode="External"/><Relationship Id="rId954" Type="http://schemas.openxmlformats.org/officeDocument/2006/relationships/hyperlink" Target="https://gyazo.com/efa2bbfaa116a71fed820a38b885767a" TargetMode="External"/><Relationship Id="rId996" Type="http://schemas.openxmlformats.org/officeDocument/2006/relationships/hyperlink" Target="https://gyazo.com/f849106917b9db76ab237ececf202e63" TargetMode="External"/><Relationship Id="rId41" Type="http://schemas.openxmlformats.org/officeDocument/2006/relationships/hyperlink" Target="https://gyazo.com/6ee8c20a5bb9f37268b99241140757c6" TargetMode="External"/><Relationship Id="rId83" Type="http://schemas.openxmlformats.org/officeDocument/2006/relationships/hyperlink" Target="https://gyazo.com/b03e77be450893a5394d92e64cdd3049" TargetMode="External"/><Relationship Id="rId179" Type="http://schemas.openxmlformats.org/officeDocument/2006/relationships/hyperlink" Target="https://gyazo.com/0a8941c060acf0548017d0a9506be1b1" TargetMode="External"/><Relationship Id="rId386" Type="http://schemas.openxmlformats.org/officeDocument/2006/relationships/hyperlink" Target="https://gyazo.com/ae1f2cb0847251287ba4bbf1b5bed605" TargetMode="External"/><Relationship Id="rId551" Type="http://schemas.openxmlformats.org/officeDocument/2006/relationships/hyperlink" Target="https://gyazo.com/6624829803f21cfcdf5b10125e9dd552" TargetMode="External"/><Relationship Id="rId593" Type="http://schemas.openxmlformats.org/officeDocument/2006/relationships/hyperlink" Target="https://gyazo.com/5d2fdcbd86c86180c39b5fa4abbd0108" TargetMode="External"/><Relationship Id="rId607" Type="http://schemas.openxmlformats.org/officeDocument/2006/relationships/hyperlink" Target="https://gyazo.com/2c753a1b6eff22b634ded006856a5cc8" TargetMode="External"/><Relationship Id="rId649" Type="http://schemas.openxmlformats.org/officeDocument/2006/relationships/hyperlink" Target="https://gyazo.com/7df313fb5108a3122ee0eb2ede761210" TargetMode="External"/><Relationship Id="rId814" Type="http://schemas.openxmlformats.org/officeDocument/2006/relationships/hyperlink" Target="https://gyazo.com/4fc7d4c7b3eabc3c105d79fdf2a08bb3" TargetMode="External"/><Relationship Id="rId856" Type="http://schemas.openxmlformats.org/officeDocument/2006/relationships/hyperlink" Target="https://gyazo.com/8ca10cd19f21bcae167e6e99e45f2109" TargetMode="External"/><Relationship Id="rId190" Type="http://schemas.openxmlformats.org/officeDocument/2006/relationships/hyperlink" Target="https://gyazo.com/f8abd771aae6147349a70a9a023f9657" TargetMode="External"/><Relationship Id="rId204" Type="http://schemas.openxmlformats.org/officeDocument/2006/relationships/hyperlink" Target="https://gyazo.com/b4c30e58a41c4b34f5c3766030da3ccd" TargetMode="External"/><Relationship Id="rId246" Type="http://schemas.openxmlformats.org/officeDocument/2006/relationships/hyperlink" Target="https://gyazo.com/bf4ac901b5f9817d531a46319fa7c986" TargetMode="External"/><Relationship Id="rId288" Type="http://schemas.openxmlformats.org/officeDocument/2006/relationships/hyperlink" Target="https://gyazo.com/7183b7a385ad8d1cdf43acc11b805ae7" TargetMode="External"/><Relationship Id="rId411" Type="http://schemas.openxmlformats.org/officeDocument/2006/relationships/hyperlink" Target="https://gyazo.com/0ecb5738998c9062c9c20b282718f898" TargetMode="External"/><Relationship Id="rId453" Type="http://schemas.openxmlformats.org/officeDocument/2006/relationships/hyperlink" Target="https://gyazo.com/dc8bed11fda1b2ce7eece9899e9d0a13" TargetMode="External"/><Relationship Id="rId509" Type="http://schemas.openxmlformats.org/officeDocument/2006/relationships/hyperlink" Target="https://gyazo.com/09cfae273b72ac1feaf7232a6f8551fb" TargetMode="External"/><Relationship Id="rId660" Type="http://schemas.openxmlformats.org/officeDocument/2006/relationships/hyperlink" Target="https://gyazo.com/d8c9f00e568997f92328a39c09754ffa" TargetMode="External"/><Relationship Id="rId898" Type="http://schemas.openxmlformats.org/officeDocument/2006/relationships/hyperlink" Target="https://gyazo.com/0ac7bf46f61c9371edd6ce09bee72134" TargetMode="External"/><Relationship Id="rId106" Type="http://schemas.openxmlformats.org/officeDocument/2006/relationships/hyperlink" Target="https://gyazo.com/ec6eb414942a9a53532fd8773815b1eb" TargetMode="External"/><Relationship Id="rId313" Type="http://schemas.openxmlformats.org/officeDocument/2006/relationships/hyperlink" Target="https://gyazo.com/e7abd68974b637b673938e5bdde0fd50" TargetMode="External"/><Relationship Id="rId495" Type="http://schemas.openxmlformats.org/officeDocument/2006/relationships/hyperlink" Target="https://gyazo.com/0d427d7d313d7fba40cfbd01226707ce" TargetMode="External"/><Relationship Id="rId716" Type="http://schemas.openxmlformats.org/officeDocument/2006/relationships/hyperlink" Target="https://gyazo.com/c5314ae3d1960182d7a870377ca3b336" TargetMode="External"/><Relationship Id="rId758" Type="http://schemas.openxmlformats.org/officeDocument/2006/relationships/hyperlink" Target="https://gyazo.com/1230925bf826b5c98438a843e9f14956" TargetMode="External"/><Relationship Id="rId923" Type="http://schemas.openxmlformats.org/officeDocument/2006/relationships/hyperlink" Target="https://gyazo.com/82de48fafa0104b48d43145236896178" TargetMode="External"/><Relationship Id="rId965" Type="http://schemas.openxmlformats.org/officeDocument/2006/relationships/hyperlink" Target="https://gyazo.com/04a01217108288c3db819d7ad4af6a9a" TargetMode="External"/><Relationship Id="rId10" Type="http://schemas.openxmlformats.org/officeDocument/2006/relationships/hyperlink" Target="https://gyazo.com/404501bb9b5de335a5517169c9f3d38a" TargetMode="External"/><Relationship Id="rId52" Type="http://schemas.openxmlformats.org/officeDocument/2006/relationships/hyperlink" Target="https://gyazo.com/292825460f51485ca6f390cb98021a5b" TargetMode="External"/><Relationship Id="rId94" Type="http://schemas.openxmlformats.org/officeDocument/2006/relationships/hyperlink" Target="https://gyazo.com/1ddbfa4c23051901088f942d73d3e8da" TargetMode="External"/><Relationship Id="rId148" Type="http://schemas.openxmlformats.org/officeDocument/2006/relationships/hyperlink" Target="https://gyazo.com/346b8aac2ca58dab63b525160b75355a" TargetMode="External"/><Relationship Id="rId355" Type="http://schemas.openxmlformats.org/officeDocument/2006/relationships/hyperlink" Target="https://gyazo.com/f73162e49f15ffabe91373728964c17b" TargetMode="External"/><Relationship Id="rId397" Type="http://schemas.openxmlformats.org/officeDocument/2006/relationships/hyperlink" Target="https://gyazo.com/33242b9bfccff6da2d9c29bb1f410d12" TargetMode="External"/><Relationship Id="rId520" Type="http://schemas.openxmlformats.org/officeDocument/2006/relationships/hyperlink" Target="https://gyazo.com/227b30973193e624cdcfc3365a78cb47" TargetMode="External"/><Relationship Id="rId562" Type="http://schemas.openxmlformats.org/officeDocument/2006/relationships/hyperlink" Target="https://gyazo.com/a9b6d30f563d15d3ca2e8bdc8e9380a2" TargetMode="External"/><Relationship Id="rId618" Type="http://schemas.openxmlformats.org/officeDocument/2006/relationships/hyperlink" Target="https://gyazo.com/8f4f6f6abbcd42c82802b5bc2f421482" TargetMode="External"/><Relationship Id="rId825" Type="http://schemas.openxmlformats.org/officeDocument/2006/relationships/hyperlink" Target="https://gyazo.com/2753dc6267ce3d060f59495e63f7b680" TargetMode="External"/><Relationship Id="rId215" Type="http://schemas.openxmlformats.org/officeDocument/2006/relationships/hyperlink" Target="https://gyazo.com/f96608ab1124494d39ab31024747b06b" TargetMode="External"/><Relationship Id="rId257" Type="http://schemas.openxmlformats.org/officeDocument/2006/relationships/hyperlink" Target="https://gyazo.com/53a19a13fd0f276db72fbab4908ca498" TargetMode="External"/><Relationship Id="rId422" Type="http://schemas.openxmlformats.org/officeDocument/2006/relationships/hyperlink" Target="https://gyazo.com/33242b9bfccff6da2d9c29bb1f410d12" TargetMode="External"/><Relationship Id="rId464" Type="http://schemas.openxmlformats.org/officeDocument/2006/relationships/hyperlink" Target="https://gyazo.com/fe6be3e8bf3c33f31d115ccba85cafa0" TargetMode="External"/><Relationship Id="rId867" Type="http://schemas.openxmlformats.org/officeDocument/2006/relationships/hyperlink" Target="https://gyazo.com/4360c37de9d600afee87346a5c504dd0" TargetMode="External"/><Relationship Id="rId1010" Type="http://schemas.openxmlformats.org/officeDocument/2006/relationships/hyperlink" Target="https://gyazo.com/efa2bbfaa116a71fed820a38b885767a" TargetMode="External"/><Relationship Id="rId299" Type="http://schemas.openxmlformats.org/officeDocument/2006/relationships/hyperlink" Target="https://gyazo.com/abb21356c29cdacd9765a4391c19ed65" TargetMode="External"/><Relationship Id="rId727" Type="http://schemas.openxmlformats.org/officeDocument/2006/relationships/hyperlink" Target="https://gyazo.com/f8fb041c3f5b5f329c31322db0d5211c" TargetMode="External"/><Relationship Id="rId934" Type="http://schemas.openxmlformats.org/officeDocument/2006/relationships/hyperlink" Target="https://gyazo.com/3dc2aa4034cdba456698689ebddf63dd" TargetMode="External"/><Relationship Id="rId63" Type="http://schemas.openxmlformats.org/officeDocument/2006/relationships/hyperlink" Target="https://gyazo.com/b03e77be450893a5394d92e64cdd3049" TargetMode="External"/><Relationship Id="rId159" Type="http://schemas.openxmlformats.org/officeDocument/2006/relationships/hyperlink" Target="https://gyazo.com/c4da28d981c5344f2321864fbf46cc49" TargetMode="External"/><Relationship Id="rId366" Type="http://schemas.openxmlformats.org/officeDocument/2006/relationships/hyperlink" Target="https://gyazo.com/46df7af0362a06c8e8ccbc174c40c77c" TargetMode="External"/><Relationship Id="rId573" Type="http://schemas.openxmlformats.org/officeDocument/2006/relationships/hyperlink" Target="https://gyazo.com/21a75de379d0e61bbd2e85e5aec507d2" TargetMode="External"/><Relationship Id="rId780" Type="http://schemas.openxmlformats.org/officeDocument/2006/relationships/hyperlink" Target="https://gyazo.com/4eb9167c95888f0e52ca1646ffc2d6dd" TargetMode="External"/><Relationship Id="rId226" Type="http://schemas.openxmlformats.org/officeDocument/2006/relationships/hyperlink" Target="https://gyazo.com/c4586025e3b98a8be9c213ec506c3abb" TargetMode="External"/><Relationship Id="rId433" Type="http://schemas.openxmlformats.org/officeDocument/2006/relationships/hyperlink" Target="https://gyazo.com/08b0d671b34a4299bc772b6c4de90f9e" TargetMode="External"/><Relationship Id="rId878" Type="http://schemas.openxmlformats.org/officeDocument/2006/relationships/hyperlink" Target="https://gyazo.com/c4d7cd36b2b5b1f69fd623b645898d27" TargetMode="External"/><Relationship Id="rId640" Type="http://schemas.openxmlformats.org/officeDocument/2006/relationships/hyperlink" Target="https://gyazo.com/c6f3816fb68a9121619b156608486b9b" TargetMode="External"/><Relationship Id="rId738" Type="http://schemas.openxmlformats.org/officeDocument/2006/relationships/hyperlink" Target="https://gyazo.com/731727c2bb9fdff01933dcaae2bdec35" TargetMode="External"/><Relationship Id="rId945" Type="http://schemas.openxmlformats.org/officeDocument/2006/relationships/hyperlink" Target="https://gyazo.com/358a6166905d787f4d479f5327c93af2" TargetMode="External"/><Relationship Id="rId74" Type="http://schemas.openxmlformats.org/officeDocument/2006/relationships/hyperlink" Target="https://gyazo.com/c5a08aa6653a14a36ecb9d26f4707ec2" TargetMode="External"/><Relationship Id="rId377" Type="http://schemas.openxmlformats.org/officeDocument/2006/relationships/hyperlink" Target="https://gyazo.com/ccb98c00df3976ce78e79362e0f80c97" TargetMode="External"/><Relationship Id="rId500" Type="http://schemas.openxmlformats.org/officeDocument/2006/relationships/hyperlink" Target="https://gyazo.com/185e40f80940d5cd20a94af81721b095" TargetMode="External"/><Relationship Id="rId584" Type="http://schemas.openxmlformats.org/officeDocument/2006/relationships/hyperlink" Target="https://gyazo.com/d51a57f556d93c344ebf1335336a29b1" TargetMode="External"/><Relationship Id="rId805" Type="http://schemas.openxmlformats.org/officeDocument/2006/relationships/hyperlink" Target="https://gyazo.com/d02940e7ec043a3eba6e3df7e26a55d5" TargetMode="External"/><Relationship Id="rId5" Type="http://schemas.openxmlformats.org/officeDocument/2006/relationships/hyperlink" Target="https://gyazo.com/b7d88b83d7f1335642dc6827e386ed62" TargetMode="External"/><Relationship Id="rId237" Type="http://schemas.openxmlformats.org/officeDocument/2006/relationships/hyperlink" Target="https://gyazo.com/a5e4df013193018bfb20d248e5c036a2" TargetMode="External"/><Relationship Id="rId791" Type="http://schemas.openxmlformats.org/officeDocument/2006/relationships/hyperlink" Target="https://gyazo.com/d02940e7ec043a3eba6e3df7e26a55d5" TargetMode="External"/><Relationship Id="rId889" Type="http://schemas.openxmlformats.org/officeDocument/2006/relationships/hyperlink" Target="https://gyazo.com/e006c2cdce11d85e2fa41620114546fe" TargetMode="External"/><Relationship Id="rId444" Type="http://schemas.openxmlformats.org/officeDocument/2006/relationships/hyperlink" Target="https://gyazo.com/d5ca4a2406e57220b6de3989fab3912c" TargetMode="External"/><Relationship Id="rId651" Type="http://schemas.openxmlformats.org/officeDocument/2006/relationships/hyperlink" Target="https://gyazo.com/4955c20c355e0f277fa5e309ecab55b2" TargetMode="External"/><Relationship Id="rId749" Type="http://schemas.openxmlformats.org/officeDocument/2006/relationships/hyperlink" Target="https://gyazo.com/f8820e370a87b15a4b7204126976e643" TargetMode="External"/><Relationship Id="rId290" Type="http://schemas.openxmlformats.org/officeDocument/2006/relationships/hyperlink" Target="https://gyazo.com/b1afec9c0f92379f2794fe6f6316ad7c" TargetMode="External"/><Relationship Id="rId304" Type="http://schemas.openxmlformats.org/officeDocument/2006/relationships/hyperlink" Target="https://gyazo.com/3e8e04bad3ffc77381d0c90969199f4b" TargetMode="External"/><Relationship Id="rId388" Type="http://schemas.openxmlformats.org/officeDocument/2006/relationships/hyperlink" Target="https://gyazo.com/04e79d251ddab8b6df6ae8e761e0d789" TargetMode="External"/><Relationship Id="rId511" Type="http://schemas.openxmlformats.org/officeDocument/2006/relationships/hyperlink" Target="https://gyazo.com/2485f71bf883c201cdec125ded299db5" TargetMode="External"/><Relationship Id="rId609" Type="http://schemas.openxmlformats.org/officeDocument/2006/relationships/hyperlink" Target="https://gyazo.com/b53afaf6c6c4e750caea9fb9efa8e493" TargetMode="External"/><Relationship Id="rId956" Type="http://schemas.openxmlformats.org/officeDocument/2006/relationships/hyperlink" Target="https://gyazo.com/f849106917b9db76ab237ececf202e63" TargetMode="External"/><Relationship Id="rId85" Type="http://schemas.openxmlformats.org/officeDocument/2006/relationships/hyperlink" Target="https://gyazo.com/1844bf3c45af9ca015070e44a8ab6fec" TargetMode="External"/><Relationship Id="rId150" Type="http://schemas.openxmlformats.org/officeDocument/2006/relationships/hyperlink" Target="https://gyazo.com/6acab39096e4488ff1144ea996f9ea52" TargetMode="External"/><Relationship Id="rId595" Type="http://schemas.openxmlformats.org/officeDocument/2006/relationships/hyperlink" Target="https://gyazo.com/51682eae27e48184cac6d15b11e0c6fd" TargetMode="External"/><Relationship Id="rId816" Type="http://schemas.openxmlformats.org/officeDocument/2006/relationships/hyperlink" Target="https://gyazo.com/6b1fbecfb1085af00deb29cc9513d576" TargetMode="External"/><Relationship Id="rId1001" Type="http://schemas.openxmlformats.org/officeDocument/2006/relationships/hyperlink" Target="https://gyazo.com/358a6166905d787f4d479f5327c93af2" TargetMode="External"/><Relationship Id="rId248" Type="http://schemas.openxmlformats.org/officeDocument/2006/relationships/hyperlink" Target="https://gyazo.com/4cc78b14dde6c37a90a617f1fd78bd79?token=cff4ce7d8bf0880091908c0e504f9b8d" TargetMode="External"/><Relationship Id="rId455" Type="http://schemas.openxmlformats.org/officeDocument/2006/relationships/hyperlink" Target="https://gyazo.com/252c05cbcbbcde006e342a225d6ee5e6" TargetMode="External"/><Relationship Id="rId662" Type="http://schemas.openxmlformats.org/officeDocument/2006/relationships/hyperlink" Target="https://gyazo.com/7db09627d007c1e9d8b041a2dff0a59a" TargetMode="External"/><Relationship Id="rId12" Type="http://schemas.openxmlformats.org/officeDocument/2006/relationships/hyperlink" Target="https://gyazo.com/7e81d68e118cc1f849e4acf6090f778b?token=5743fdf23cb729430a027acd492b3344" TargetMode="External"/><Relationship Id="rId108" Type="http://schemas.openxmlformats.org/officeDocument/2006/relationships/hyperlink" Target="https://gyazo.com/73c13fcf392da94993af083e1f03b8e7" TargetMode="External"/><Relationship Id="rId315" Type="http://schemas.openxmlformats.org/officeDocument/2006/relationships/hyperlink" Target="https://gyazo.com/21d78aab40b79604c5059ec39e928eb7" TargetMode="External"/><Relationship Id="rId522" Type="http://schemas.openxmlformats.org/officeDocument/2006/relationships/hyperlink" Target="https://gyazo.com/1e24fbb2f3faaac6255353098d1a3406" TargetMode="External"/><Relationship Id="rId967" Type="http://schemas.openxmlformats.org/officeDocument/2006/relationships/hyperlink" Target="https://gyazo.com/11714b3cbf81edde611dee7d63a27991" TargetMode="External"/><Relationship Id="rId96" Type="http://schemas.openxmlformats.org/officeDocument/2006/relationships/hyperlink" Target="https://gyazo.com/139386efbfc722d59973d9ff04d117c8" TargetMode="External"/><Relationship Id="rId161" Type="http://schemas.openxmlformats.org/officeDocument/2006/relationships/hyperlink" Target="https://gyazo.com/311c4373b569f6965bf9e2f09334f9f4" TargetMode="External"/><Relationship Id="rId399" Type="http://schemas.openxmlformats.org/officeDocument/2006/relationships/hyperlink" Target="https://gyazo.com/ae1f2cb0847251287ba4bbf1b5bed605" TargetMode="External"/><Relationship Id="rId827" Type="http://schemas.openxmlformats.org/officeDocument/2006/relationships/hyperlink" Target="https://gyazo.com/c49c0e555616519bf51898bd0c752dbf" TargetMode="External"/><Relationship Id="rId1012" Type="http://schemas.openxmlformats.org/officeDocument/2006/relationships/hyperlink" Target="https://gyazo.com/f849106917b9db76ab237ececf202e63" TargetMode="External"/><Relationship Id="rId259" Type="http://schemas.openxmlformats.org/officeDocument/2006/relationships/hyperlink" Target="https://gyazo.com/8abc623af9dd960d7e5c6146dd3ba944" TargetMode="External"/><Relationship Id="rId466" Type="http://schemas.openxmlformats.org/officeDocument/2006/relationships/hyperlink" Target="https://gyazo.com/b8bbb01c000a10db819f4436c1ffff11" TargetMode="External"/><Relationship Id="rId673" Type="http://schemas.openxmlformats.org/officeDocument/2006/relationships/hyperlink" Target="https://gyazo.com/7df313fb5108a3122ee0eb2ede761210" TargetMode="External"/><Relationship Id="rId880" Type="http://schemas.openxmlformats.org/officeDocument/2006/relationships/hyperlink" Target="https://gyazo.com/80bfd404af6016eda68b4721422983c7" TargetMode="External"/><Relationship Id="rId23" Type="http://schemas.openxmlformats.org/officeDocument/2006/relationships/hyperlink" Target="https://gyazo.com/dd0a1f81489aab192155329f045904e3" TargetMode="External"/><Relationship Id="rId119" Type="http://schemas.openxmlformats.org/officeDocument/2006/relationships/hyperlink" Target="https://gyazo.com/7e3b7c15a448e7c591324df56e530f13" TargetMode="External"/><Relationship Id="rId326" Type="http://schemas.openxmlformats.org/officeDocument/2006/relationships/hyperlink" Target="https://gyazo.com/35d5755c00a5dde4344f87edff691c23" TargetMode="External"/><Relationship Id="rId533" Type="http://schemas.openxmlformats.org/officeDocument/2006/relationships/hyperlink" Target="https://gyazo.com/c208503537cfdc7c1ccddcc63f24b374" TargetMode="External"/><Relationship Id="rId978" Type="http://schemas.openxmlformats.org/officeDocument/2006/relationships/hyperlink" Target="https://gyazo.com/efa2bbfaa116a71fed820a38b885767a" TargetMode="External"/><Relationship Id="rId740" Type="http://schemas.openxmlformats.org/officeDocument/2006/relationships/hyperlink" Target="https://gyazo.com/21b2b0709cb9306271e49132c3507d48" TargetMode="External"/><Relationship Id="rId838" Type="http://schemas.openxmlformats.org/officeDocument/2006/relationships/hyperlink" Target="https://gyazo.com/4fc7d4c7b3eabc3c105d79fdf2a08bb3" TargetMode="External"/><Relationship Id="rId172" Type="http://schemas.openxmlformats.org/officeDocument/2006/relationships/hyperlink" Target="https://gyazo.com/1aa71048bb208dff6128b45b987a5238" TargetMode="External"/><Relationship Id="rId477" Type="http://schemas.openxmlformats.org/officeDocument/2006/relationships/hyperlink" Target="https://gyazo.com/c908449cf7731c2add5ef5d92dc430a6" TargetMode="External"/><Relationship Id="rId600" Type="http://schemas.openxmlformats.org/officeDocument/2006/relationships/hyperlink" Target="https://gyazo.com/e80597cf7b7a9db8f6462fd19e04a224" TargetMode="External"/><Relationship Id="rId684" Type="http://schemas.openxmlformats.org/officeDocument/2006/relationships/hyperlink" Target="https://gyazo.com/c5314ae3d1960182d7a870377ca3b336" TargetMode="External"/><Relationship Id="rId337" Type="http://schemas.openxmlformats.org/officeDocument/2006/relationships/hyperlink" Target="https://gyazo.com/8b969a3404ffeebfc79747dfb91f352a" TargetMode="External"/><Relationship Id="rId891" Type="http://schemas.openxmlformats.org/officeDocument/2006/relationships/hyperlink" Target="https://gyazo.com/0ac7bf46f61c9371edd6ce09bee72134" TargetMode="External"/><Relationship Id="rId905" Type="http://schemas.openxmlformats.org/officeDocument/2006/relationships/hyperlink" Target="https://gyazo.com/0ac7bf46f61c9371edd6ce09bee72134" TargetMode="External"/><Relationship Id="rId989" Type="http://schemas.openxmlformats.org/officeDocument/2006/relationships/hyperlink" Target="https://gyazo.com/04a01217108288c3db819d7ad4af6a9a" TargetMode="External"/><Relationship Id="rId34" Type="http://schemas.openxmlformats.org/officeDocument/2006/relationships/hyperlink" Target="https://gyazo.com/b6329a54deb748d7aad64d5a104a1886" TargetMode="External"/><Relationship Id="rId544" Type="http://schemas.openxmlformats.org/officeDocument/2006/relationships/hyperlink" Target="https://gyazo.com/d51a57f556d93c344ebf1335336a29b1" TargetMode="External"/><Relationship Id="rId751" Type="http://schemas.openxmlformats.org/officeDocument/2006/relationships/hyperlink" Target="https://gyazo.com/1230925bf826b5c98438a843e9f14956" TargetMode="External"/><Relationship Id="rId849" Type="http://schemas.openxmlformats.org/officeDocument/2006/relationships/hyperlink" Target="https://gyazo.com/9df1dd038ad14a6465bc51faeffd186b" TargetMode="External"/><Relationship Id="rId183" Type="http://schemas.openxmlformats.org/officeDocument/2006/relationships/hyperlink" Target="https://gyazo.com/09812bfce77cdba70b0e911dd186ced3" TargetMode="External"/><Relationship Id="rId390" Type="http://schemas.openxmlformats.org/officeDocument/2006/relationships/hyperlink" Target="https://gyazo.com/80388e39a7600d4c472c8f1caa689b49" TargetMode="External"/><Relationship Id="rId404" Type="http://schemas.openxmlformats.org/officeDocument/2006/relationships/hyperlink" Target="https://gyazo.com/1f47856bdc6fd5431eeedf9cc9fec1c9" TargetMode="External"/><Relationship Id="rId611" Type="http://schemas.openxmlformats.org/officeDocument/2006/relationships/hyperlink" Target="https://gyazo.com/8d6f84b8a86f8a24d0546e5404afb42b" TargetMode="External"/><Relationship Id="rId250" Type="http://schemas.openxmlformats.org/officeDocument/2006/relationships/hyperlink" Target="https://gyazo.com/ca1e6966d2a5a514bd450a95ba777cef" TargetMode="External"/><Relationship Id="rId488" Type="http://schemas.openxmlformats.org/officeDocument/2006/relationships/hyperlink" Target="https://gyazo.com/0d427d7d313d7fba40cfbd01226707ce" TargetMode="External"/><Relationship Id="rId695" Type="http://schemas.openxmlformats.org/officeDocument/2006/relationships/hyperlink" Target="https://gyazo.com/ce114ee49205ae0d749c74a5b99aae39" TargetMode="External"/><Relationship Id="rId709" Type="http://schemas.openxmlformats.org/officeDocument/2006/relationships/hyperlink" Target="https://gyazo.com/6a0f7427c932f4b356dfd05ff3445559" TargetMode="External"/><Relationship Id="rId916" Type="http://schemas.openxmlformats.org/officeDocument/2006/relationships/hyperlink" Target="https://gyazo.com/f09b68ffca8a08991c407056c0551e2b" TargetMode="External"/><Relationship Id="rId45" Type="http://schemas.openxmlformats.org/officeDocument/2006/relationships/hyperlink" Target="https://gyazo.com/7b7db7c1cd54b5d83727370919b953a0" TargetMode="External"/><Relationship Id="rId110" Type="http://schemas.openxmlformats.org/officeDocument/2006/relationships/hyperlink" Target="https://gyazo.com/fcc95b8b2cc22826af337f37c5870f6b" TargetMode="External"/><Relationship Id="rId348" Type="http://schemas.openxmlformats.org/officeDocument/2006/relationships/hyperlink" Target="https://gyazo.com/c1ed49d3b62bb5d41dde170e04f57f94" TargetMode="External"/><Relationship Id="rId555" Type="http://schemas.openxmlformats.org/officeDocument/2006/relationships/hyperlink" Target="https://gyazo.com/51682eae27e48184cac6d15b11e0c6fd" TargetMode="External"/><Relationship Id="rId762" Type="http://schemas.openxmlformats.org/officeDocument/2006/relationships/hyperlink" Target="https://gyazo.com/c144180977e182e5cb06c6a87d4cc0cb" TargetMode="External"/><Relationship Id="rId194" Type="http://schemas.openxmlformats.org/officeDocument/2006/relationships/hyperlink" Target="https://gyazo.com/f8abd771aae6147349a70a9a023f9657" TargetMode="External"/><Relationship Id="rId208" Type="http://schemas.openxmlformats.org/officeDocument/2006/relationships/hyperlink" Target="https://gyazo.com/0fbbdf9e4a2aa575d062dc6285f35e7f" TargetMode="External"/><Relationship Id="rId415" Type="http://schemas.openxmlformats.org/officeDocument/2006/relationships/hyperlink" Target="https://gyazo.com/bd70a158a1c2bfabe2f02e51f867c8da" TargetMode="External"/><Relationship Id="rId622" Type="http://schemas.openxmlformats.org/officeDocument/2006/relationships/hyperlink" Target="https://gyazo.com/b5667f18878af52bb11d56789ae7628e" TargetMode="External"/><Relationship Id="rId261" Type="http://schemas.openxmlformats.org/officeDocument/2006/relationships/hyperlink" Target="https://gyazo.com/a7db21f3d95208bd28505e987918ed1c" TargetMode="External"/><Relationship Id="rId499" Type="http://schemas.openxmlformats.org/officeDocument/2006/relationships/hyperlink" Target="https://gyazo.com/372ab2df64226bee7e023e7592a9d670" TargetMode="External"/><Relationship Id="rId927" Type="http://schemas.openxmlformats.org/officeDocument/2006/relationships/hyperlink" Target="https://gyazo.com/11714b3cbf81edde611dee7d63a27991" TargetMode="External"/><Relationship Id="rId56" Type="http://schemas.openxmlformats.org/officeDocument/2006/relationships/hyperlink" Target="https://gyazo.com/ebd1b1d281ba9a6997b82bb1503a4e65" TargetMode="External"/><Relationship Id="rId359" Type="http://schemas.openxmlformats.org/officeDocument/2006/relationships/hyperlink" Target="https://gyazo.com/ccb98c00df3976ce78e79362e0f80c97" TargetMode="External"/><Relationship Id="rId566" Type="http://schemas.openxmlformats.org/officeDocument/2006/relationships/hyperlink" Target="https://gyazo.com/39cbfd123cc137ddc33605c5e7c337a2" TargetMode="External"/><Relationship Id="rId773" Type="http://schemas.openxmlformats.org/officeDocument/2006/relationships/hyperlink" Target="https://gyazo.com/e5df1270ba0fd744e165f2587b4d9539" TargetMode="External"/><Relationship Id="rId121" Type="http://schemas.openxmlformats.org/officeDocument/2006/relationships/hyperlink" Target="https://gyazo.com/42e6eed81760ef4345aa6cc08dd881d8" TargetMode="External"/><Relationship Id="rId219" Type="http://schemas.openxmlformats.org/officeDocument/2006/relationships/hyperlink" Target="https://gyazo.com/f96608ab1124494d39ab31024747b06b" TargetMode="External"/><Relationship Id="rId426" Type="http://schemas.openxmlformats.org/officeDocument/2006/relationships/hyperlink" Target="https://gyazo.com/a7ae397b030b235ac44f471cbcb8ba88" TargetMode="External"/><Relationship Id="rId633" Type="http://schemas.openxmlformats.org/officeDocument/2006/relationships/hyperlink" Target="https://gyazo.com/c6f3816fb68a9121619b156608486b9b" TargetMode="External"/><Relationship Id="rId980" Type="http://schemas.openxmlformats.org/officeDocument/2006/relationships/hyperlink" Target="https://gyazo.com/f849106917b9db76ab237ececf202e63" TargetMode="External"/><Relationship Id="rId840" Type="http://schemas.openxmlformats.org/officeDocument/2006/relationships/hyperlink" Target="https://gyazo.com/6b1fbecfb1085af00deb29cc9513d576" TargetMode="External"/><Relationship Id="rId938" Type="http://schemas.openxmlformats.org/officeDocument/2006/relationships/hyperlink" Target="https://gyazo.com/efa2bbfaa116a71fed820a38b885767a" TargetMode="External"/><Relationship Id="rId67" Type="http://schemas.openxmlformats.org/officeDocument/2006/relationships/hyperlink" Target="https://gyazo.com/91632bb124bb69e2a3ce366bc1373f87" TargetMode="External"/><Relationship Id="rId272" Type="http://schemas.openxmlformats.org/officeDocument/2006/relationships/hyperlink" Target="https://gyazo.com/5f50ba651c66f41170cf93979797b747?token=8c72315ac593e8c0d3b31557decb1cfc" TargetMode="External"/><Relationship Id="rId577" Type="http://schemas.openxmlformats.org/officeDocument/2006/relationships/hyperlink" Target="https://gyazo.com/5d2fdcbd86c86180c39b5fa4abbd0108" TargetMode="External"/><Relationship Id="rId700" Type="http://schemas.openxmlformats.org/officeDocument/2006/relationships/hyperlink" Target="https://gyazo.com/c5314ae3d1960182d7a870377ca3b336" TargetMode="External"/><Relationship Id="rId132" Type="http://schemas.openxmlformats.org/officeDocument/2006/relationships/hyperlink" Target="https://gyazo.com/f746b63c7c96b891ada4b9ec2ec2a825" TargetMode="External"/><Relationship Id="rId784" Type="http://schemas.openxmlformats.org/officeDocument/2006/relationships/hyperlink" Target="https://gyazo.com/c661509632630da68f1621537a1d094c" TargetMode="External"/><Relationship Id="rId991" Type="http://schemas.openxmlformats.org/officeDocument/2006/relationships/hyperlink" Target="https://gyazo.com/11714b3cbf81edde611dee7d63a27991" TargetMode="External"/><Relationship Id="rId437" Type="http://schemas.openxmlformats.org/officeDocument/2006/relationships/hyperlink" Target="https://gyazo.com/d5ca4a2406e57220b6de3989fab3912c" TargetMode="External"/><Relationship Id="rId644" Type="http://schemas.openxmlformats.org/officeDocument/2006/relationships/hyperlink" Target="https://gyazo.com/5f1808d8d67dbef6b59e6c3ec4e35d25" TargetMode="External"/><Relationship Id="rId851" Type="http://schemas.openxmlformats.org/officeDocument/2006/relationships/hyperlink" Target="https://gyazo.com/8ca10cd19f21bcae167e6e99e45f2109" TargetMode="External"/><Relationship Id="rId283" Type="http://schemas.openxmlformats.org/officeDocument/2006/relationships/hyperlink" Target="https://gyazo.com/ef6f6bde552efcbd0ad62b330de1aaab?token=fb45599279126c756a9f747dcdbe7071" TargetMode="External"/><Relationship Id="rId490" Type="http://schemas.openxmlformats.org/officeDocument/2006/relationships/hyperlink" Target="https://gyazo.com/4dbbe47c725b2dedbc3bcb581a753680" TargetMode="External"/><Relationship Id="rId504" Type="http://schemas.openxmlformats.org/officeDocument/2006/relationships/hyperlink" Target="https://gyazo.com/227b30973193e624cdcfc3365a78cb47" TargetMode="External"/><Relationship Id="rId711" Type="http://schemas.openxmlformats.org/officeDocument/2006/relationships/hyperlink" Target="https://gyazo.com/ce114ee49205ae0d749c74a5b99aae39" TargetMode="External"/><Relationship Id="rId949" Type="http://schemas.openxmlformats.org/officeDocument/2006/relationships/hyperlink" Target="https://gyazo.com/04a01217108288c3db819d7ad4af6a9a" TargetMode="External"/><Relationship Id="rId78" Type="http://schemas.openxmlformats.org/officeDocument/2006/relationships/hyperlink" Target="https://gyazo.com/b03e77be450893a5394d92e64cdd3049" TargetMode="External"/><Relationship Id="rId143" Type="http://schemas.openxmlformats.org/officeDocument/2006/relationships/hyperlink" Target="https://gyazo.com/346b8aac2ca58dab63b525160b75355a" TargetMode="External"/><Relationship Id="rId350" Type="http://schemas.openxmlformats.org/officeDocument/2006/relationships/hyperlink" Target="https://gyazo.com/8d9ea48802d00ea17fd053580d6cd584" TargetMode="External"/><Relationship Id="rId588" Type="http://schemas.openxmlformats.org/officeDocument/2006/relationships/hyperlink" Target="https://gyazo.com/20a722f4616ca54d93310c93362057fb" TargetMode="External"/><Relationship Id="rId795" Type="http://schemas.openxmlformats.org/officeDocument/2006/relationships/hyperlink" Target="https://gyazo.com/1230925bf826b5c98438a843e9f14956" TargetMode="External"/><Relationship Id="rId809" Type="http://schemas.openxmlformats.org/officeDocument/2006/relationships/hyperlink" Target="https://gyazo.com/2753dc6267ce3d060f59495e63f7b680" TargetMode="External"/><Relationship Id="rId9" Type="http://schemas.openxmlformats.org/officeDocument/2006/relationships/hyperlink" Target="https://gyazo.com/0d970597579adc55652c785ad2e454e8" TargetMode="External"/><Relationship Id="rId210" Type="http://schemas.openxmlformats.org/officeDocument/2006/relationships/hyperlink" Target="https://gyazo.com/fafbb1b03221104d321d1a8f244d48cd" TargetMode="External"/><Relationship Id="rId448" Type="http://schemas.openxmlformats.org/officeDocument/2006/relationships/hyperlink" Target="https://gyazo.com/252c05cbcbbcde006e342a225d6ee5e6" TargetMode="External"/><Relationship Id="rId655" Type="http://schemas.openxmlformats.org/officeDocument/2006/relationships/hyperlink" Target="https://gyazo.com/589a0f299bb2c3c56fbe714cd7fb8c8b" TargetMode="External"/><Relationship Id="rId862" Type="http://schemas.openxmlformats.org/officeDocument/2006/relationships/hyperlink" Target="https://gyazo.com/8ca10cd19f21bcae167e6e99e45f2109" TargetMode="External"/><Relationship Id="rId294" Type="http://schemas.openxmlformats.org/officeDocument/2006/relationships/hyperlink" Target="https://gyazo.com/ae9d82ce94d9342c74fdc8550c2a9b42" TargetMode="External"/><Relationship Id="rId308" Type="http://schemas.openxmlformats.org/officeDocument/2006/relationships/hyperlink" Target="https://gyazo.com/2a517102b5ec94b17b08cac9a6098653" TargetMode="External"/><Relationship Id="rId515" Type="http://schemas.openxmlformats.org/officeDocument/2006/relationships/hyperlink" Target="https://gyazo.com/1c5f2deb240d0aee97185871dbbe79dd" TargetMode="External"/><Relationship Id="rId722" Type="http://schemas.openxmlformats.org/officeDocument/2006/relationships/hyperlink" Target="https://gyazo.com/daed92a889a4b376db3211a1be61e9e0" TargetMode="External"/><Relationship Id="rId89" Type="http://schemas.openxmlformats.org/officeDocument/2006/relationships/hyperlink" Target="https://gyazo.com/0159bdee98a4b5b903c91d8264adf9ed" TargetMode="External"/><Relationship Id="rId154" Type="http://schemas.openxmlformats.org/officeDocument/2006/relationships/hyperlink" Target="https://gyazo.com/c4da28d981c5344f2321864fbf46cc49" TargetMode="External"/><Relationship Id="rId361" Type="http://schemas.openxmlformats.org/officeDocument/2006/relationships/hyperlink" Target="https://gyazo.com/f73162e49f15ffabe91373728964c17b" TargetMode="External"/><Relationship Id="rId599" Type="http://schemas.openxmlformats.org/officeDocument/2006/relationships/hyperlink" Target="https://gyazo.com/6624829803f21cfcdf5b10125e9dd552" TargetMode="External"/><Relationship Id="rId1005" Type="http://schemas.openxmlformats.org/officeDocument/2006/relationships/hyperlink" Target="https://gyazo.com/04a01217108288c3db819d7ad4af6a9a" TargetMode="External"/><Relationship Id="rId459" Type="http://schemas.openxmlformats.org/officeDocument/2006/relationships/hyperlink" Target="https://gyazo.com/b8bbb01c000a10db819f4436c1ffff11" TargetMode="External"/><Relationship Id="rId666" Type="http://schemas.openxmlformats.org/officeDocument/2006/relationships/hyperlink" Target="https://gyazo.com/6a2a4ba1131877456f33e5246533bac8" TargetMode="External"/><Relationship Id="rId873" Type="http://schemas.openxmlformats.org/officeDocument/2006/relationships/hyperlink" Target="https://gyazo.com/80bfd404af6016eda68b4721422983c7" TargetMode="External"/><Relationship Id="rId16" Type="http://schemas.openxmlformats.org/officeDocument/2006/relationships/hyperlink" Target="https://gyazo.com/1e528b8b7319b4608ef1d89e59977d95" TargetMode="External"/><Relationship Id="rId221" Type="http://schemas.openxmlformats.org/officeDocument/2006/relationships/hyperlink" Target="https://gyazo.com/3cfe1c644966746a134acc5fc8a61c14?token=5b5877a6fc7082ff483d062e7d0693b0" TargetMode="External"/><Relationship Id="rId319" Type="http://schemas.openxmlformats.org/officeDocument/2006/relationships/hyperlink" Target="https://gyazo.com/79de52f076d26c004aaf5f6c82b68fd2" TargetMode="External"/><Relationship Id="rId526" Type="http://schemas.openxmlformats.org/officeDocument/2006/relationships/hyperlink" Target="https://gyazo.com/b6896072c8a2170ebaf54d193609b8dc" TargetMode="External"/><Relationship Id="rId733" Type="http://schemas.openxmlformats.org/officeDocument/2006/relationships/hyperlink" Target="https://gyazo.com/ed5d7daed5f291f9b877ef596d1cd1fe" TargetMode="External"/><Relationship Id="rId940" Type="http://schemas.openxmlformats.org/officeDocument/2006/relationships/hyperlink" Target="https://gyazo.com/f849106917b9db76ab237ececf202e63" TargetMode="External"/><Relationship Id="rId165" Type="http://schemas.openxmlformats.org/officeDocument/2006/relationships/hyperlink" Target="https://gyazo.com/bfb31ad81ae787298aaca4b6c28478bf" TargetMode="External"/><Relationship Id="rId372" Type="http://schemas.openxmlformats.org/officeDocument/2006/relationships/hyperlink" Target="https://gyazo.com/46df7af0362a06c8e8ccbc174c40c77c" TargetMode="External"/><Relationship Id="rId677" Type="http://schemas.openxmlformats.org/officeDocument/2006/relationships/hyperlink" Target="https://gyazo.com/6a0f7427c932f4b356dfd05ff3445559" TargetMode="External"/><Relationship Id="rId800" Type="http://schemas.openxmlformats.org/officeDocument/2006/relationships/hyperlink" Target="https://gyazo.com/f8820e370a87b15a4b7204126976e643" TargetMode="External"/><Relationship Id="rId232" Type="http://schemas.openxmlformats.org/officeDocument/2006/relationships/hyperlink" Target="https://gyazo.com/a5e4df013193018bfb20d248e5c036a2" TargetMode="External"/><Relationship Id="rId884" Type="http://schemas.openxmlformats.org/officeDocument/2006/relationships/hyperlink" Target="https://gyazo.com/0ac7bf46f61c9371edd6ce09bee72134" TargetMode="External"/><Relationship Id="rId27" Type="http://schemas.openxmlformats.org/officeDocument/2006/relationships/hyperlink" Target="https://gyazo.com/314e9d502c69210bd9f42d18d3c51dd9" TargetMode="External"/><Relationship Id="rId537" Type="http://schemas.openxmlformats.org/officeDocument/2006/relationships/hyperlink" Target="https://gyazo.com/e6ec74b40408dd6ed55c38cc5d537163" TargetMode="External"/><Relationship Id="rId744" Type="http://schemas.openxmlformats.org/officeDocument/2006/relationships/hyperlink" Target="https://gyazo.com/e5df1270ba0fd744e165f2587b4d9539" TargetMode="External"/><Relationship Id="rId951" Type="http://schemas.openxmlformats.org/officeDocument/2006/relationships/hyperlink" Target="https://gyazo.com/11714b3cbf81edde611dee7d63a27991" TargetMode="External"/><Relationship Id="rId80" Type="http://schemas.openxmlformats.org/officeDocument/2006/relationships/hyperlink" Target="https://gyazo.com/1844bf3c45af9ca015070e44a8ab6fec" TargetMode="External"/><Relationship Id="rId176" Type="http://schemas.openxmlformats.org/officeDocument/2006/relationships/hyperlink" Target="https://gyazo.com/1aa71048bb208dff6128b45b987a5238" TargetMode="External"/><Relationship Id="rId383" Type="http://schemas.openxmlformats.org/officeDocument/2006/relationships/hyperlink" Target="https://gyazo.com/ccb98c00df3976ce78e79362e0f80c97" TargetMode="External"/><Relationship Id="rId590" Type="http://schemas.openxmlformats.org/officeDocument/2006/relationships/hyperlink" Target="https://gyazo.com/39cbfd123cc137ddc33605c5e7c337a2" TargetMode="External"/><Relationship Id="rId604" Type="http://schemas.openxmlformats.org/officeDocument/2006/relationships/hyperlink" Target="https://gyazo.com/46e561e2df4572e91fa81d2a86043161" TargetMode="External"/><Relationship Id="rId811" Type="http://schemas.openxmlformats.org/officeDocument/2006/relationships/hyperlink" Target="https://gyazo.com/c49c0e555616519bf51898bd0c752dbf"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gyazo.com/0d26f8668fc7590ed01630c46c30047d" TargetMode="External"/><Relationship Id="rId21" Type="http://schemas.openxmlformats.org/officeDocument/2006/relationships/hyperlink" Target="https://gyazo.com/832e4d52b3e6779660cf7aa6a24499a8" TargetMode="External"/><Relationship Id="rId42" Type="http://schemas.openxmlformats.org/officeDocument/2006/relationships/hyperlink" Target="https://gyazo.com/69063b6c512d0bfd7243009b1513b9b0" TargetMode="External"/><Relationship Id="rId63" Type="http://schemas.openxmlformats.org/officeDocument/2006/relationships/hyperlink" Target="https://gyazo.com/17c0bfc7743fa48e659d0000b4aed74a" TargetMode="External"/><Relationship Id="rId84" Type="http://schemas.openxmlformats.org/officeDocument/2006/relationships/hyperlink" Target="https://gyazo.com/b8ebade15f565d15537152ccc17003ae" TargetMode="External"/><Relationship Id="rId138" Type="http://schemas.openxmlformats.org/officeDocument/2006/relationships/hyperlink" Target="https://gyazo.com/bb52bdac10ea68e1d2e53c345f294ef6" TargetMode="External"/><Relationship Id="rId159" Type="http://schemas.openxmlformats.org/officeDocument/2006/relationships/hyperlink" Target="https://gyazo.com/efd35835980deddab0e6a0d08249a178" TargetMode="External"/><Relationship Id="rId170" Type="http://schemas.openxmlformats.org/officeDocument/2006/relationships/hyperlink" Target="https://gyazo.com/05e4de5567a834ac0f36498719e64189" TargetMode="External"/><Relationship Id="rId191" Type="http://schemas.openxmlformats.org/officeDocument/2006/relationships/hyperlink" Target="https://gyazo.com/a24682f1fb87494693fe7ecf262c9869" TargetMode="External"/><Relationship Id="rId205" Type="http://schemas.openxmlformats.org/officeDocument/2006/relationships/hyperlink" Target="https://gyazo.com/99240e128f01a759cbd586f69d8fc5d9" TargetMode="External"/><Relationship Id="rId107" Type="http://schemas.openxmlformats.org/officeDocument/2006/relationships/hyperlink" Target="https://gyazo.com/b0d568953cb472fd341135b2b9bb9afc" TargetMode="External"/><Relationship Id="rId11" Type="http://schemas.openxmlformats.org/officeDocument/2006/relationships/hyperlink" Target="https://gyazo.com/04829efaed43645f8a69020edcac84bb" TargetMode="External"/><Relationship Id="rId32" Type="http://schemas.openxmlformats.org/officeDocument/2006/relationships/hyperlink" Target="https://gyazo.com/64ce55f37ee8476322a52ab085e6282b" TargetMode="External"/><Relationship Id="rId53" Type="http://schemas.openxmlformats.org/officeDocument/2006/relationships/hyperlink" Target="https://gyazo.com/56d416686db3365c73b496987a22990b" TargetMode="External"/><Relationship Id="rId74" Type="http://schemas.openxmlformats.org/officeDocument/2006/relationships/hyperlink" Target="https://gyazo.com/d2fa4499a9a8ef579581069959359794" TargetMode="External"/><Relationship Id="rId128" Type="http://schemas.openxmlformats.org/officeDocument/2006/relationships/hyperlink" Target="https://gyazo.com/36d795018936e69be765c54f31cd78e7" TargetMode="External"/><Relationship Id="rId149" Type="http://schemas.openxmlformats.org/officeDocument/2006/relationships/hyperlink" Target="https://gyazo.com/2fb4bf2112ae13310b1ef4db1e111a19" TargetMode="External"/><Relationship Id="rId5" Type="http://schemas.openxmlformats.org/officeDocument/2006/relationships/hyperlink" Target="https://gyazo.com/7789afddd911d7a56d4d87998a8f85a8" TargetMode="External"/><Relationship Id="rId90" Type="http://schemas.openxmlformats.org/officeDocument/2006/relationships/hyperlink" Target="https://gyazo.com/b8ebade15f565d15537152ccc17003ae" TargetMode="External"/><Relationship Id="rId95" Type="http://schemas.openxmlformats.org/officeDocument/2006/relationships/hyperlink" Target="https://gyazo.com/77b6cea8626dd60e1ea27e95aa6b779d" TargetMode="External"/><Relationship Id="rId160" Type="http://schemas.openxmlformats.org/officeDocument/2006/relationships/hyperlink" Target="https://gyazo.com/82be3b760d964501366630b866d92ff8" TargetMode="External"/><Relationship Id="rId165" Type="http://schemas.openxmlformats.org/officeDocument/2006/relationships/hyperlink" Target="https://gyazo.com/bd950ce79319e613fc3986ed83111936" TargetMode="External"/><Relationship Id="rId181" Type="http://schemas.openxmlformats.org/officeDocument/2006/relationships/hyperlink" Target="https://gyazo.com/2187da2216dd0d443ed551ce2e901b14" TargetMode="External"/><Relationship Id="rId186" Type="http://schemas.openxmlformats.org/officeDocument/2006/relationships/hyperlink" Target="https://gyazo.com/8566dcd8cc275ca8ee08660dd9c2e03e" TargetMode="External"/><Relationship Id="rId216" Type="http://schemas.openxmlformats.org/officeDocument/2006/relationships/hyperlink" Target="https://gyazo.com/d94ec626c9ed85a07d2657556f352d57" TargetMode="External"/><Relationship Id="rId211" Type="http://schemas.openxmlformats.org/officeDocument/2006/relationships/hyperlink" Target="https://gyazo.com/99240e128f01a759cbd586f69d8fc5d9" TargetMode="External"/><Relationship Id="rId22" Type="http://schemas.openxmlformats.org/officeDocument/2006/relationships/hyperlink" Target="https://gyazo.com/2bc3c351674a71a41cd38d7120fb26a3" TargetMode="External"/><Relationship Id="rId27" Type="http://schemas.openxmlformats.org/officeDocument/2006/relationships/hyperlink" Target="https://gyazo.com/9031e2ef43dd46d3a4a64f1b4345e3d9" TargetMode="External"/><Relationship Id="rId43" Type="http://schemas.openxmlformats.org/officeDocument/2006/relationships/hyperlink" Target="https://gyazo.com/2c1afa9b9847ce4c5de5bea3f609ca76" TargetMode="External"/><Relationship Id="rId48" Type="http://schemas.openxmlformats.org/officeDocument/2006/relationships/hyperlink" Target="https://gyazo.com/f8a6bd6ad4085ac797bdb7d61da45a5b" TargetMode="External"/><Relationship Id="rId64" Type="http://schemas.openxmlformats.org/officeDocument/2006/relationships/hyperlink" Target="https://gyazo.com/311737e428d36b7e5da593461cbcfb2b" TargetMode="External"/><Relationship Id="rId69" Type="http://schemas.openxmlformats.org/officeDocument/2006/relationships/hyperlink" Target="https://gyazo.com/d13ed4012a0fe2d70790c86725012d65" TargetMode="External"/><Relationship Id="rId113" Type="http://schemas.openxmlformats.org/officeDocument/2006/relationships/hyperlink" Target="https://gyazo.com/b0d568953cb472fd341135b2b9bb9afc" TargetMode="External"/><Relationship Id="rId118" Type="http://schemas.openxmlformats.org/officeDocument/2006/relationships/hyperlink" Target="https://gyazo.com/e5a496a09a4d6a6e7e040addf4d41497" TargetMode="External"/><Relationship Id="rId134" Type="http://schemas.openxmlformats.org/officeDocument/2006/relationships/hyperlink" Target="https://gyazo.com/e22e6911059027eaf62d999060497a9b" TargetMode="External"/><Relationship Id="rId139" Type="http://schemas.openxmlformats.org/officeDocument/2006/relationships/hyperlink" Target="https://gyazo.com/1f2f73887952f6d7c7b9b2de5ee6447c" TargetMode="External"/><Relationship Id="rId80" Type="http://schemas.openxmlformats.org/officeDocument/2006/relationships/hyperlink" Target="https://gyazo.com/c1f18e90410432639cdbf9ae56c19b76" TargetMode="External"/><Relationship Id="rId85" Type="http://schemas.openxmlformats.org/officeDocument/2006/relationships/hyperlink" Target="https://gyazo.com/650484ce339d7c9e7360cfcd3945e0e1" TargetMode="External"/><Relationship Id="rId150" Type="http://schemas.openxmlformats.org/officeDocument/2006/relationships/hyperlink" Target="https://gyazo.com/b80e3bd2c2a6986791b114a66cf1a363" TargetMode="External"/><Relationship Id="rId155" Type="http://schemas.openxmlformats.org/officeDocument/2006/relationships/hyperlink" Target="https://gyazo.com/8b6cc0b221e806a1ef2cca0f077416d2" TargetMode="External"/><Relationship Id="rId171" Type="http://schemas.openxmlformats.org/officeDocument/2006/relationships/hyperlink" Target="https://gyazo.com/bd950ce79319e613fc3986ed83111936" TargetMode="External"/><Relationship Id="rId176" Type="http://schemas.openxmlformats.org/officeDocument/2006/relationships/hyperlink" Target="https://gyazo.com/84ca0d175fd0987b9b0903000a7319df" TargetMode="External"/><Relationship Id="rId192" Type="http://schemas.openxmlformats.org/officeDocument/2006/relationships/hyperlink" Target="https://gyazo.com/19ee3bb8e1a58b6a418515470ec5933a" TargetMode="External"/><Relationship Id="rId197" Type="http://schemas.openxmlformats.org/officeDocument/2006/relationships/hyperlink" Target="https://gyazo.com/6f783d11100957d28a5da33d822b191f" TargetMode="External"/><Relationship Id="rId206" Type="http://schemas.openxmlformats.org/officeDocument/2006/relationships/hyperlink" Target="https://gyazo.com/29c64e1d508b8fc206526f54c52f2616" TargetMode="External"/><Relationship Id="rId201" Type="http://schemas.openxmlformats.org/officeDocument/2006/relationships/hyperlink" Target="https://gyazo.com/9fd6fdfbdbd9883891a39b5a09bc4b1e" TargetMode="External"/><Relationship Id="rId12" Type="http://schemas.openxmlformats.org/officeDocument/2006/relationships/hyperlink" Target="https://gyazo.com/4716a77ecf5238297401436e7ae53ea4" TargetMode="External"/><Relationship Id="rId17" Type="http://schemas.openxmlformats.org/officeDocument/2006/relationships/hyperlink" Target="https://gyazo.com/bfbdb034c4236595d3f3bb60b3adaa09" TargetMode="External"/><Relationship Id="rId33" Type="http://schemas.openxmlformats.org/officeDocument/2006/relationships/hyperlink" Target="https://gyazo.com/c446652ffa7476d6754d0f7afa098198" TargetMode="External"/><Relationship Id="rId38" Type="http://schemas.openxmlformats.org/officeDocument/2006/relationships/hyperlink" Target="https://gyazo.com/353ad993214a3f608159904340d1fda6" TargetMode="External"/><Relationship Id="rId59" Type="http://schemas.openxmlformats.org/officeDocument/2006/relationships/hyperlink" Target="https://gyazo.com/56d416686db3365c73b496987a22990b" TargetMode="External"/><Relationship Id="rId103" Type="http://schemas.openxmlformats.org/officeDocument/2006/relationships/hyperlink" Target="https://gyazo.com/dd1d8c2c9944adcd6f34a10bd4cfd5d8" TargetMode="External"/><Relationship Id="rId108" Type="http://schemas.openxmlformats.org/officeDocument/2006/relationships/hyperlink" Target="https://gyazo.com/ee982a4cfbf2c66b17f8eb20bafcccf3" TargetMode="External"/><Relationship Id="rId124" Type="http://schemas.openxmlformats.org/officeDocument/2006/relationships/hyperlink" Target="https://gyazo.com/74b90eeb0714cd7989485ee19f768a9e" TargetMode="External"/><Relationship Id="rId129" Type="http://schemas.openxmlformats.org/officeDocument/2006/relationships/hyperlink" Target="https://gyazo.com/87e48d9fa3f965c0fa69b9d808ef1698" TargetMode="External"/><Relationship Id="rId54" Type="http://schemas.openxmlformats.org/officeDocument/2006/relationships/hyperlink" Target="https://gyazo.com/56d416686db3365c73b496987a22990b" TargetMode="External"/><Relationship Id="rId70" Type="http://schemas.openxmlformats.org/officeDocument/2006/relationships/hyperlink" Target="https://gyazo.com/6fe45c6c0f3fa5d54f4402d976bcb993" TargetMode="External"/><Relationship Id="rId75" Type="http://schemas.openxmlformats.org/officeDocument/2006/relationships/hyperlink" Target="https://gyazo.com/6fe45c6c0f3fa5d54f4402d976bcb993" TargetMode="External"/><Relationship Id="rId91" Type="http://schemas.openxmlformats.org/officeDocument/2006/relationships/hyperlink" Target="https://gyazo.com/650484ce339d7c9e7360cfcd3945e0e1" TargetMode="External"/><Relationship Id="rId96" Type="http://schemas.openxmlformats.org/officeDocument/2006/relationships/hyperlink" Target="https://gyazo.com/b8ebade15f565d15537152ccc17003ae" TargetMode="External"/><Relationship Id="rId140" Type="http://schemas.openxmlformats.org/officeDocument/2006/relationships/hyperlink" Target="https://gyazo.com/e22e6911059027eaf62d999060497a9b" TargetMode="External"/><Relationship Id="rId145" Type="http://schemas.openxmlformats.org/officeDocument/2006/relationships/hyperlink" Target="https://gyazo.com/49813c6e37e66f68b7e5a85f1d5ea19d" TargetMode="External"/><Relationship Id="rId161" Type="http://schemas.openxmlformats.org/officeDocument/2006/relationships/hyperlink" Target="https://gyazo.com/8b6cc0b221e806a1ef2cca0f077416d2" TargetMode="External"/><Relationship Id="rId166" Type="http://schemas.openxmlformats.org/officeDocument/2006/relationships/hyperlink" Target="https://gyazo.com/2eb9162280d80e68dec36346c571e066" TargetMode="External"/><Relationship Id="rId182" Type="http://schemas.openxmlformats.org/officeDocument/2006/relationships/hyperlink" Target="https://gyazo.com/84ca0d175fd0987b9b0903000a7319df" TargetMode="External"/><Relationship Id="rId187" Type="http://schemas.openxmlformats.org/officeDocument/2006/relationships/hyperlink" Target="https://gyazo.com/7eb5e71f14683b832f8d5dfc7babdb21" TargetMode="External"/><Relationship Id="rId217" Type="http://schemas.openxmlformats.org/officeDocument/2006/relationships/hyperlink" Target="https://gyazo.com/ffa1d6b1ce2f7a05f356e812a1dd141c" TargetMode="External"/><Relationship Id="rId1" Type="http://schemas.openxmlformats.org/officeDocument/2006/relationships/hyperlink" Target="https://gyazo.com/3ea38c1a8d81c709ad5c6ad22f35ce98" TargetMode="External"/><Relationship Id="rId6" Type="http://schemas.openxmlformats.org/officeDocument/2006/relationships/hyperlink" Target="https://gyazo.com/bd97563bdc7a9891934cca28297c95ca" TargetMode="External"/><Relationship Id="rId212" Type="http://schemas.openxmlformats.org/officeDocument/2006/relationships/hyperlink" Target="https://gyazo.com/29c64e1d508b8fc206526f54c52f2616" TargetMode="External"/><Relationship Id="rId23" Type="http://schemas.openxmlformats.org/officeDocument/2006/relationships/hyperlink" Target="https://gyazo.com/2bc3c351674a71a41cd38d7120fb26a3" TargetMode="External"/><Relationship Id="rId28" Type="http://schemas.openxmlformats.org/officeDocument/2006/relationships/hyperlink" Target="https://gyazo.com/cada6019d6e9206a72358b3aa11c0988" TargetMode="External"/><Relationship Id="rId49" Type="http://schemas.openxmlformats.org/officeDocument/2006/relationships/hyperlink" Target="https://gyazo.com/034d01164793da980e41d83c17084661" TargetMode="External"/><Relationship Id="rId114" Type="http://schemas.openxmlformats.org/officeDocument/2006/relationships/hyperlink" Target="https://gyazo.com/2468b616ed031721bb497b06b9b30e99" TargetMode="External"/><Relationship Id="rId119" Type="http://schemas.openxmlformats.org/officeDocument/2006/relationships/hyperlink" Target="https://gyazo.com/5d837be86bf3cc7e772b921c2e027e07" TargetMode="External"/><Relationship Id="rId44" Type="http://schemas.openxmlformats.org/officeDocument/2006/relationships/hyperlink" Target="https://gyazo.com/2806b7cd984675bd278e046f21a7f6e7?token=e3cc530751943f2177f631c99b4be0bf" TargetMode="External"/><Relationship Id="rId60" Type="http://schemas.openxmlformats.org/officeDocument/2006/relationships/hyperlink" Target="https://gyazo.com/56d416686db3365c73b496987a22990b" TargetMode="External"/><Relationship Id="rId65" Type="http://schemas.openxmlformats.org/officeDocument/2006/relationships/hyperlink" Target="https://gyazo.com/cc54667c5ce443e31aab265b4c1c220f" TargetMode="External"/><Relationship Id="rId81" Type="http://schemas.openxmlformats.org/officeDocument/2006/relationships/hyperlink" Target="https://gyazo.com/04525459179701530b6977a3ad2fb459" TargetMode="External"/><Relationship Id="rId86" Type="http://schemas.openxmlformats.org/officeDocument/2006/relationships/hyperlink" Target="https://gyazo.com/21c38bb06dee2a5586eddeba0cecd027" TargetMode="External"/><Relationship Id="rId130" Type="http://schemas.openxmlformats.org/officeDocument/2006/relationships/hyperlink" Target="https://gyazo.com/74b90eeb0714cd7989485ee19f768a9e" TargetMode="External"/><Relationship Id="rId135" Type="http://schemas.openxmlformats.org/officeDocument/2006/relationships/hyperlink" Target="https://gyazo.com/5ea7214531398646779f00b37abae5d2" TargetMode="External"/><Relationship Id="rId151" Type="http://schemas.openxmlformats.org/officeDocument/2006/relationships/hyperlink" Target="https://gyazo.com/bf4766d870478ac93c5465a85fc0007e" TargetMode="External"/><Relationship Id="rId156" Type="http://schemas.openxmlformats.org/officeDocument/2006/relationships/hyperlink" Target="https://gyazo.com/b80e3bd2c2a6986791b114a66cf1a363" TargetMode="External"/><Relationship Id="rId177" Type="http://schemas.openxmlformats.org/officeDocument/2006/relationships/hyperlink" Target="https://gyazo.com/59bfeb996a18b2a8ad71e3607b679818" TargetMode="External"/><Relationship Id="rId198" Type="http://schemas.openxmlformats.org/officeDocument/2006/relationships/hyperlink" Target="https://gyazo.com/19ee3bb8e1a58b6a418515470ec5933a" TargetMode="External"/><Relationship Id="rId172" Type="http://schemas.openxmlformats.org/officeDocument/2006/relationships/hyperlink" Target="https://gyazo.com/2eb9162280d80e68dec36346c571e066" TargetMode="External"/><Relationship Id="rId193" Type="http://schemas.openxmlformats.org/officeDocument/2006/relationships/hyperlink" Target="https://gyazo.com/99240e128f01a759cbd586f69d8fc5d9" TargetMode="External"/><Relationship Id="rId202" Type="http://schemas.openxmlformats.org/officeDocument/2006/relationships/hyperlink" Target="https://gyazo.com/fa60911d096039b3b9a412f71f950859" TargetMode="External"/><Relationship Id="rId207" Type="http://schemas.openxmlformats.org/officeDocument/2006/relationships/hyperlink" Target="https://gyazo.com/9fd6fdfbdbd9883891a39b5a09bc4b1e" TargetMode="External"/><Relationship Id="rId13" Type="http://schemas.openxmlformats.org/officeDocument/2006/relationships/hyperlink" Target="https://gyazo.com/4716a77ecf5238297401436e7ae53ea4" TargetMode="External"/><Relationship Id="rId18" Type="http://schemas.openxmlformats.org/officeDocument/2006/relationships/hyperlink" Target="https://gyazo.com/ff9def6c3587dfd66724dd5bcc8c3fc0" TargetMode="External"/><Relationship Id="rId39" Type="http://schemas.openxmlformats.org/officeDocument/2006/relationships/hyperlink" Target="https://gyazo.com/df2834530e2c96c05aa1e35a014a8a55?token=37cd9ed63e331c12d4196e9c29f6c30a" TargetMode="External"/><Relationship Id="rId109" Type="http://schemas.openxmlformats.org/officeDocument/2006/relationships/hyperlink" Target="https://gyazo.com/dd1d8c2c9944adcd6f34a10bd4cfd5d8" TargetMode="External"/><Relationship Id="rId34" Type="http://schemas.openxmlformats.org/officeDocument/2006/relationships/hyperlink" Target="https://gyazo.com/c446652ffa7476d6754d0f7afa098198" TargetMode="External"/><Relationship Id="rId50" Type="http://schemas.openxmlformats.org/officeDocument/2006/relationships/hyperlink" Target="https://gyazo.com/4433ab3dbdcbddaa6c51a42b7e24115a" TargetMode="External"/><Relationship Id="rId55" Type="http://schemas.openxmlformats.org/officeDocument/2006/relationships/hyperlink" Target="https://gyazo.com/030df0dbc7eb65eb4dc93bb37ba7be44" TargetMode="External"/><Relationship Id="rId76" Type="http://schemas.openxmlformats.org/officeDocument/2006/relationships/hyperlink" Target="https://gyazo.com/07b4222ac705d02c34c2c8ecbf20c946" TargetMode="External"/><Relationship Id="rId97" Type="http://schemas.openxmlformats.org/officeDocument/2006/relationships/hyperlink" Target="https://gyazo.com/650484ce339d7c9e7360cfcd3945e0e1" TargetMode="External"/><Relationship Id="rId104" Type="http://schemas.openxmlformats.org/officeDocument/2006/relationships/hyperlink" Target="https://gyazo.com/7514415a929583c877b1e1ff5622930a" TargetMode="External"/><Relationship Id="rId120" Type="http://schemas.openxmlformats.org/officeDocument/2006/relationships/hyperlink" Target="https://gyazo.com/0f31372d598a6b8b70c88cc6cb91159a" TargetMode="External"/><Relationship Id="rId125" Type="http://schemas.openxmlformats.org/officeDocument/2006/relationships/hyperlink" Target="https://gyazo.com/be4f83ca3fee4837b10eab50180a8deb" TargetMode="External"/><Relationship Id="rId141" Type="http://schemas.openxmlformats.org/officeDocument/2006/relationships/hyperlink" Target="https://gyazo.com/5ea7214531398646779f00b37abae5d2" TargetMode="External"/><Relationship Id="rId146" Type="http://schemas.openxmlformats.org/officeDocument/2006/relationships/hyperlink" Target="https://gyazo.com/d0bf5b5cd8baf9ab135d2ab4eb9e06ab" TargetMode="External"/><Relationship Id="rId167" Type="http://schemas.openxmlformats.org/officeDocument/2006/relationships/hyperlink" Target="https://gyazo.com/d17d802b8f3854a5fcd6d441be637dab" TargetMode="External"/><Relationship Id="rId188" Type="http://schemas.openxmlformats.org/officeDocument/2006/relationships/hyperlink" Target="https://gyazo.com/5261c6ce3e3a086dddadf8fea54dc716" TargetMode="External"/><Relationship Id="rId7" Type="http://schemas.openxmlformats.org/officeDocument/2006/relationships/hyperlink" Target="https://gyazo.com/63131acd1747a0b9e10d6071b42a06bb" TargetMode="External"/><Relationship Id="rId71" Type="http://schemas.openxmlformats.org/officeDocument/2006/relationships/hyperlink" Target="https://gyazo.com/07b4222ac705d02c34c2c8ecbf20c946" TargetMode="External"/><Relationship Id="rId92" Type="http://schemas.openxmlformats.org/officeDocument/2006/relationships/hyperlink" Target="https://gyazo.com/21c38bb06dee2a5586eddeba0cecd027" TargetMode="External"/><Relationship Id="rId162" Type="http://schemas.openxmlformats.org/officeDocument/2006/relationships/hyperlink" Target="https://gyazo.com/captures" TargetMode="External"/><Relationship Id="rId183" Type="http://schemas.openxmlformats.org/officeDocument/2006/relationships/hyperlink" Target="https://gyazo.com/59bfeb996a18b2a8ad71e3607b679818" TargetMode="External"/><Relationship Id="rId213" Type="http://schemas.openxmlformats.org/officeDocument/2006/relationships/hyperlink" Target="https://gyazo.com/9fd6fdfbdbd9883891a39b5a09bc4b1e" TargetMode="External"/><Relationship Id="rId218" Type="http://schemas.openxmlformats.org/officeDocument/2006/relationships/printerSettings" Target="../printerSettings/printerSettings10.bin"/><Relationship Id="rId2" Type="http://schemas.openxmlformats.org/officeDocument/2006/relationships/hyperlink" Target="https://gyazo.com/4700e14677a89a2f68938de870c78b7c" TargetMode="External"/><Relationship Id="rId29" Type="http://schemas.openxmlformats.org/officeDocument/2006/relationships/hyperlink" Target="https://gyazo.com/cada6019d6e9206a72358b3aa11c0988" TargetMode="External"/><Relationship Id="rId24" Type="http://schemas.openxmlformats.org/officeDocument/2006/relationships/hyperlink" Target="https://gyazo.com/2bc3c351674a71a41cd38d7120fb26a3" TargetMode="External"/><Relationship Id="rId40" Type="http://schemas.openxmlformats.org/officeDocument/2006/relationships/hyperlink" Target="https://gyazo.com/f6a6c4a2165051f2df1472a4a32865bc" TargetMode="External"/><Relationship Id="rId45" Type="http://schemas.openxmlformats.org/officeDocument/2006/relationships/hyperlink" Target="https://gyazo.com/49512a33a4ac08fe19e520a64fd8256c" TargetMode="External"/><Relationship Id="rId66" Type="http://schemas.openxmlformats.org/officeDocument/2006/relationships/hyperlink" Target="https://gyazo.com/194d223fed7f152e2c02172eb7df7328" TargetMode="External"/><Relationship Id="rId87" Type="http://schemas.openxmlformats.org/officeDocument/2006/relationships/hyperlink" Target="https://gyazo.com/0b0be4af0bcb0e32f9bc0ed78f326f66" TargetMode="External"/><Relationship Id="rId110" Type="http://schemas.openxmlformats.org/officeDocument/2006/relationships/hyperlink" Target="https://gyazo.com/7514415a929583c877b1e1ff5622930a" TargetMode="External"/><Relationship Id="rId115" Type="http://schemas.openxmlformats.org/officeDocument/2006/relationships/hyperlink" Target="https://gyazo.com/61771a270f0862339e14feaac0ebe485" TargetMode="External"/><Relationship Id="rId131" Type="http://schemas.openxmlformats.org/officeDocument/2006/relationships/hyperlink" Target="https://gyazo.com/be4f83ca3fee4837b10eab50180a8deb" TargetMode="External"/><Relationship Id="rId136" Type="http://schemas.openxmlformats.org/officeDocument/2006/relationships/hyperlink" Target="https://gyazo.com/5c2acbfb854bc8804d6360de4604553b" TargetMode="External"/><Relationship Id="rId157" Type="http://schemas.openxmlformats.org/officeDocument/2006/relationships/hyperlink" Target="https://gyazo.com/bf4766d870478ac93c5465a85fc0007e" TargetMode="External"/><Relationship Id="rId178" Type="http://schemas.openxmlformats.org/officeDocument/2006/relationships/hyperlink" Target="https://gyazo.com/2d54b85866edd62326f995551fa2179b" TargetMode="External"/><Relationship Id="rId61" Type="http://schemas.openxmlformats.org/officeDocument/2006/relationships/hyperlink" Target="https://gyazo.com/030df0dbc7eb65eb4dc93bb37ba7be44" TargetMode="External"/><Relationship Id="rId82" Type="http://schemas.openxmlformats.org/officeDocument/2006/relationships/hyperlink" Target="https://gyazo.com/70b2ac22734e443611deeb17c94b8485" TargetMode="External"/><Relationship Id="rId152" Type="http://schemas.openxmlformats.org/officeDocument/2006/relationships/hyperlink" Target="https://gyazo.com/be423883b9c3ba3219104afd1af6d144" TargetMode="External"/><Relationship Id="rId173" Type="http://schemas.openxmlformats.org/officeDocument/2006/relationships/hyperlink" Target="https://gyazo.com/d17d802b8f3854a5fcd6d441be637dab" TargetMode="External"/><Relationship Id="rId194" Type="http://schemas.openxmlformats.org/officeDocument/2006/relationships/hyperlink" Target="https://gyazo.com/29c64e1d508b8fc206526f54c52f2616" TargetMode="External"/><Relationship Id="rId199" Type="http://schemas.openxmlformats.org/officeDocument/2006/relationships/hyperlink" Target="https://gyazo.com/99240e128f01a759cbd586f69d8fc5d9" TargetMode="External"/><Relationship Id="rId203" Type="http://schemas.openxmlformats.org/officeDocument/2006/relationships/hyperlink" Target="https://gyazo.com/6f783d11100957d28a5da33d822b191f" TargetMode="External"/><Relationship Id="rId208" Type="http://schemas.openxmlformats.org/officeDocument/2006/relationships/hyperlink" Target="https://gyazo.com/fa60911d096039b3b9a412f71f950859" TargetMode="External"/><Relationship Id="rId19" Type="http://schemas.openxmlformats.org/officeDocument/2006/relationships/hyperlink" Target="https://gyazo.com/ff9def6c3587dfd66724dd5bcc8c3fc0" TargetMode="External"/><Relationship Id="rId14" Type="http://schemas.openxmlformats.org/officeDocument/2006/relationships/hyperlink" Target="https://gyazo.com/1cfe9e9d73a6e0a9016e7993e3c25d2e?token=8324ebcddd33019f75d4a93f902502db" TargetMode="External"/><Relationship Id="rId30" Type="http://schemas.openxmlformats.org/officeDocument/2006/relationships/hyperlink" Target="https://gyazo.com/c77e70848268c9ca14a44dae6723fb5f" TargetMode="External"/><Relationship Id="rId35" Type="http://schemas.openxmlformats.org/officeDocument/2006/relationships/hyperlink" Target="https://gyazo.com/4d6ce34f0f2098d2e531a3dff723c00f" TargetMode="External"/><Relationship Id="rId56" Type="http://schemas.openxmlformats.org/officeDocument/2006/relationships/hyperlink" Target="https://gyazo.com/2d1ec5cbd19be58f30ab03ad78ac140c" TargetMode="External"/><Relationship Id="rId77" Type="http://schemas.openxmlformats.org/officeDocument/2006/relationships/hyperlink" Target="https://gyazo.com/bad2f7a2558e9d22b1b8930dac3e9226" TargetMode="External"/><Relationship Id="rId100" Type="http://schemas.openxmlformats.org/officeDocument/2006/relationships/hyperlink" Target="https://gyazo.com/9ca31d0141b3ff1ec03e8e4a94e6b03e" TargetMode="External"/><Relationship Id="rId105" Type="http://schemas.openxmlformats.org/officeDocument/2006/relationships/hyperlink" Target="https://gyazo.com/b6e63538e8ba6455f7177c4bc098ba2b" TargetMode="External"/><Relationship Id="rId126" Type="http://schemas.openxmlformats.org/officeDocument/2006/relationships/hyperlink" Target="https://gyazo.com/0f31372d598a6b8b70c88cc6cb91159a" TargetMode="External"/><Relationship Id="rId147" Type="http://schemas.openxmlformats.org/officeDocument/2006/relationships/hyperlink" Target="https://gyazo.com/4ee57a31d6ca647babe3ac2dcdb9fcf7" TargetMode="External"/><Relationship Id="rId168" Type="http://schemas.openxmlformats.org/officeDocument/2006/relationships/hyperlink" Target="https://gyazo.com/captures" TargetMode="External"/><Relationship Id="rId8" Type="http://schemas.openxmlformats.org/officeDocument/2006/relationships/hyperlink" Target="https://gyazo.com/63131acd1747a0b9e10d6071b42a06bb" TargetMode="External"/><Relationship Id="rId51" Type="http://schemas.openxmlformats.org/officeDocument/2006/relationships/hyperlink" Target="https://gyazo.com/cfd4f862542e792c864b8fd629f6022f" TargetMode="External"/><Relationship Id="rId72" Type="http://schemas.openxmlformats.org/officeDocument/2006/relationships/hyperlink" Target="https://gyazo.com/bad2f7a2558e9d22b1b8930dac3e9226" TargetMode="External"/><Relationship Id="rId93" Type="http://schemas.openxmlformats.org/officeDocument/2006/relationships/hyperlink" Target="https://gyazo.com/0b0be4af0bcb0e32f9bc0ed78f326f66" TargetMode="External"/><Relationship Id="rId98" Type="http://schemas.openxmlformats.org/officeDocument/2006/relationships/hyperlink" Target="https://gyazo.com/21c38bb06dee2a5586eddeba0cecd027" TargetMode="External"/><Relationship Id="rId121" Type="http://schemas.openxmlformats.org/officeDocument/2006/relationships/hyperlink" Target="https://gyazo.com/f10de54e05a76a95d795ea8f26ad504f" TargetMode="External"/><Relationship Id="rId142" Type="http://schemas.openxmlformats.org/officeDocument/2006/relationships/hyperlink" Target="https://gyazo.com/5c2acbfb854bc8804d6360de4604553b" TargetMode="External"/><Relationship Id="rId163" Type="http://schemas.openxmlformats.org/officeDocument/2006/relationships/hyperlink" Target="https://gyazo.com/d01cc02eea3cd8d63b64096180026b7b" TargetMode="External"/><Relationship Id="rId184" Type="http://schemas.openxmlformats.org/officeDocument/2006/relationships/hyperlink" Target="https://gyazo.com/2d54b85866edd62326f995551fa2179b" TargetMode="External"/><Relationship Id="rId189" Type="http://schemas.openxmlformats.org/officeDocument/2006/relationships/hyperlink" Target="https://gyazo.com/ea506e441dbeca980bb575b9c7703c4a" TargetMode="External"/><Relationship Id="rId3" Type="http://schemas.openxmlformats.org/officeDocument/2006/relationships/hyperlink" Target="https://gyazo.com/b75ab51af30b746c97592031c8d61298" TargetMode="External"/><Relationship Id="rId214" Type="http://schemas.openxmlformats.org/officeDocument/2006/relationships/hyperlink" Target="https://gyazo.com/fa60911d096039b3b9a412f71f950859" TargetMode="External"/><Relationship Id="rId25" Type="http://schemas.openxmlformats.org/officeDocument/2006/relationships/hyperlink" Target="https://gyazo.com/0fbeea68fd8b43aab2847d999ae061d5" TargetMode="External"/><Relationship Id="rId46" Type="http://schemas.openxmlformats.org/officeDocument/2006/relationships/hyperlink" Target="https://gyazo.com/36b02ada5ecd3fc1d10adc9368b82222" TargetMode="External"/><Relationship Id="rId67" Type="http://schemas.openxmlformats.org/officeDocument/2006/relationships/hyperlink" Target="https://gyazo.com/489fb2ca9e7f45ff9d79fa0cb2f04566" TargetMode="External"/><Relationship Id="rId116" Type="http://schemas.openxmlformats.org/officeDocument/2006/relationships/hyperlink" Target="https://gyazo.com/90838df892313d9411dc31d88ff085d7" TargetMode="External"/><Relationship Id="rId137" Type="http://schemas.openxmlformats.org/officeDocument/2006/relationships/hyperlink" Target="https://gyazo.com/0a863046465f5e0c82939b9aa60de7d3" TargetMode="External"/><Relationship Id="rId158" Type="http://schemas.openxmlformats.org/officeDocument/2006/relationships/hyperlink" Target="https://gyazo.com/be423883b9c3ba3219104afd1af6d144" TargetMode="External"/><Relationship Id="rId20" Type="http://schemas.openxmlformats.org/officeDocument/2006/relationships/hyperlink" Target="https://gyazo.com/ff9def6c3587dfd66724dd5bcc8c3fc0" TargetMode="External"/><Relationship Id="rId41" Type="http://schemas.openxmlformats.org/officeDocument/2006/relationships/hyperlink" Target="https://gyazo.com/870df901939baa86decb2e0cb967f57c" TargetMode="External"/><Relationship Id="rId62" Type="http://schemas.openxmlformats.org/officeDocument/2006/relationships/hyperlink" Target="https://gyazo.com/2d1ec5cbd19be58f30ab03ad78ac140c" TargetMode="External"/><Relationship Id="rId83" Type="http://schemas.openxmlformats.org/officeDocument/2006/relationships/hyperlink" Target="https://gyazo.com/d861a9db1e8fbcc799a2ee45a76dd39f" TargetMode="External"/><Relationship Id="rId88" Type="http://schemas.openxmlformats.org/officeDocument/2006/relationships/hyperlink" Target="https://gyazo.com/9ca31d0141b3ff1ec03e8e4a94e6b03e" TargetMode="External"/><Relationship Id="rId111" Type="http://schemas.openxmlformats.org/officeDocument/2006/relationships/hyperlink" Target="https://gyazo.com/b6e63538e8ba6455f7177c4bc098ba2b" TargetMode="External"/><Relationship Id="rId132" Type="http://schemas.openxmlformats.org/officeDocument/2006/relationships/hyperlink" Target="https://gyazo.com/bb52bdac10ea68e1d2e53c345f294ef6" TargetMode="External"/><Relationship Id="rId153" Type="http://schemas.openxmlformats.org/officeDocument/2006/relationships/hyperlink" Target="https://gyazo.com/efd35835980deddab0e6a0d08249a178" TargetMode="External"/><Relationship Id="rId174" Type="http://schemas.openxmlformats.org/officeDocument/2006/relationships/hyperlink" Target="https://gyazo.com/5cee03e668aff1b4e0d5d15a668d53cc" TargetMode="External"/><Relationship Id="rId179" Type="http://schemas.openxmlformats.org/officeDocument/2006/relationships/hyperlink" Target="https://gyazo.com/54a556e8369341fea8afbfaa34855052" TargetMode="External"/><Relationship Id="rId195" Type="http://schemas.openxmlformats.org/officeDocument/2006/relationships/hyperlink" Target="https://gyazo.com/9fd6fdfbdbd9883891a39b5a09bc4b1e" TargetMode="External"/><Relationship Id="rId209" Type="http://schemas.openxmlformats.org/officeDocument/2006/relationships/hyperlink" Target="https://gyazo.com/6f783d11100957d28a5da33d822b191f" TargetMode="External"/><Relationship Id="rId190" Type="http://schemas.openxmlformats.org/officeDocument/2006/relationships/hyperlink" Target="https://gyazo.com/b9235bc2bd09245726e42b3e8809b650" TargetMode="External"/><Relationship Id="rId204" Type="http://schemas.openxmlformats.org/officeDocument/2006/relationships/hyperlink" Target="https://gyazo.com/19ee3bb8e1a58b6a418515470ec5933a" TargetMode="External"/><Relationship Id="rId15" Type="http://schemas.openxmlformats.org/officeDocument/2006/relationships/hyperlink" Target="https://gyazo.com/4ad610ff6a43dc16616302e28127337a" TargetMode="External"/><Relationship Id="rId36" Type="http://schemas.openxmlformats.org/officeDocument/2006/relationships/hyperlink" Target="https://gyazo.com/4d6ce34f0f2098d2e531a3dff723c00f" TargetMode="External"/><Relationship Id="rId57" Type="http://schemas.openxmlformats.org/officeDocument/2006/relationships/hyperlink" Target="https://gyazo.com/17c0bfc7743fa48e659d0000b4aed74a" TargetMode="External"/><Relationship Id="rId106" Type="http://schemas.openxmlformats.org/officeDocument/2006/relationships/hyperlink" Target="https://gyazo.com/0aac65b5b70ded556e6838f6b39a4f30" TargetMode="External"/><Relationship Id="rId127" Type="http://schemas.openxmlformats.org/officeDocument/2006/relationships/hyperlink" Target="https://gyazo.com/f10de54e05a76a95d795ea8f26ad504f" TargetMode="External"/><Relationship Id="rId10" Type="http://schemas.openxmlformats.org/officeDocument/2006/relationships/hyperlink" Target="https://gyazo.com/04829efaed43645f8a69020edcac84bb" TargetMode="External"/><Relationship Id="rId31" Type="http://schemas.openxmlformats.org/officeDocument/2006/relationships/hyperlink" Target="https://gyazo.com/64ce55f37ee8476322a52ab085e6282b" TargetMode="External"/><Relationship Id="rId52" Type="http://schemas.openxmlformats.org/officeDocument/2006/relationships/hyperlink" Target="https://gyazo.com/cfd4f862542e792c864b8fd629f6022f" TargetMode="External"/><Relationship Id="rId73" Type="http://schemas.openxmlformats.org/officeDocument/2006/relationships/hyperlink" Target="https://gyazo.com/267a3f37c9423f4ad0f4fbe59e6d3b34" TargetMode="External"/><Relationship Id="rId78" Type="http://schemas.openxmlformats.org/officeDocument/2006/relationships/hyperlink" Target="https://gyazo.com/267a3f37c9423f4ad0f4fbe59e6d3b34" TargetMode="External"/><Relationship Id="rId94" Type="http://schemas.openxmlformats.org/officeDocument/2006/relationships/hyperlink" Target="https://gyazo.com/9ca31d0141b3ff1ec03e8e4a94e6b03e" TargetMode="External"/><Relationship Id="rId99" Type="http://schemas.openxmlformats.org/officeDocument/2006/relationships/hyperlink" Target="https://gyazo.com/0b0be4af0bcb0e32f9bc0ed78f326f66" TargetMode="External"/><Relationship Id="rId101" Type="http://schemas.openxmlformats.org/officeDocument/2006/relationships/hyperlink" Target="https://gyazo.com/77b6cea8626dd60e1ea27e95aa6b779d" TargetMode="External"/><Relationship Id="rId122" Type="http://schemas.openxmlformats.org/officeDocument/2006/relationships/hyperlink" Target="https://gyazo.com/36d795018936e69be765c54f31cd78e7" TargetMode="External"/><Relationship Id="rId143" Type="http://schemas.openxmlformats.org/officeDocument/2006/relationships/hyperlink" Target="https://gyazo.com/0a863046465f5e0c82939b9aa60de7d3" TargetMode="External"/><Relationship Id="rId148" Type="http://schemas.openxmlformats.org/officeDocument/2006/relationships/hyperlink" Target="https://gyazo.com/a9cc65ed0dccfccfcd596dd595dee5f7" TargetMode="External"/><Relationship Id="rId164" Type="http://schemas.openxmlformats.org/officeDocument/2006/relationships/hyperlink" Target="https://gyazo.com/05e4de5567a834ac0f36498719e64189" TargetMode="External"/><Relationship Id="rId169" Type="http://schemas.openxmlformats.org/officeDocument/2006/relationships/hyperlink" Target="https://gyazo.com/d01cc02eea3cd8d63b64096180026b7b" TargetMode="External"/><Relationship Id="rId185" Type="http://schemas.openxmlformats.org/officeDocument/2006/relationships/hyperlink" Target="https://gyazo.com/54a556e8369341fea8afbfaa34855052" TargetMode="External"/><Relationship Id="rId4" Type="http://schemas.openxmlformats.org/officeDocument/2006/relationships/hyperlink" Target="https://gyazo.com/7789afddd911d7a56d4d87998a8f85a8" TargetMode="External"/><Relationship Id="rId9" Type="http://schemas.openxmlformats.org/officeDocument/2006/relationships/hyperlink" Target="https://gyazo.com/6bf7be3a3c793ca5dd6c9d8fdd4a1b63" TargetMode="External"/><Relationship Id="rId180" Type="http://schemas.openxmlformats.org/officeDocument/2006/relationships/hyperlink" Target="https://gyazo.com/5cee03e668aff1b4e0d5d15a668d53cc" TargetMode="External"/><Relationship Id="rId210" Type="http://schemas.openxmlformats.org/officeDocument/2006/relationships/hyperlink" Target="https://gyazo.com/19ee3bb8e1a58b6a418515470ec5933a" TargetMode="External"/><Relationship Id="rId215" Type="http://schemas.openxmlformats.org/officeDocument/2006/relationships/hyperlink" Target="https://gyazo.com/6f783d11100957d28a5da33d822b191f" TargetMode="External"/><Relationship Id="rId26" Type="http://schemas.openxmlformats.org/officeDocument/2006/relationships/hyperlink" Target="https://gyazo.com/9031e2ef43dd46d3a4a64f1b4345e3d9" TargetMode="External"/><Relationship Id="rId47" Type="http://schemas.openxmlformats.org/officeDocument/2006/relationships/hyperlink" Target="https://gyazo.com/0cc399b453b6902434dd3288a0f84d35" TargetMode="External"/><Relationship Id="rId68" Type="http://schemas.openxmlformats.org/officeDocument/2006/relationships/hyperlink" Target="https://gyazo.com/44178c204f7c65365a0b520678c7ccda" TargetMode="External"/><Relationship Id="rId89" Type="http://schemas.openxmlformats.org/officeDocument/2006/relationships/hyperlink" Target="https://gyazo.com/77b6cea8626dd60e1ea27e95aa6b779d" TargetMode="External"/><Relationship Id="rId112" Type="http://schemas.openxmlformats.org/officeDocument/2006/relationships/hyperlink" Target="https://gyazo.com/0aac65b5b70ded556e6838f6b39a4f30" TargetMode="External"/><Relationship Id="rId133" Type="http://schemas.openxmlformats.org/officeDocument/2006/relationships/hyperlink" Target="https://gyazo.com/1f2f73887952f6d7c7b9b2de5ee6447c" TargetMode="External"/><Relationship Id="rId154" Type="http://schemas.openxmlformats.org/officeDocument/2006/relationships/hyperlink" Target="https://gyazo.com/82be3b760d964501366630b866d92ff8" TargetMode="External"/><Relationship Id="rId175" Type="http://schemas.openxmlformats.org/officeDocument/2006/relationships/hyperlink" Target="https://gyazo.com/2187da2216dd0d443ed551ce2e901b14" TargetMode="External"/><Relationship Id="rId196" Type="http://schemas.openxmlformats.org/officeDocument/2006/relationships/hyperlink" Target="https://gyazo.com/fa60911d096039b3b9a412f71f950859" TargetMode="External"/><Relationship Id="rId200" Type="http://schemas.openxmlformats.org/officeDocument/2006/relationships/hyperlink" Target="https://gyazo.com/29c64e1d508b8fc206526f54c52f2616" TargetMode="External"/><Relationship Id="rId16" Type="http://schemas.openxmlformats.org/officeDocument/2006/relationships/hyperlink" Target="https://gyazo.com/bfbdb034c4236595d3f3bb60b3adaa09" TargetMode="External"/><Relationship Id="rId37" Type="http://schemas.openxmlformats.org/officeDocument/2006/relationships/hyperlink" Target="https://gyazo.com/de9b4221ba44f77d4ba5496982ea442e" TargetMode="External"/><Relationship Id="rId58" Type="http://schemas.openxmlformats.org/officeDocument/2006/relationships/hyperlink" Target="https://gyazo.com/93ee1dc0a79aeb813f12c286e42b088e" TargetMode="External"/><Relationship Id="rId79" Type="http://schemas.openxmlformats.org/officeDocument/2006/relationships/hyperlink" Target="https://gyazo.com/d2fa4499a9a8ef579581069959359794" TargetMode="External"/><Relationship Id="rId102" Type="http://schemas.openxmlformats.org/officeDocument/2006/relationships/hyperlink" Target="https://gyazo.com/ee982a4cfbf2c66b17f8eb20bafcccf3" TargetMode="External"/><Relationship Id="rId123" Type="http://schemas.openxmlformats.org/officeDocument/2006/relationships/hyperlink" Target="https://gyazo.com/87e48d9fa3f965c0fa69b9d808ef1698" TargetMode="External"/><Relationship Id="rId144" Type="http://schemas.openxmlformats.org/officeDocument/2006/relationships/hyperlink" Target="https://gyazo.com/330aa46f807b329e564a4a8bcb5963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C42F8-E1F9-4720-B875-E6A119679250}">
  <dimension ref="A1:AE786"/>
  <sheetViews>
    <sheetView workbookViewId="0">
      <pane ySplit="1" topLeftCell="A28" activePane="bottomLeft" state="frozen"/>
      <selection activeCell="B1" sqref="B1"/>
      <selection pane="bottomLeft" activeCell="AF9" sqref="AF9"/>
    </sheetView>
  </sheetViews>
  <sheetFormatPr defaultRowHeight="15" x14ac:dyDescent="0.25"/>
  <cols>
    <col min="1" max="1" width="18" bestFit="1" customWidth="1"/>
    <col min="3" max="3" width="9.140625" customWidth="1"/>
    <col min="4" max="4" width="7.5703125" customWidth="1"/>
    <col min="5" max="5" width="10.42578125" bestFit="1" customWidth="1"/>
    <col min="8" max="8" width="18" bestFit="1" customWidth="1"/>
    <col min="9" max="9" width="10.7109375" bestFit="1" customWidth="1"/>
    <col min="10" max="11" width="9.140625" customWidth="1"/>
    <col min="12" max="13" width="0" hidden="1" customWidth="1"/>
    <col min="14" max="14" width="10.5703125" hidden="1" customWidth="1"/>
    <col min="15" max="26" width="11.7109375" hidden="1" customWidth="1"/>
    <col min="27" max="27" width="10.28515625" hidden="1" customWidth="1"/>
    <col min="28" max="28" width="9.140625" hidden="1" customWidth="1"/>
    <col min="29" max="30" width="10.5703125" hidden="1" customWidth="1"/>
    <col min="32" max="32" width="18" bestFit="1" customWidth="1"/>
    <col min="33" max="33" width="13.85546875" bestFit="1" customWidth="1"/>
    <col min="35" max="35" width="11.85546875" bestFit="1" customWidth="1"/>
    <col min="36" max="36" width="12.140625" bestFit="1" customWidth="1"/>
    <col min="37" max="37" width="13.85546875" bestFit="1" customWidth="1"/>
    <col min="38" max="38" width="10.85546875" bestFit="1" customWidth="1"/>
    <col min="39" max="39" width="11.85546875" bestFit="1" customWidth="1"/>
    <col min="41" max="41" width="11.28515625" bestFit="1" customWidth="1"/>
    <col min="42" max="42" width="9.7109375" bestFit="1" customWidth="1"/>
    <col min="43" max="44" width="10.85546875" bestFit="1" customWidth="1"/>
  </cols>
  <sheetData>
    <row r="1" spans="1:31" x14ac:dyDescent="0.25">
      <c r="A1" s="185" t="s">
        <v>3566</v>
      </c>
      <c r="B1" s="185" t="s">
        <v>3180</v>
      </c>
      <c r="C1" s="185" t="s">
        <v>3622</v>
      </c>
      <c r="D1" s="185" t="s">
        <v>3623</v>
      </c>
      <c r="E1" s="185" t="s">
        <v>3625</v>
      </c>
      <c r="F1" s="185" t="s">
        <v>71</v>
      </c>
      <c r="G1" s="185" t="s">
        <v>73</v>
      </c>
      <c r="H1" s="185" t="s">
        <v>3570</v>
      </c>
      <c r="I1" s="185" t="s">
        <v>3626</v>
      </c>
      <c r="J1" s="185" t="s">
        <v>3624</v>
      </c>
      <c r="K1" s="185" t="s">
        <v>1148</v>
      </c>
      <c r="L1" s="185" t="s">
        <v>3627</v>
      </c>
      <c r="M1" s="185" t="s">
        <v>3628</v>
      </c>
      <c r="N1" s="185" t="s">
        <v>3632</v>
      </c>
      <c r="O1" s="185" t="s">
        <v>3633</v>
      </c>
      <c r="P1" s="185" t="s">
        <v>3636</v>
      </c>
      <c r="Q1" s="185" t="s">
        <v>3631</v>
      </c>
      <c r="R1" s="185" t="s">
        <v>3637</v>
      </c>
      <c r="S1" t="s">
        <v>3613</v>
      </c>
      <c r="T1" t="s">
        <v>3614</v>
      </c>
      <c r="U1" t="s">
        <v>3612</v>
      </c>
      <c r="V1" t="s">
        <v>3615</v>
      </c>
      <c r="W1" t="s">
        <v>3619</v>
      </c>
      <c r="X1" t="s">
        <v>3618</v>
      </c>
      <c r="Y1" t="s">
        <v>3620</v>
      </c>
      <c r="Z1" t="s">
        <v>3617</v>
      </c>
      <c r="AA1" s="185" t="s">
        <v>3636</v>
      </c>
      <c r="AB1" s="185" t="s">
        <v>3630</v>
      </c>
      <c r="AC1" s="185" t="s">
        <v>3634</v>
      </c>
      <c r="AD1" s="185" t="s">
        <v>3635</v>
      </c>
      <c r="AE1" s="185"/>
    </row>
    <row r="2" spans="1:31" x14ac:dyDescent="0.25">
      <c r="A2" t="s">
        <v>146</v>
      </c>
      <c r="B2" t="s">
        <v>200</v>
      </c>
      <c r="C2">
        <v>0.04</v>
      </c>
      <c r="D2" t="s">
        <v>147</v>
      </c>
      <c r="E2">
        <v>140.12899999999999</v>
      </c>
      <c r="F2">
        <v>139.971</v>
      </c>
      <c r="G2">
        <v>140.27500000000001</v>
      </c>
      <c r="I2">
        <v>139.971</v>
      </c>
      <c r="J2">
        <v>-0.16</v>
      </c>
      <c r="K2">
        <v>0</v>
      </c>
      <c r="L2">
        <f t="shared" ref="L2:L65" si="0">I2-G2</f>
        <v>-0.30400000000000205</v>
      </c>
      <c r="M2">
        <f t="shared" ref="M2:M65" si="1">I2-F2</f>
        <v>0</v>
      </c>
      <c r="N2">
        <f t="shared" ref="N2:N65" si="2">I2-E2</f>
        <v>-0.15799999999998704</v>
      </c>
      <c r="O2">
        <f t="shared" ref="O2:O65" si="3">N2*100</f>
        <v>-15.799999999998704</v>
      </c>
      <c r="Q2">
        <f t="shared" ref="Q2:Q65" si="4">N2/E2*100</f>
        <v>-0.1127532487921751</v>
      </c>
      <c r="AC2">
        <f>COUNTIF(F2:F786, 0)</f>
        <v>130</v>
      </c>
      <c r="AD2">
        <f>COUNTIF(G2:G786,0)</f>
        <v>85</v>
      </c>
    </row>
    <row r="3" spans="1:31" x14ac:dyDescent="0.25">
      <c r="A3" t="s">
        <v>146</v>
      </c>
      <c r="B3" t="s">
        <v>200</v>
      </c>
      <c r="C3">
        <v>0.04</v>
      </c>
      <c r="D3" t="s">
        <v>147</v>
      </c>
      <c r="E3">
        <v>140.011</v>
      </c>
      <c r="F3">
        <v>139.84100000000001</v>
      </c>
      <c r="G3">
        <v>140.18600000000001</v>
      </c>
      <c r="I3">
        <v>140.18600000000001</v>
      </c>
      <c r="J3">
        <v>-0.16</v>
      </c>
      <c r="K3">
        <v>0</v>
      </c>
      <c r="L3">
        <f t="shared" si="0"/>
        <v>0</v>
      </c>
      <c r="M3">
        <f t="shared" si="1"/>
        <v>0.34499999999999886</v>
      </c>
      <c r="N3">
        <f t="shared" si="2"/>
        <v>0.17500000000001137</v>
      </c>
      <c r="O3">
        <f t="shared" si="3"/>
        <v>17.500000000001137</v>
      </c>
      <c r="Q3">
        <f t="shared" si="4"/>
        <v>0.12499017934305974</v>
      </c>
    </row>
    <row r="4" spans="1:31" x14ac:dyDescent="0.25">
      <c r="A4" t="s">
        <v>146</v>
      </c>
      <c r="B4" t="s">
        <v>200</v>
      </c>
      <c r="C4">
        <v>0.04</v>
      </c>
      <c r="D4" t="s">
        <v>147</v>
      </c>
      <c r="E4">
        <v>140.17400000000001</v>
      </c>
      <c r="F4">
        <v>139.983</v>
      </c>
      <c r="G4">
        <v>140.27199999999999</v>
      </c>
      <c r="I4">
        <v>140.27199999999999</v>
      </c>
      <c r="J4">
        <v>-0.16</v>
      </c>
      <c r="K4">
        <v>0</v>
      </c>
      <c r="L4">
        <f t="shared" si="0"/>
        <v>0</v>
      </c>
      <c r="M4">
        <f t="shared" si="1"/>
        <v>0.28899999999998727</v>
      </c>
      <c r="N4">
        <f t="shared" si="2"/>
        <v>9.7999999999984766E-2</v>
      </c>
      <c r="O4">
        <f t="shared" si="3"/>
        <v>9.7999999999984766</v>
      </c>
      <c r="Q4">
        <f t="shared" si="4"/>
        <v>6.9913107994339016E-2</v>
      </c>
    </row>
    <row r="5" spans="1:31" x14ac:dyDescent="0.25">
      <c r="A5" t="s">
        <v>149</v>
      </c>
      <c r="B5" t="s">
        <v>200</v>
      </c>
      <c r="C5">
        <v>0.04</v>
      </c>
      <c r="D5" t="s">
        <v>147</v>
      </c>
      <c r="E5">
        <v>140.28800000000001</v>
      </c>
      <c r="F5">
        <v>140.291</v>
      </c>
      <c r="G5">
        <v>140.458</v>
      </c>
      <c r="I5">
        <v>140.291</v>
      </c>
      <c r="J5">
        <v>-0.16</v>
      </c>
      <c r="K5">
        <v>0</v>
      </c>
      <c r="L5">
        <f t="shared" si="0"/>
        <v>-0.16700000000000159</v>
      </c>
      <c r="M5">
        <f t="shared" si="1"/>
        <v>0</v>
      </c>
      <c r="N5">
        <f t="shared" si="2"/>
        <v>2.9999999999859028E-3</v>
      </c>
      <c r="O5">
        <f t="shared" si="3"/>
        <v>0.29999999999859028</v>
      </c>
      <c r="Q5">
        <f t="shared" si="4"/>
        <v>2.1384580291870315E-3</v>
      </c>
    </row>
    <row r="6" spans="1:31" x14ac:dyDescent="0.25">
      <c r="A6" t="s">
        <v>149</v>
      </c>
      <c r="B6" t="s">
        <v>200</v>
      </c>
      <c r="C6">
        <v>0.04</v>
      </c>
      <c r="D6" t="s">
        <v>147</v>
      </c>
      <c r="E6">
        <v>140.34100000000001</v>
      </c>
      <c r="F6">
        <v>140.23099999999999</v>
      </c>
      <c r="G6">
        <v>140.34299999999999</v>
      </c>
      <c r="I6">
        <v>140.34299999999999</v>
      </c>
      <c r="J6">
        <v>-0.16</v>
      </c>
      <c r="K6">
        <v>0</v>
      </c>
      <c r="L6">
        <f t="shared" si="0"/>
        <v>0</v>
      </c>
      <c r="M6">
        <f t="shared" si="1"/>
        <v>0.11199999999999477</v>
      </c>
      <c r="N6">
        <f t="shared" si="2"/>
        <v>1.999999999981128E-3</v>
      </c>
      <c r="O6">
        <f t="shared" si="3"/>
        <v>0.1999999999981128</v>
      </c>
      <c r="Q6">
        <f t="shared" si="4"/>
        <v>1.4251002914195622E-3</v>
      </c>
    </row>
    <row r="7" spans="1:31" x14ac:dyDescent="0.25">
      <c r="A7" t="s">
        <v>151</v>
      </c>
      <c r="B7" t="s">
        <v>200</v>
      </c>
      <c r="C7">
        <v>0.04</v>
      </c>
      <c r="D7" t="s">
        <v>147</v>
      </c>
      <c r="E7">
        <v>140.23599999999999</v>
      </c>
      <c r="F7">
        <v>140.239</v>
      </c>
      <c r="G7">
        <v>140.35300000000001</v>
      </c>
      <c r="I7">
        <v>140.239</v>
      </c>
      <c r="J7">
        <v>-0.16</v>
      </c>
      <c r="K7">
        <v>0</v>
      </c>
      <c r="L7">
        <f t="shared" si="0"/>
        <v>-0.11400000000000432</v>
      </c>
      <c r="M7">
        <f t="shared" si="1"/>
        <v>0</v>
      </c>
      <c r="N7">
        <f t="shared" si="2"/>
        <v>3.0000000000143245E-3</v>
      </c>
      <c r="O7">
        <f t="shared" si="3"/>
        <v>0.30000000000143245</v>
      </c>
      <c r="Q7">
        <f t="shared" si="4"/>
        <v>2.1392509769348278E-3</v>
      </c>
    </row>
    <row r="8" spans="1:31" s="118" customFormat="1" x14ac:dyDescent="0.25">
      <c r="A8" s="118" t="s">
        <v>151</v>
      </c>
      <c r="B8" s="118" t="s">
        <v>200</v>
      </c>
      <c r="C8" s="118">
        <v>0.04</v>
      </c>
      <c r="D8" s="118" t="s">
        <v>147</v>
      </c>
      <c r="E8" s="118">
        <v>140.26499999999999</v>
      </c>
      <c r="F8" s="118">
        <v>140.14699999999999</v>
      </c>
      <c r="G8" s="118">
        <v>140.36699999999999</v>
      </c>
      <c r="I8" s="118">
        <v>140.19</v>
      </c>
      <c r="J8" s="118">
        <v>-0.16</v>
      </c>
      <c r="K8" s="118">
        <v>0</v>
      </c>
      <c r="L8" s="118">
        <f t="shared" si="0"/>
        <v>-0.1769999999999925</v>
      </c>
      <c r="M8" s="118">
        <f t="shared" si="1"/>
        <v>4.3000000000006366E-2</v>
      </c>
      <c r="N8" s="118">
        <f t="shared" si="2"/>
        <v>-7.4999999999988631E-2</v>
      </c>
      <c r="O8" s="118">
        <f t="shared" si="3"/>
        <v>-7.4999999999988631</v>
      </c>
      <c r="Q8" s="118">
        <f t="shared" si="4"/>
        <v>-5.3470217089073284E-2</v>
      </c>
    </row>
    <row r="9" spans="1:31" x14ac:dyDescent="0.25">
      <c r="A9" t="s">
        <v>151</v>
      </c>
      <c r="B9" t="s">
        <v>195</v>
      </c>
      <c r="C9">
        <v>0.04</v>
      </c>
      <c r="D9" t="s">
        <v>147</v>
      </c>
      <c r="E9">
        <v>140.16800000000001</v>
      </c>
      <c r="F9">
        <v>140.32499999999999</v>
      </c>
      <c r="G9">
        <v>140.09299999999999</v>
      </c>
      <c r="I9">
        <v>140.262</v>
      </c>
      <c r="J9">
        <v>-0.16</v>
      </c>
      <c r="K9">
        <v>0</v>
      </c>
      <c r="L9">
        <f t="shared" si="0"/>
        <v>0.16900000000001114</v>
      </c>
      <c r="M9">
        <f t="shared" si="1"/>
        <v>-6.2999999999988177E-2</v>
      </c>
      <c r="N9">
        <f t="shared" si="2"/>
        <v>9.3999999999994088E-2</v>
      </c>
      <c r="O9">
        <f t="shared" si="3"/>
        <v>9.3999999999994088</v>
      </c>
      <c r="Q9">
        <f t="shared" si="4"/>
        <v>6.7062382284111988E-2</v>
      </c>
    </row>
    <row r="10" spans="1:31" x14ac:dyDescent="0.25">
      <c r="A10" t="s">
        <v>154</v>
      </c>
      <c r="B10" t="s">
        <v>195</v>
      </c>
      <c r="C10">
        <v>0.04</v>
      </c>
      <c r="D10" t="s">
        <v>147</v>
      </c>
      <c r="E10">
        <v>140.84200000000001</v>
      </c>
      <c r="F10">
        <v>140.05199999999999</v>
      </c>
      <c r="G10">
        <v>139.672</v>
      </c>
      <c r="I10">
        <v>140.05199999999999</v>
      </c>
      <c r="J10">
        <v>-0.16</v>
      </c>
      <c r="K10">
        <v>0</v>
      </c>
      <c r="L10">
        <f t="shared" si="0"/>
        <v>0.37999999999999545</v>
      </c>
      <c r="M10">
        <f t="shared" si="1"/>
        <v>0</v>
      </c>
      <c r="N10">
        <f t="shared" si="2"/>
        <v>-0.79000000000002046</v>
      </c>
      <c r="O10">
        <f t="shared" si="3"/>
        <v>-79.000000000002046</v>
      </c>
      <c r="Q10">
        <f t="shared" si="4"/>
        <v>-0.56091222788658235</v>
      </c>
    </row>
    <row r="11" spans="1:31" x14ac:dyDescent="0.25">
      <c r="A11" t="s">
        <v>155</v>
      </c>
      <c r="B11" t="s">
        <v>195</v>
      </c>
      <c r="C11">
        <v>0.04</v>
      </c>
      <c r="D11" t="s">
        <v>147</v>
      </c>
      <c r="E11">
        <v>139.98599999999999</v>
      </c>
      <c r="F11">
        <v>140.084</v>
      </c>
      <c r="G11">
        <v>139.88300000000001</v>
      </c>
      <c r="I11">
        <v>140.084</v>
      </c>
      <c r="J11">
        <v>-0.16</v>
      </c>
      <c r="K11">
        <v>0</v>
      </c>
      <c r="L11">
        <f t="shared" si="0"/>
        <v>0.20099999999999341</v>
      </c>
      <c r="M11">
        <f t="shared" si="1"/>
        <v>0</v>
      </c>
      <c r="N11">
        <f t="shared" si="2"/>
        <v>9.8000000000013188E-2</v>
      </c>
      <c r="O11">
        <f t="shared" si="3"/>
        <v>9.8000000000013188</v>
      </c>
      <c r="Q11">
        <f t="shared" si="4"/>
        <v>7.0007000700079439E-2</v>
      </c>
    </row>
    <row r="12" spans="1:31" x14ac:dyDescent="0.25">
      <c r="A12" t="s">
        <v>155</v>
      </c>
      <c r="B12" t="s">
        <v>195</v>
      </c>
      <c r="C12">
        <v>0.04</v>
      </c>
      <c r="D12" t="s">
        <v>147</v>
      </c>
      <c r="E12">
        <v>140.05199999999999</v>
      </c>
      <c r="F12">
        <v>140.178</v>
      </c>
      <c r="G12">
        <v>139.97399999999999</v>
      </c>
      <c r="I12">
        <v>140.07300000000001</v>
      </c>
      <c r="J12">
        <v>-0.16</v>
      </c>
      <c r="K12">
        <v>0</v>
      </c>
      <c r="L12">
        <f t="shared" si="0"/>
        <v>9.9000000000017963E-2</v>
      </c>
      <c r="M12">
        <f t="shared" si="1"/>
        <v>-0.10499999999998977</v>
      </c>
      <c r="N12">
        <f t="shared" si="2"/>
        <v>2.1000000000015007E-2</v>
      </c>
      <c r="O12">
        <f t="shared" si="3"/>
        <v>2.1000000000015007</v>
      </c>
      <c r="Q12">
        <f t="shared" si="4"/>
        <v>1.4994430640058698E-2</v>
      </c>
    </row>
    <row r="13" spans="1:31" x14ac:dyDescent="0.25">
      <c r="A13" t="s">
        <v>157</v>
      </c>
      <c r="B13" t="s">
        <v>200</v>
      </c>
      <c r="C13">
        <v>0.04</v>
      </c>
      <c r="D13" t="s">
        <v>147</v>
      </c>
      <c r="E13">
        <v>140.5</v>
      </c>
      <c r="F13">
        <v>140.316</v>
      </c>
      <c r="G13">
        <v>140.678</v>
      </c>
      <c r="I13">
        <v>140.345</v>
      </c>
      <c r="J13">
        <v>-0.16</v>
      </c>
      <c r="K13">
        <v>0</v>
      </c>
      <c r="L13">
        <f t="shared" si="0"/>
        <v>-0.33299999999999841</v>
      </c>
      <c r="M13">
        <f t="shared" si="1"/>
        <v>2.8999999999996362E-2</v>
      </c>
      <c r="N13">
        <f t="shared" si="2"/>
        <v>-0.15500000000000114</v>
      </c>
      <c r="O13">
        <f t="shared" si="3"/>
        <v>-15.500000000000114</v>
      </c>
      <c r="Q13">
        <f t="shared" si="4"/>
        <v>-0.11032028469750971</v>
      </c>
    </row>
    <row r="14" spans="1:31" x14ac:dyDescent="0.25">
      <c r="A14" t="s">
        <v>157</v>
      </c>
      <c r="B14" t="s">
        <v>200</v>
      </c>
      <c r="C14">
        <v>0.04</v>
      </c>
      <c r="D14" t="s">
        <v>147</v>
      </c>
      <c r="E14">
        <v>140.404</v>
      </c>
      <c r="F14">
        <v>140.40600000000001</v>
      </c>
      <c r="G14">
        <v>140.46799999999999</v>
      </c>
      <c r="I14">
        <v>140.441</v>
      </c>
      <c r="J14">
        <v>-0.16</v>
      </c>
      <c r="K14">
        <v>0</v>
      </c>
      <c r="L14">
        <f t="shared" si="0"/>
        <v>-2.6999999999986812E-2</v>
      </c>
      <c r="M14">
        <f t="shared" si="1"/>
        <v>3.4999999999996589E-2</v>
      </c>
      <c r="N14">
        <f t="shared" si="2"/>
        <v>3.7000000000006139E-2</v>
      </c>
      <c r="O14">
        <f t="shared" si="3"/>
        <v>3.7000000000006139</v>
      </c>
      <c r="Q14">
        <f t="shared" si="4"/>
        <v>2.6352525569076482E-2</v>
      </c>
    </row>
    <row r="15" spans="1:31" x14ac:dyDescent="0.25">
      <c r="A15" t="s">
        <v>158</v>
      </c>
      <c r="B15" t="s">
        <v>195</v>
      </c>
      <c r="C15">
        <v>0.04</v>
      </c>
      <c r="D15" t="s">
        <v>147</v>
      </c>
      <c r="E15">
        <v>140.38200000000001</v>
      </c>
      <c r="F15">
        <v>140.52799999999999</v>
      </c>
      <c r="G15">
        <v>140.28200000000001</v>
      </c>
      <c r="I15">
        <v>140.345</v>
      </c>
      <c r="J15">
        <v>-0.16</v>
      </c>
      <c r="K15">
        <v>0</v>
      </c>
      <c r="L15">
        <f t="shared" si="0"/>
        <v>6.2999999999988177E-2</v>
      </c>
      <c r="M15">
        <f t="shared" si="1"/>
        <v>-0.18299999999999272</v>
      </c>
      <c r="N15">
        <f t="shared" si="2"/>
        <v>-3.7000000000006139E-2</v>
      </c>
      <c r="O15">
        <f t="shared" si="3"/>
        <v>-3.7000000000006139</v>
      </c>
      <c r="Q15">
        <f t="shared" si="4"/>
        <v>-2.6356655411666836E-2</v>
      </c>
    </row>
    <row r="16" spans="1:31" x14ac:dyDescent="0.25">
      <c r="A16" t="s">
        <v>158</v>
      </c>
      <c r="B16" t="s">
        <v>195</v>
      </c>
      <c r="C16">
        <v>0.04</v>
      </c>
      <c r="D16" t="s">
        <v>147</v>
      </c>
      <c r="E16">
        <v>140.48599999999999</v>
      </c>
      <c r="F16">
        <v>140.58199999999999</v>
      </c>
      <c r="G16">
        <v>140.39699999999999</v>
      </c>
      <c r="I16">
        <v>140.441</v>
      </c>
      <c r="J16">
        <v>-0.16</v>
      </c>
      <c r="K16">
        <v>0</v>
      </c>
      <c r="L16">
        <f t="shared" si="0"/>
        <v>4.4000000000011141E-2</v>
      </c>
      <c r="M16">
        <f t="shared" si="1"/>
        <v>-0.14099999999999113</v>
      </c>
      <c r="N16">
        <f t="shared" si="2"/>
        <v>-4.4999999999987494E-2</v>
      </c>
      <c r="O16">
        <f t="shared" si="3"/>
        <v>-4.4999999999987494</v>
      </c>
      <c r="Q16">
        <f t="shared" si="4"/>
        <v>-3.2031661517864768E-2</v>
      </c>
    </row>
    <row r="17" spans="1:17" x14ac:dyDescent="0.25">
      <c r="A17" t="s">
        <v>158</v>
      </c>
      <c r="B17" t="s">
        <v>195</v>
      </c>
      <c r="C17">
        <v>0.04</v>
      </c>
      <c r="D17" t="s">
        <v>147</v>
      </c>
      <c r="E17">
        <v>140.37799999999999</v>
      </c>
      <c r="F17">
        <v>140.376</v>
      </c>
      <c r="G17">
        <v>140.28200000000001</v>
      </c>
      <c r="I17">
        <v>140.376</v>
      </c>
      <c r="J17">
        <v>-0.16</v>
      </c>
      <c r="K17">
        <v>0</v>
      </c>
      <c r="L17">
        <f t="shared" si="0"/>
        <v>9.3999999999994088E-2</v>
      </c>
      <c r="M17">
        <f t="shared" si="1"/>
        <v>0</v>
      </c>
      <c r="N17">
        <f t="shared" si="2"/>
        <v>-1.999999999981128E-3</v>
      </c>
      <c r="O17">
        <f t="shared" si="3"/>
        <v>-0.1999999999981128</v>
      </c>
      <c r="Q17">
        <f t="shared" si="4"/>
        <v>-1.4247246719437008E-3</v>
      </c>
    </row>
    <row r="18" spans="1:17" x14ac:dyDescent="0.25">
      <c r="A18" t="s">
        <v>159</v>
      </c>
      <c r="B18" t="s">
        <v>195</v>
      </c>
      <c r="C18">
        <v>0.04</v>
      </c>
      <c r="D18" t="s">
        <v>147</v>
      </c>
      <c r="E18">
        <v>139.93</v>
      </c>
      <c r="F18">
        <v>139.92500000000001</v>
      </c>
      <c r="G18">
        <v>139.77699999999999</v>
      </c>
      <c r="I18">
        <v>139.77699999999999</v>
      </c>
      <c r="J18">
        <v>-0.16</v>
      </c>
      <c r="K18">
        <v>0</v>
      </c>
      <c r="L18">
        <f t="shared" si="0"/>
        <v>0</v>
      </c>
      <c r="M18">
        <f t="shared" si="1"/>
        <v>-0.14800000000002456</v>
      </c>
      <c r="N18">
        <f t="shared" si="2"/>
        <v>-0.15300000000002001</v>
      </c>
      <c r="O18">
        <f t="shared" si="3"/>
        <v>-15.300000000002001</v>
      </c>
      <c r="Q18">
        <f t="shared" si="4"/>
        <v>-0.10934038447796757</v>
      </c>
    </row>
    <row r="19" spans="1:17" x14ac:dyDescent="0.25">
      <c r="A19" t="s">
        <v>159</v>
      </c>
      <c r="B19" t="s">
        <v>195</v>
      </c>
      <c r="C19">
        <v>0.04</v>
      </c>
      <c r="D19" t="s">
        <v>147</v>
      </c>
      <c r="E19">
        <v>139.74</v>
      </c>
      <c r="F19">
        <v>139.929</v>
      </c>
      <c r="G19">
        <v>139.60400000000001</v>
      </c>
      <c r="I19">
        <v>139.81800000000001</v>
      </c>
      <c r="J19">
        <v>-0.16</v>
      </c>
      <c r="K19">
        <v>0</v>
      </c>
      <c r="L19">
        <f t="shared" si="0"/>
        <v>0.21399999999999864</v>
      </c>
      <c r="M19">
        <f t="shared" si="1"/>
        <v>-0.11099999999999</v>
      </c>
      <c r="N19">
        <f t="shared" si="2"/>
        <v>7.8000000000002956E-2</v>
      </c>
      <c r="O19">
        <f t="shared" si="3"/>
        <v>7.8000000000002956</v>
      </c>
      <c r="Q19">
        <f t="shared" si="4"/>
        <v>5.581794761700512E-2</v>
      </c>
    </row>
    <row r="20" spans="1:17" x14ac:dyDescent="0.25">
      <c r="A20" t="s">
        <v>160</v>
      </c>
      <c r="B20" t="s">
        <v>200</v>
      </c>
      <c r="C20">
        <v>0.04</v>
      </c>
      <c r="D20" t="s">
        <v>147</v>
      </c>
      <c r="E20">
        <v>140.17099999999999</v>
      </c>
      <c r="F20">
        <v>140.17500000000001</v>
      </c>
      <c r="G20">
        <v>140.27600000000001</v>
      </c>
      <c r="I20">
        <v>140.17500000000001</v>
      </c>
      <c r="J20">
        <v>-0.16</v>
      </c>
      <c r="K20">
        <v>0</v>
      </c>
      <c r="L20">
        <f t="shared" si="0"/>
        <v>-0.10099999999999909</v>
      </c>
      <c r="M20">
        <f t="shared" si="1"/>
        <v>0</v>
      </c>
      <c r="N20">
        <f t="shared" si="2"/>
        <v>4.0000000000190994E-3</v>
      </c>
      <c r="O20">
        <f t="shared" si="3"/>
        <v>0.40000000000190994</v>
      </c>
      <c r="Q20">
        <f t="shared" si="4"/>
        <v>2.8536573185745265E-3</v>
      </c>
    </row>
    <row r="21" spans="1:17" x14ac:dyDescent="0.25">
      <c r="A21" t="s">
        <v>161</v>
      </c>
      <c r="B21" t="s">
        <v>195</v>
      </c>
      <c r="C21">
        <v>0.04</v>
      </c>
      <c r="D21" t="s">
        <v>147</v>
      </c>
      <c r="E21">
        <v>139.74799999999999</v>
      </c>
      <c r="F21">
        <v>139.74199999999999</v>
      </c>
      <c r="G21">
        <v>139.578</v>
      </c>
      <c r="I21">
        <v>139.578</v>
      </c>
      <c r="J21">
        <v>-0.16</v>
      </c>
      <c r="K21">
        <v>0</v>
      </c>
      <c r="L21">
        <f t="shared" si="0"/>
        <v>0</v>
      </c>
      <c r="M21">
        <f t="shared" si="1"/>
        <v>-0.16399999999998727</v>
      </c>
      <c r="N21">
        <f t="shared" si="2"/>
        <v>-0.16999999999998749</v>
      </c>
      <c r="O21">
        <f t="shared" si="3"/>
        <v>-16.999999999998749</v>
      </c>
      <c r="Q21">
        <f t="shared" si="4"/>
        <v>-0.12164753699515378</v>
      </c>
    </row>
    <row r="22" spans="1:17" x14ac:dyDescent="0.25">
      <c r="A22" t="s">
        <v>161</v>
      </c>
      <c r="B22" t="s">
        <v>195</v>
      </c>
      <c r="C22">
        <v>0.04</v>
      </c>
      <c r="D22" t="s">
        <v>147</v>
      </c>
      <c r="E22">
        <v>139.53800000000001</v>
      </c>
      <c r="F22">
        <v>139.768</v>
      </c>
      <c r="G22">
        <v>139.37</v>
      </c>
      <c r="I22">
        <v>139.61099999999999</v>
      </c>
      <c r="J22">
        <v>-0.16</v>
      </c>
      <c r="K22">
        <v>0</v>
      </c>
      <c r="L22">
        <f t="shared" si="0"/>
        <v>0.24099999999998545</v>
      </c>
      <c r="M22">
        <f t="shared" si="1"/>
        <v>-0.15700000000001069</v>
      </c>
      <c r="N22">
        <f t="shared" si="2"/>
        <v>7.2999999999979082E-2</v>
      </c>
      <c r="O22">
        <f t="shared" si="3"/>
        <v>7.2999999999979082</v>
      </c>
      <c r="Q22">
        <f t="shared" si="4"/>
        <v>5.2315498287189927E-2</v>
      </c>
    </row>
    <row r="23" spans="1:17" x14ac:dyDescent="0.25">
      <c r="A23" t="s">
        <v>162</v>
      </c>
      <c r="B23" t="s">
        <v>200</v>
      </c>
      <c r="C23">
        <v>0.04</v>
      </c>
      <c r="D23" t="s">
        <v>147</v>
      </c>
      <c r="E23">
        <v>139.547</v>
      </c>
      <c r="F23">
        <v>139.43199999999999</v>
      </c>
      <c r="G23">
        <v>139.69499999999999</v>
      </c>
      <c r="I23">
        <v>139.44900000000001</v>
      </c>
      <c r="J23">
        <v>-0.16</v>
      </c>
      <c r="K23">
        <v>0</v>
      </c>
      <c r="L23">
        <f t="shared" si="0"/>
        <v>-0.2459999999999809</v>
      </c>
      <c r="M23">
        <f t="shared" si="1"/>
        <v>1.7000000000024329E-2</v>
      </c>
      <c r="N23">
        <f t="shared" si="2"/>
        <v>-9.7999999999984766E-2</v>
      </c>
      <c r="O23">
        <f t="shared" si="3"/>
        <v>-9.7999999999984766</v>
      </c>
      <c r="Q23">
        <f t="shared" si="4"/>
        <v>-7.0227235268393279E-2</v>
      </c>
    </row>
    <row r="24" spans="1:17" x14ac:dyDescent="0.25">
      <c r="A24" t="s">
        <v>162</v>
      </c>
      <c r="B24" t="s">
        <v>195</v>
      </c>
      <c r="C24">
        <v>0.04</v>
      </c>
      <c r="D24" t="s">
        <v>147</v>
      </c>
      <c r="E24">
        <v>139.447</v>
      </c>
      <c r="F24">
        <v>139.59700000000001</v>
      </c>
      <c r="G24">
        <v>139.33799999999999</v>
      </c>
      <c r="I24">
        <v>139.59700000000001</v>
      </c>
      <c r="J24">
        <v>-0.16</v>
      </c>
      <c r="K24">
        <v>0</v>
      </c>
      <c r="L24">
        <f t="shared" si="0"/>
        <v>0.25900000000001455</v>
      </c>
      <c r="M24">
        <f t="shared" si="1"/>
        <v>0</v>
      </c>
      <c r="N24">
        <f t="shared" si="2"/>
        <v>0.15000000000000568</v>
      </c>
      <c r="O24">
        <f t="shared" si="3"/>
        <v>15.000000000000568</v>
      </c>
      <c r="Q24">
        <f t="shared" si="4"/>
        <v>0.10756774975439105</v>
      </c>
    </row>
    <row r="25" spans="1:17" x14ac:dyDescent="0.25">
      <c r="A25" t="s">
        <v>163</v>
      </c>
      <c r="B25" t="s">
        <v>200</v>
      </c>
      <c r="C25">
        <v>0.04</v>
      </c>
      <c r="D25" t="s">
        <v>147</v>
      </c>
      <c r="E25">
        <v>140.053</v>
      </c>
      <c r="F25">
        <v>139.81299999999999</v>
      </c>
      <c r="G25">
        <v>140.23400000000001</v>
      </c>
      <c r="I25">
        <v>140.23400000000001</v>
      </c>
      <c r="J25">
        <v>-0.16</v>
      </c>
      <c r="K25">
        <v>0</v>
      </c>
      <c r="L25">
        <f t="shared" si="0"/>
        <v>0</v>
      </c>
      <c r="M25">
        <f t="shared" si="1"/>
        <v>0.42100000000002069</v>
      </c>
      <c r="N25">
        <f t="shared" si="2"/>
        <v>0.1810000000000116</v>
      </c>
      <c r="O25">
        <f t="shared" si="3"/>
        <v>18.10000000000116</v>
      </c>
      <c r="Q25">
        <f t="shared" si="4"/>
        <v>0.12923678892991339</v>
      </c>
    </row>
    <row r="26" spans="1:17" x14ac:dyDescent="0.25">
      <c r="A26" t="s">
        <v>164</v>
      </c>
      <c r="B26" t="s">
        <v>195</v>
      </c>
      <c r="C26">
        <v>0.04</v>
      </c>
      <c r="D26" t="s">
        <v>147</v>
      </c>
      <c r="E26">
        <v>139.911</v>
      </c>
      <c r="F26">
        <v>140.08000000000001</v>
      </c>
      <c r="G26">
        <v>139.74700000000001</v>
      </c>
      <c r="I26">
        <v>140.01900000000001</v>
      </c>
      <c r="J26">
        <v>-0.16</v>
      </c>
      <c r="K26">
        <v>0</v>
      </c>
      <c r="L26">
        <f t="shared" si="0"/>
        <v>0.27199999999999136</v>
      </c>
      <c r="M26">
        <f t="shared" si="1"/>
        <v>-6.1000000000007049E-2</v>
      </c>
      <c r="N26">
        <f t="shared" si="2"/>
        <v>0.10800000000000409</v>
      </c>
      <c r="O26">
        <f t="shared" si="3"/>
        <v>10.800000000000409</v>
      </c>
      <c r="Q26">
        <f t="shared" si="4"/>
        <v>7.7191929154965713E-2</v>
      </c>
    </row>
    <row r="27" spans="1:17" x14ac:dyDescent="0.25">
      <c r="A27" t="s">
        <v>165</v>
      </c>
      <c r="B27" t="s">
        <v>195</v>
      </c>
      <c r="C27">
        <v>0.04</v>
      </c>
      <c r="D27" t="s">
        <v>147</v>
      </c>
      <c r="E27">
        <v>139.535</v>
      </c>
      <c r="F27">
        <v>139.69900000000001</v>
      </c>
      <c r="G27">
        <v>139.36600000000001</v>
      </c>
      <c r="I27">
        <v>139.59200000000001</v>
      </c>
      <c r="J27">
        <v>-0.16</v>
      </c>
      <c r="K27">
        <v>0</v>
      </c>
      <c r="L27">
        <f t="shared" si="0"/>
        <v>0.22599999999999909</v>
      </c>
      <c r="M27">
        <f t="shared" si="1"/>
        <v>-0.10699999999999932</v>
      </c>
      <c r="N27">
        <f t="shared" si="2"/>
        <v>5.7000000000016371E-2</v>
      </c>
      <c r="O27">
        <f t="shared" si="3"/>
        <v>5.7000000000016371</v>
      </c>
      <c r="Q27">
        <f t="shared" si="4"/>
        <v>4.0849965958373438E-2</v>
      </c>
    </row>
    <row r="28" spans="1:17" x14ac:dyDescent="0.25">
      <c r="A28" t="s">
        <v>165</v>
      </c>
      <c r="B28" t="s">
        <v>200</v>
      </c>
      <c r="C28">
        <v>0.04</v>
      </c>
      <c r="D28" t="s">
        <v>147</v>
      </c>
      <c r="E28">
        <v>139.59299999999999</v>
      </c>
      <c r="F28">
        <v>139.38399999999999</v>
      </c>
      <c r="G28">
        <v>139.77799999999999</v>
      </c>
      <c r="I28">
        <v>139.416</v>
      </c>
      <c r="J28">
        <v>-0.16</v>
      </c>
      <c r="K28">
        <v>0</v>
      </c>
      <c r="L28">
        <f t="shared" si="0"/>
        <v>-0.36199999999999477</v>
      </c>
      <c r="M28">
        <f t="shared" si="1"/>
        <v>3.2000000000010687E-2</v>
      </c>
      <c r="N28">
        <f t="shared" si="2"/>
        <v>-0.1769999999999925</v>
      </c>
      <c r="O28">
        <f t="shared" si="3"/>
        <v>-17.69999999999925</v>
      </c>
      <c r="Q28">
        <f t="shared" si="4"/>
        <v>-0.12679718897078829</v>
      </c>
    </row>
    <row r="29" spans="1:17" x14ac:dyDescent="0.25">
      <c r="A29" t="s">
        <v>166</v>
      </c>
      <c r="B29" t="s">
        <v>200</v>
      </c>
      <c r="C29">
        <v>0.04</v>
      </c>
      <c r="D29" t="s">
        <v>147</v>
      </c>
      <c r="E29">
        <v>140.476</v>
      </c>
      <c r="F29">
        <v>140.48099999999999</v>
      </c>
      <c r="G29">
        <v>140.65100000000001</v>
      </c>
      <c r="I29">
        <v>140.499</v>
      </c>
      <c r="J29">
        <v>-0.16</v>
      </c>
      <c r="K29">
        <v>0</v>
      </c>
      <c r="L29">
        <f t="shared" si="0"/>
        <v>-0.15200000000001523</v>
      </c>
      <c r="M29">
        <f t="shared" si="1"/>
        <v>1.8000000000000682E-2</v>
      </c>
      <c r="N29">
        <f t="shared" si="2"/>
        <v>2.2999999999996135E-2</v>
      </c>
      <c r="O29">
        <f t="shared" si="3"/>
        <v>2.2999999999996135</v>
      </c>
      <c r="Q29">
        <f t="shared" si="4"/>
        <v>1.6372903556476647E-2</v>
      </c>
    </row>
    <row r="30" spans="1:17" x14ac:dyDescent="0.25">
      <c r="A30" t="s">
        <v>167</v>
      </c>
      <c r="B30" t="s">
        <v>195</v>
      </c>
      <c r="C30">
        <v>0.04</v>
      </c>
      <c r="D30" t="s">
        <v>147</v>
      </c>
      <c r="E30">
        <v>140.251</v>
      </c>
      <c r="F30">
        <v>140.22200000000001</v>
      </c>
      <c r="G30">
        <v>140.071</v>
      </c>
      <c r="I30">
        <v>140.19800000000001</v>
      </c>
      <c r="J30">
        <v>-0.16</v>
      </c>
      <c r="K30">
        <v>0</v>
      </c>
      <c r="L30">
        <f t="shared" si="0"/>
        <v>0.12700000000000955</v>
      </c>
      <c r="M30">
        <f t="shared" si="1"/>
        <v>-2.4000000000000909E-2</v>
      </c>
      <c r="N30">
        <f t="shared" si="2"/>
        <v>-5.2999999999997272E-2</v>
      </c>
      <c r="O30">
        <f t="shared" si="3"/>
        <v>-5.2999999999997272</v>
      </c>
      <c r="Q30">
        <f t="shared" si="4"/>
        <v>-3.7789391875991805E-2</v>
      </c>
    </row>
    <row r="31" spans="1:17" x14ac:dyDescent="0.25">
      <c r="A31" t="s">
        <v>167</v>
      </c>
      <c r="B31" t="s">
        <v>200</v>
      </c>
      <c r="C31">
        <v>0.04</v>
      </c>
      <c r="D31" t="s">
        <v>147</v>
      </c>
      <c r="E31">
        <v>140.197</v>
      </c>
      <c r="F31">
        <v>140.202</v>
      </c>
      <c r="G31">
        <v>140.447</v>
      </c>
      <c r="I31">
        <v>140.202</v>
      </c>
      <c r="J31">
        <v>-0.16</v>
      </c>
      <c r="K31">
        <v>0</v>
      </c>
      <c r="L31">
        <f t="shared" si="0"/>
        <v>-0.24500000000000455</v>
      </c>
      <c r="M31">
        <f t="shared" si="1"/>
        <v>0</v>
      </c>
      <c r="N31">
        <f t="shared" si="2"/>
        <v>4.9999999999954525E-3</v>
      </c>
      <c r="O31">
        <f t="shared" si="3"/>
        <v>0.49999999999954525</v>
      </c>
      <c r="Q31">
        <f t="shared" si="4"/>
        <v>3.566410122895249E-3</v>
      </c>
    </row>
    <row r="32" spans="1:17" x14ac:dyDescent="0.25">
      <c r="A32" t="s">
        <v>167</v>
      </c>
      <c r="B32" t="s">
        <v>200</v>
      </c>
      <c r="C32">
        <v>0.04</v>
      </c>
      <c r="D32" t="s">
        <v>147</v>
      </c>
      <c r="E32">
        <v>140.11600000000001</v>
      </c>
      <c r="F32">
        <v>140.125</v>
      </c>
      <c r="G32">
        <v>140.244</v>
      </c>
      <c r="I32">
        <v>140.125</v>
      </c>
      <c r="J32">
        <v>-0.16</v>
      </c>
      <c r="K32">
        <v>0</v>
      </c>
      <c r="L32">
        <f t="shared" si="0"/>
        <v>-0.11899999999999977</v>
      </c>
      <c r="M32">
        <f t="shared" si="1"/>
        <v>0</v>
      </c>
      <c r="N32">
        <f t="shared" si="2"/>
        <v>8.9999999999861302E-3</v>
      </c>
      <c r="O32">
        <f t="shared" si="3"/>
        <v>0.89999999999861302</v>
      </c>
      <c r="Q32">
        <f t="shared" si="4"/>
        <v>6.4232493077065649E-3</v>
      </c>
    </row>
    <row r="33" spans="1:17" x14ac:dyDescent="0.25">
      <c r="A33" t="s">
        <v>168</v>
      </c>
      <c r="B33" t="s">
        <v>200</v>
      </c>
      <c r="C33">
        <v>0.04</v>
      </c>
      <c r="D33" t="s">
        <v>147</v>
      </c>
      <c r="E33">
        <v>140.637</v>
      </c>
      <c r="F33">
        <v>140.63999999999999</v>
      </c>
      <c r="G33">
        <v>140.809</v>
      </c>
      <c r="I33">
        <v>140.63999999999999</v>
      </c>
      <c r="J33">
        <v>-0.16</v>
      </c>
      <c r="K33">
        <v>0</v>
      </c>
      <c r="L33">
        <f t="shared" si="0"/>
        <v>-0.16900000000001114</v>
      </c>
      <c r="M33">
        <f t="shared" si="1"/>
        <v>0</v>
      </c>
      <c r="N33">
        <f t="shared" si="2"/>
        <v>2.9999999999859028E-3</v>
      </c>
      <c r="O33">
        <f t="shared" si="3"/>
        <v>0.29999999999859028</v>
      </c>
      <c r="Q33">
        <f t="shared" si="4"/>
        <v>2.1331513044119989E-3</v>
      </c>
    </row>
    <row r="34" spans="1:17" x14ac:dyDescent="0.25">
      <c r="A34" t="s">
        <v>168</v>
      </c>
      <c r="B34" t="s">
        <v>195</v>
      </c>
      <c r="C34">
        <v>0.04</v>
      </c>
      <c r="D34" t="s">
        <v>147</v>
      </c>
      <c r="E34">
        <v>140.637</v>
      </c>
      <c r="F34">
        <v>140.74700000000001</v>
      </c>
      <c r="G34">
        <v>140.51</v>
      </c>
      <c r="I34">
        <v>140.696</v>
      </c>
      <c r="J34">
        <v>-0.16</v>
      </c>
      <c r="K34">
        <v>0</v>
      </c>
      <c r="L34">
        <f t="shared" si="0"/>
        <v>0.18600000000000705</v>
      </c>
      <c r="M34">
        <f t="shared" si="1"/>
        <v>-5.1000000000016144E-2</v>
      </c>
      <c r="N34">
        <f t="shared" si="2"/>
        <v>5.8999999999997499E-2</v>
      </c>
      <c r="O34">
        <f t="shared" si="3"/>
        <v>5.8999999999997499</v>
      </c>
      <c r="Q34">
        <f t="shared" si="4"/>
        <v>4.1951975653631332E-2</v>
      </c>
    </row>
    <row r="35" spans="1:17" x14ac:dyDescent="0.25">
      <c r="A35" t="s">
        <v>168</v>
      </c>
      <c r="B35" t="s">
        <v>200</v>
      </c>
      <c r="C35">
        <v>0.04</v>
      </c>
      <c r="D35" t="s">
        <v>147</v>
      </c>
      <c r="E35">
        <v>140.69499999999999</v>
      </c>
      <c r="F35">
        <v>140.53399999999999</v>
      </c>
      <c r="G35">
        <v>140.88200000000001</v>
      </c>
      <c r="I35">
        <v>140.65600000000001</v>
      </c>
      <c r="J35">
        <v>-0.16</v>
      </c>
      <c r="K35">
        <v>0</v>
      </c>
      <c r="L35">
        <f t="shared" si="0"/>
        <v>-0.22599999999999909</v>
      </c>
      <c r="M35">
        <f t="shared" si="1"/>
        <v>0.1220000000000141</v>
      </c>
      <c r="N35">
        <f t="shared" si="2"/>
        <v>-3.8999999999987267E-2</v>
      </c>
      <c r="O35">
        <f t="shared" si="3"/>
        <v>-3.8999999999987267</v>
      </c>
      <c r="Q35">
        <f t="shared" si="4"/>
        <v>-2.7719535164708958E-2</v>
      </c>
    </row>
    <row r="36" spans="1:17" x14ac:dyDescent="0.25">
      <c r="A36" t="s">
        <v>169</v>
      </c>
      <c r="B36" t="s">
        <v>195</v>
      </c>
      <c r="C36">
        <v>0.04</v>
      </c>
      <c r="D36" t="s">
        <v>147</v>
      </c>
      <c r="E36">
        <v>140.399</v>
      </c>
      <c r="F36">
        <v>141.50800000000001</v>
      </c>
      <c r="G36">
        <v>141.30000000000001</v>
      </c>
      <c r="I36">
        <v>141.44499999999999</v>
      </c>
      <c r="J36">
        <v>-0.16</v>
      </c>
      <c r="K36">
        <v>0</v>
      </c>
      <c r="L36">
        <f t="shared" si="0"/>
        <v>0.14499999999998181</v>
      </c>
      <c r="M36">
        <f t="shared" si="1"/>
        <v>-6.3000000000016598E-2</v>
      </c>
      <c r="N36">
        <f t="shared" si="2"/>
        <v>1.0459999999999923</v>
      </c>
      <c r="O36">
        <f t="shared" si="3"/>
        <v>104.59999999999923</v>
      </c>
      <c r="Q36">
        <f t="shared" si="4"/>
        <v>0.74501955142130083</v>
      </c>
    </row>
    <row r="37" spans="1:17" x14ac:dyDescent="0.25">
      <c r="A37" t="s">
        <v>169</v>
      </c>
      <c r="B37" t="s">
        <v>200</v>
      </c>
      <c r="C37">
        <v>0.04</v>
      </c>
      <c r="D37" t="s">
        <v>147</v>
      </c>
      <c r="E37">
        <v>141.44499999999999</v>
      </c>
      <c r="F37">
        <v>141.36600000000001</v>
      </c>
      <c r="G37">
        <v>141.59899999999999</v>
      </c>
      <c r="I37">
        <v>141.38999999999999</v>
      </c>
      <c r="J37">
        <v>-0.16</v>
      </c>
      <c r="K37">
        <v>0</v>
      </c>
      <c r="L37">
        <f t="shared" si="0"/>
        <v>-0.20900000000000318</v>
      </c>
      <c r="M37">
        <f t="shared" si="1"/>
        <v>2.3999999999972488E-2</v>
      </c>
      <c r="N37">
        <f t="shared" si="2"/>
        <v>-5.5000000000006821E-2</v>
      </c>
      <c r="O37">
        <f t="shared" si="3"/>
        <v>-5.5000000000006821</v>
      </c>
      <c r="Q37">
        <f t="shared" si="4"/>
        <v>-3.8884372017396744E-2</v>
      </c>
    </row>
    <row r="38" spans="1:17" x14ac:dyDescent="0.25">
      <c r="A38" t="s">
        <v>169</v>
      </c>
      <c r="B38" t="s">
        <v>195</v>
      </c>
      <c r="C38">
        <v>0.04</v>
      </c>
      <c r="D38" t="s">
        <v>147</v>
      </c>
      <c r="E38">
        <v>141.387</v>
      </c>
      <c r="F38">
        <v>141.38200000000001</v>
      </c>
      <c r="G38">
        <v>141.053</v>
      </c>
      <c r="I38">
        <v>141.38200000000001</v>
      </c>
      <c r="J38">
        <v>-0.16</v>
      </c>
      <c r="K38">
        <v>0</v>
      </c>
      <c r="L38">
        <f t="shared" si="0"/>
        <v>0.32900000000000773</v>
      </c>
      <c r="M38">
        <f t="shared" si="1"/>
        <v>0</v>
      </c>
      <c r="N38">
        <f t="shared" si="2"/>
        <v>-4.9999999999954525E-3</v>
      </c>
      <c r="O38">
        <f t="shared" si="3"/>
        <v>-0.49999999999954525</v>
      </c>
      <c r="Q38">
        <f t="shared" si="4"/>
        <v>-3.5363930205715181E-3</v>
      </c>
    </row>
    <row r="39" spans="1:17" x14ac:dyDescent="0.25">
      <c r="A39" t="s">
        <v>169</v>
      </c>
      <c r="B39" t="s">
        <v>200</v>
      </c>
      <c r="C39">
        <v>0.04</v>
      </c>
      <c r="D39" t="s">
        <v>147</v>
      </c>
      <c r="E39">
        <v>141.38499999999999</v>
      </c>
      <c r="F39">
        <v>141.24299999999999</v>
      </c>
      <c r="G39">
        <v>141.55699999999999</v>
      </c>
      <c r="I39">
        <v>141.334</v>
      </c>
      <c r="J39">
        <v>-0.16</v>
      </c>
      <c r="K39">
        <v>0</v>
      </c>
      <c r="L39">
        <f t="shared" si="0"/>
        <v>-0.22299999999998477</v>
      </c>
      <c r="M39">
        <f t="shared" si="1"/>
        <v>9.1000000000008185E-2</v>
      </c>
      <c r="N39">
        <f t="shared" si="2"/>
        <v>-5.0999999999987722E-2</v>
      </c>
      <c r="O39">
        <f t="shared" si="3"/>
        <v>-5.0999999999987722</v>
      </c>
      <c r="Q39">
        <f t="shared" si="4"/>
        <v>-3.6071719064955779E-2</v>
      </c>
    </row>
    <row r="40" spans="1:17" x14ac:dyDescent="0.25">
      <c r="A40" t="s">
        <v>169</v>
      </c>
      <c r="B40" t="s">
        <v>195</v>
      </c>
      <c r="C40">
        <v>0.04</v>
      </c>
      <c r="D40" t="s">
        <v>147</v>
      </c>
      <c r="E40">
        <v>141.32900000000001</v>
      </c>
      <c r="F40">
        <v>141.494</v>
      </c>
      <c r="G40">
        <v>161.16499999999999</v>
      </c>
      <c r="I40">
        <v>141.381</v>
      </c>
      <c r="J40">
        <v>-0.16</v>
      </c>
      <c r="K40">
        <v>0</v>
      </c>
      <c r="L40">
        <f t="shared" si="0"/>
        <v>-19.783999999999992</v>
      </c>
      <c r="M40">
        <f t="shared" si="1"/>
        <v>-0.11299999999999955</v>
      </c>
      <c r="N40">
        <f t="shared" si="2"/>
        <v>5.1999999999992497E-2</v>
      </c>
      <c r="O40">
        <f t="shared" si="3"/>
        <v>5.1999999999992497</v>
      </c>
      <c r="Q40">
        <f t="shared" si="4"/>
        <v>3.679358093525921E-2</v>
      </c>
    </row>
    <row r="41" spans="1:17" x14ac:dyDescent="0.25">
      <c r="A41" t="s">
        <v>186</v>
      </c>
      <c r="B41" t="s">
        <v>200</v>
      </c>
      <c r="C41">
        <v>1</v>
      </c>
      <c r="D41" t="s">
        <v>147</v>
      </c>
      <c r="E41">
        <v>142.00800000000001</v>
      </c>
      <c r="F41">
        <v>142.02000000000001</v>
      </c>
      <c r="G41">
        <v>142.08699999999999</v>
      </c>
      <c r="I41">
        <v>142.08699999999999</v>
      </c>
      <c r="J41">
        <v>4</v>
      </c>
      <c r="K41">
        <v>0</v>
      </c>
      <c r="L41">
        <f t="shared" si="0"/>
        <v>0</v>
      </c>
      <c r="M41">
        <f t="shared" si="1"/>
        <v>6.6999999999978854E-2</v>
      </c>
      <c r="N41">
        <f t="shared" si="2"/>
        <v>7.8999999999979309E-2</v>
      </c>
      <c r="O41">
        <f t="shared" si="3"/>
        <v>7.8999999999979309</v>
      </c>
      <c r="Q41">
        <f t="shared" si="4"/>
        <v>5.5630668694706849E-2</v>
      </c>
    </row>
    <row r="42" spans="1:17" x14ac:dyDescent="0.25">
      <c r="A42" t="s">
        <v>199</v>
      </c>
      <c r="B42" t="s">
        <v>200</v>
      </c>
      <c r="C42">
        <v>0.01</v>
      </c>
      <c r="D42" t="s">
        <v>147</v>
      </c>
      <c r="E42">
        <v>142.40199999999999</v>
      </c>
      <c r="F42">
        <v>142.25899999999999</v>
      </c>
      <c r="G42">
        <v>0</v>
      </c>
      <c r="H42" t="s">
        <v>201</v>
      </c>
      <c r="I42">
        <v>142.25899999999999</v>
      </c>
      <c r="J42">
        <v>-0.04</v>
      </c>
      <c r="K42">
        <v>0</v>
      </c>
      <c r="L42">
        <f t="shared" si="0"/>
        <v>142.25899999999999</v>
      </c>
      <c r="M42">
        <f t="shared" si="1"/>
        <v>0</v>
      </c>
      <c r="N42">
        <f t="shared" si="2"/>
        <v>-0.14300000000000068</v>
      </c>
      <c r="O42">
        <f t="shared" si="3"/>
        <v>-14.300000000000068</v>
      </c>
      <c r="Q42">
        <f t="shared" si="4"/>
        <v>-0.10041993792222069</v>
      </c>
    </row>
    <row r="43" spans="1:17" x14ac:dyDescent="0.25">
      <c r="A43" t="s">
        <v>202</v>
      </c>
      <c r="B43" t="s">
        <v>200</v>
      </c>
      <c r="C43">
        <v>0.01</v>
      </c>
      <c r="D43" t="s">
        <v>147</v>
      </c>
      <c r="E43">
        <v>143.10499999999999</v>
      </c>
      <c r="F43">
        <v>142.93199999999999</v>
      </c>
      <c r="G43">
        <v>143.267</v>
      </c>
      <c r="H43" t="s">
        <v>203</v>
      </c>
      <c r="I43">
        <v>143.012</v>
      </c>
      <c r="J43">
        <v>-0.04</v>
      </c>
      <c r="K43">
        <v>0</v>
      </c>
      <c r="L43">
        <f t="shared" si="0"/>
        <v>-0.25499999999999545</v>
      </c>
      <c r="M43">
        <f t="shared" si="1"/>
        <v>8.0000000000012506E-2</v>
      </c>
      <c r="N43">
        <f t="shared" si="2"/>
        <v>-9.2999999999989313E-2</v>
      </c>
      <c r="O43">
        <f t="shared" si="3"/>
        <v>-9.2999999999989313</v>
      </c>
      <c r="Q43">
        <f t="shared" si="4"/>
        <v>-6.4987247126228512E-2</v>
      </c>
    </row>
    <row r="44" spans="1:17" x14ac:dyDescent="0.25">
      <c r="A44" t="s">
        <v>204</v>
      </c>
      <c r="B44" t="s">
        <v>200</v>
      </c>
      <c r="C44">
        <v>0.01</v>
      </c>
      <c r="D44" t="s">
        <v>147</v>
      </c>
      <c r="E44">
        <v>143.11199999999999</v>
      </c>
      <c r="F44">
        <v>143.001</v>
      </c>
      <c r="G44">
        <v>143.21100000000001</v>
      </c>
      <c r="H44" t="s">
        <v>205</v>
      </c>
      <c r="I44">
        <v>143.05600000000001</v>
      </c>
      <c r="J44">
        <v>-0.04</v>
      </c>
      <c r="K44">
        <v>0</v>
      </c>
      <c r="L44">
        <f t="shared" si="0"/>
        <v>-0.15500000000000114</v>
      </c>
      <c r="M44">
        <f t="shared" si="1"/>
        <v>5.5000000000006821E-2</v>
      </c>
      <c r="N44">
        <f t="shared" si="2"/>
        <v>-5.5999999999983174E-2</v>
      </c>
      <c r="O44">
        <f t="shared" si="3"/>
        <v>-5.5999999999983174</v>
      </c>
      <c r="Q44">
        <f t="shared" si="4"/>
        <v>-3.9130191737927762E-2</v>
      </c>
    </row>
    <row r="45" spans="1:17" x14ac:dyDescent="0.25">
      <c r="A45" t="s">
        <v>209</v>
      </c>
      <c r="B45" t="s">
        <v>200</v>
      </c>
      <c r="C45">
        <v>0.01</v>
      </c>
      <c r="D45" t="s">
        <v>147</v>
      </c>
      <c r="E45">
        <v>143.309</v>
      </c>
      <c r="F45">
        <v>143.31100000000001</v>
      </c>
      <c r="G45">
        <v>143.38499999999999</v>
      </c>
      <c r="H45" t="s">
        <v>210</v>
      </c>
      <c r="I45">
        <v>143.38499999999999</v>
      </c>
      <c r="J45">
        <v>-0.04</v>
      </c>
      <c r="K45">
        <v>0</v>
      </c>
      <c r="L45">
        <f t="shared" si="0"/>
        <v>0</v>
      </c>
      <c r="M45">
        <f t="shared" si="1"/>
        <v>7.3999999999983856E-2</v>
      </c>
      <c r="N45">
        <f t="shared" si="2"/>
        <v>7.5999999999993406E-2</v>
      </c>
      <c r="O45">
        <f t="shared" si="3"/>
        <v>7.5999999999993406</v>
      </c>
      <c r="Q45">
        <f t="shared" si="4"/>
        <v>5.3032258964889445E-2</v>
      </c>
    </row>
    <row r="46" spans="1:17" x14ac:dyDescent="0.25">
      <c r="A46" t="s">
        <v>214</v>
      </c>
      <c r="B46" t="s">
        <v>200</v>
      </c>
      <c r="C46">
        <v>0.01</v>
      </c>
      <c r="D46" t="s">
        <v>147</v>
      </c>
      <c r="E46">
        <v>144.46</v>
      </c>
      <c r="F46">
        <v>144.536</v>
      </c>
      <c r="G46">
        <v>144.61500000000001</v>
      </c>
      <c r="H46" t="s">
        <v>215</v>
      </c>
      <c r="I46">
        <v>144.61500000000001</v>
      </c>
      <c r="J46">
        <v>-0.04</v>
      </c>
      <c r="K46">
        <v>0</v>
      </c>
      <c r="L46">
        <f t="shared" si="0"/>
        <v>0</v>
      </c>
      <c r="M46">
        <f t="shared" si="1"/>
        <v>7.9000000000007731E-2</v>
      </c>
      <c r="N46">
        <f t="shared" si="2"/>
        <v>0.15500000000000114</v>
      </c>
      <c r="O46">
        <f t="shared" si="3"/>
        <v>15.500000000000114</v>
      </c>
      <c r="Q46">
        <f t="shared" si="4"/>
        <v>0.10729613733905657</v>
      </c>
    </row>
    <row r="47" spans="1:17" x14ac:dyDescent="0.25">
      <c r="A47" t="s">
        <v>218</v>
      </c>
      <c r="B47" t="s">
        <v>195</v>
      </c>
      <c r="C47">
        <v>0.01</v>
      </c>
      <c r="D47" t="s">
        <v>147</v>
      </c>
      <c r="E47">
        <v>143.23699999999999</v>
      </c>
      <c r="F47">
        <v>143.405</v>
      </c>
      <c r="G47">
        <v>143.03100000000001</v>
      </c>
      <c r="H47" t="s">
        <v>219</v>
      </c>
      <c r="I47">
        <v>143.316</v>
      </c>
      <c r="J47">
        <v>-0.04</v>
      </c>
      <c r="K47">
        <v>0</v>
      </c>
      <c r="L47">
        <f t="shared" si="0"/>
        <v>0.28499999999999659</v>
      </c>
      <c r="M47">
        <f t="shared" si="1"/>
        <v>-8.8999999999998636E-2</v>
      </c>
      <c r="N47">
        <f t="shared" si="2"/>
        <v>7.9000000000007731E-2</v>
      </c>
      <c r="O47">
        <f t="shared" si="3"/>
        <v>7.9000000000007731</v>
      </c>
      <c r="Q47">
        <f t="shared" si="4"/>
        <v>5.5153347249668541E-2</v>
      </c>
    </row>
    <row r="48" spans="1:17" x14ac:dyDescent="0.25">
      <c r="A48" t="s">
        <v>220</v>
      </c>
      <c r="B48" t="s">
        <v>200</v>
      </c>
      <c r="C48">
        <v>0.01</v>
      </c>
      <c r="D48" t="s">
        <v>147</v>
      </c>
      <c r="E48">
        <v>143.40799999999999</v>
      </c>
      <c r="F48">
        <v>143.49799999999999</v>
      </c>
      <c r="G48">
        <v>143.54499999999999</v>
      </c>
      <c r="H48" t="s">
        <v>221</v>
      </c>
      <c r="I48">
        <v>143.49799999999999</v>
      </c>
      <c r="J48">
        <v>-0.04</v>
      </c>
      <c r="K48">
        <v>0</v>
      </c>
      <c r="L48">
        <f t="shared" si="0"/>
        <v>-4.6999999999997044E-2</v>
      </c>
      <c r="M48">
        <f t="shared" si="1"/>
        <v>0</v>
      </c>
      <c r="N48">
        <f t="shared" si="2"/>
        <v>9.0000000000003411E-2</v>
      </c>
      <c r="O48">
        <f t="shared" si="3"/>
        <v>9.0000000000003411</v>
      </c>
      <c r="Q48">
        <f t="shared" si="4"/>
        <v>6.275800513221258E-2</v>
      </c>
    </row>
    <row r="49" spans="1:17" x14ac:dyDescent="0.25">
      <c r="A49" t="s">
        <v>222</v>
      </c>
      <c r="B49" t="s">
        <v>195</v>
      </c>
      <c r="C49">
        <v>0.01</v>
      </c>
      <c r="D49" t="s">
        <v>147</v>
      </c>
      <c r="E49">
        <v>142.83699999999999</v>
      </c>
      <c r="F49">
        <v>142.98400000000001</v>
      </c>
      <c r="G49">
        <v>142.68600000000001</v>
      </c>
      <c r="H49" t="s">
        <v>223</v>
      </c>
      <c r="I49">
        <v>142.946</v>
      </c>
      <c r="J49">
        <v>-0.04</v>
      </c>
      <c r="K49">
        <v>0</v>
      </c>
      <c r="L49">
        <f t="shared" si="0"/>
        <v>0.25999999999999091</v>
      </c>
      <c r="M49">
        <f t="shared" si="1"/>
        <v>-3.8000000000010914E-2</v>
      </c>
      <c r="N49">
        <f t="shared" si="2"/>
        <v>0.10900000000000887</v>
      </c>
      <c r="O49">
        <f t="shared" si="3"/>
        <v>10.900000000000887</v>
      </c>
      <c r="Q49">
        <f t="shared" si="4"/>
        <v>7.6310759817140431E-2</v>
      </c>
    </row>
    <row r="50" spans="1:17" x14ac:dyDescent="0.25">
      <c r="A50" t="s">
        <v>224</v>
      </c>
      <c r="B50" t="s">
        <v>195</v>
      </c>
      <c r="C50">
        <v>0.01</v>
      </c>
      <c r="D50" t="s">
        <v>147</v>
      </c>
      <c r="E50">
        <v>137.41499999999999</v>
      </c>
      <c r="F50">
        <v>137.67099999999999</v>
      </c>
      <c r="G50">
        <v>137.19</v>
      </c>
      <c r="H50" t="s">
        <v>225</v>
      </c>
      <c r="I50">
        <v>137.57400000000001</v>
      </c>
      <c r="J50">
        <v>-0.04</v>
      </c>
      <c r="K50">
        <v>0</v>
      </c>
      <c r="L50">
        <f t="shared" si="0"/>
        <v>0.38400000000001455</v>
      </c>
      <c r="M50">
        <f t="shared" si="1"/>
        <v>-9.6999999999979991E-2</v>
      </c>
      <c r="N50">
        <f t="shared" si="2"/>
        <v>0.15900000000002024</v>
      </c>
      <c r="O50">
        <f t="shared" si="3"/>
        <v>15.900000000002024</v>
      </c>
      <c r="Q50">
        <f t="shared" si="4"/>
        <v>0.11570789215152658</v>
      </c>
    </row>
    <row r="51" spans="1:17" x14ac:dyDescent="0.25">
      <c r="A51" t="s">
        <v>232</v>
      </c>
      <c r="B51" t="s">
        <v>195</v>
      </c>
      <c r="C51">
        <v>0.01</v>
      </c>
      <c r="D51" t="s">
        <v>147</v>
      </c>
      <c r="E51">
        <v>137.63800000000001</v>
      </c>
      <c r="F51">
        <v>137.60599999999999</v>
      </c>
      <c r="G51">
        <v>137.40899999999999</v>
      </c>
      <c r="H51" t="s">
        <v>233</v>
      </c>
      <c r="I51">
        <v>137.60599999999999</v>
      </c>
      <c r="J51">
        <v>-0.04</v>
      </c>
      <c r="K51">
        <v>0</v>
      </c>
      <c r="L51">
        <f t="shared" si="0"/>
        <v>0.19700000000000273</v>
      </c>
      <c r="M51">
        <f t="shared" si="1"/>
        <v>0</v>
      </c>
      <c r="N51">
        <f t="shared" si="2"/>
        <v>-3.2000000000010687E-2</v>
      </c>
      <c r="O51">
        <f t="shared" si="3"/>
        <v>-3.2000000000010687</v>
      </c>
      <c r="Q51">
        <f t="shared" si="4"/>
        <v>-2.3249393336150399E-2</v>
      </c>
    </row>
    <row r="52" spans="1:17" x14ac:dyDescent="0.25">
      <c r="A52" t="s">
        <v>234</v>
      </c>
      <c r="B52" t="s">
        <v>195</v>
      </c>
      <c r="C52">
        <v>1</v>
      </c>
      <c r="D52" t="s">
        <v>147</v>
      </c>
      <c r="E52">
        <v>137.61000000000001</v>
      </c>
      <c r="F52">
        <v>137.608</v>
      </c>
      <c r="G52">
        <v>0</v>
      </c>
      <c r="H52" t="s">
        <v>235</v>
      </c>
      <c r="I52">
        <v>137.608</v>
      </c>
      <c r="J52">
        <v>-4</v>
      </c>
      <c r="K52">
        <v>0</v>
      </c>
      <c r="L52">
        <f t="shared" si="0"/>
        <v>137.608</v>
      </c>
      <c r="M52">
        <f t="shared" si="1"/>
        <v>0</v>
      </c>
      <c r="N52">
        <f t="shared" si="2"/>
        <v>-2.0000000000095497E-3</v>
      </c>
      <c r="O52">
        <f t="shared" si="3"/>
        <v>-0.20000000000095497</v>
      </c>
      <c r="Q52">
        <f t="shared" si="4"/>
        <v>-1.4533827483537165E-3</v>
      </c>
    </row>
    <row r="53" spans="1:17" x14ac:dyDescent="0.25">
      <c r="A53" t="s">
        <v>300</v>
      </c>
      <c r="B53" t="s">
        <v>200</v>
      </c>
      <c r="C53">
        <v>0.01</v>
      </c>
      <c r="D53" t="s">
        <v>147</v>
      </c>
      <c r="E53">
        <v>133.983</v>
      </c>
      <c r="F53">
        <v>133.98599999999999</v>
      </c>
      <c r="G53">
        <v>134.18100000000001</v>
      </c>
      <c r="H53" t="s">
        <v>301</v>
      </c>
      <c r="I53">
        <v>133.98599999999999</v>
      </c>
      <c r="J53">
        <v>-0.04</v>
      </c>
      <c r="K53">
        <v>0</v>
      </c>
      <c r="L53">
        <f t="shared" si="0"/>
        <v>-0.1950000000000216</v>
      </c>
      <c r="M53">
        <f t="shared" si="1"/>
        <v>0</v>
      </c>
      <c r="N53">
        <f t="shared" si="2"/>
        <v>2.9999999999859028E-3</v>
      </c>
      <c r="O53">
        <f t="shared" si="3"/>
        <v>0.29999999999859028</v>
      </c>
      <c r="Q53">
        <f t="shared" si="4"/>
        <v>2.2390900337997378E-3</v>
      </c>
    </row>
    <row r="54" spans="1:17" x14ac:dyDescent="0.25">
      <c r="A54" t="s">
        <v>305</v>
      </c>
      <c r="B54" t="s">
        <v>200</v>
      </c>
      <c r="C54">
        <v>0.01</v>
      </c>
      <c r="D54" t="s">
        <v>147</v>
      </c>
      <c r="E54">
        <v>137.08000000000001</v>
      </c>
      <c r="F54">
        <v>136.71600000000001</v>
      </c>
      <c r="G54">
        <v>137.47300000000001</v>
      </c>
      <c r="H54" t="s">
        <v>306</v>
      </c>
      <c r="I54">
        <v>136.804</v>
      </c>
      <c r="J54">
        <v>-0.04</v>
      </c>
      <c r="K54">
        <v>0</v>
      </c>
      <c r="L54">
        <f t="shared" si="0"/>
        <v>-0.66900000000001114</v>
      </c>
      <c r="M54">
        <f t="shared" si="1"/>
        <v>8.7999999999993861E-2</v>
      </c>
      <c r="N54">
        <f t="shared" si="2"/>
        <v>-0.27600000000001046</v>
      </c>
      <c r="O54">
        <f t="shared" si="3"/>
        <v>-27.600000000001046</v>
      </c>
      <c r="Q54">
        <f t="shared" si="4"/>
        <v>-0.20134228187920225</v>
      </c>
    </row>
    <row r="55" spans="1:17" x14ac:dyDescent="0.25">
      <c r="A55" t="s">
        <v>316</v>
      </c>
      <c r="B55" t="s">
        <v>200</v>
      </c>
      <c r="C55">
        <v>0.01</v>
      </c>
      <c r="D55" t="s">
        <v>147</v>
      </c>
      <c r="E55">
        <v>136.04</v>
      </c>
      <c r="F55">
        <v>135.649</v>
      </c>
      <c r="G55">
        <v>136.05699999999999</v>
      </c>
      <c r="H55" t="s">
        <v>317</v>
      </c>
      <c r="I55">
        <v>135.768</v>
      </c>
      <c r="J55">
        <v>-0.04</v>
      </c>
      <c r="K55">
        <v>0</v>
      </c>
      <c r="L55">
        <f t="shared" si="0"/>
        <v>-0.28899999999998727</v>
      </c>
      <c r="M55">
        <f t="shared" si="1"/>
        <v>0.11899999999999977</v>
      </c>
      <c r="N55">
        <f t="shared" si="2"/>
        <v>-0.27199999999999136</v>
      </c>
      <c r="O55">
        <f t="shared" si="3"/>
        <v>-27.199999999999136</v>
      </c>
      <c r="Q55">
        <f t="shared" si="4"/>
        <v>-0.19994119376653291</v>
      </c>
    </row>
    <row r="56" spans="1:17" x14ac:dyDescent="0.25">
      <c r="A56" t="s">
        <v>318</v>
      </c>
      <c r="B56" t="s">
        <v>200</v>
      </c>
      <c r="C56">
        <v>0.01</v>
      </c>
      <c r="D56" t="s">
        <v>147</v>
      </c>
      <c r="E56">
        <v>135.88499999999999</v>
      </c>
      <c r="F56">
        <v>0</v>
      </c>
      <c r="G56">
        <v>136.023</v>
      </c>
      <c r="H56" t="s">
        <v>319</v>
      </c>
      <c r="I56">
        <v>135.90899999999999</v>
      </c>
      <c r="J56">
        <v>-0.04</v>
      </c>
      <c r="K56">
        <v>0</v>
      </c>
      <c r="L56">
        <f t="shared" si="0"/>
        <v>-0.11400000000000432</v>
      </c>
      <c r="M56">
        <f t="shared" si="1"/>
        <v>135.90899999999999</v>
      </c>
      <c r="N56">
        <f t="shared" si="2"/>
        <v>2.4000000000000909E-2</v>
      </c>
      <c r="O56">
        <f t="shared" si="3"/>
        <v>2.4000000000000909</v>
      </c>
      <c r="Q56">
        <f t="shared" si="4"/>
        <v>1.766199359752799E-2</v>
      </c>
    </row>
    <row r="57" spans="1:17" x14ac:dyDescent="0.25">
      <c r="A57" t="s">
        <v>320</v>
      </c>
      <c r="B57" t="s">
        <v>200</v>
      </c>
      <c r="C57">
        <v>0.02</v>
      </c>
      <c r="D57" t="s">
        <v>147</v>
      </c>
      <c r="E57">
        <v>135.94300000000001</v>
      </c>
      <c r="F57">
        <v>135.703</v>
      </c>
      <c r="G57">
        <v>135.96100000000001</v>
      </c>
      <c r="H57" t="s">
        <v>321</v>
      </c>
      <c r="I57">
        <v>135.751</v>
      </c>
      <c r="J57">
        <v>-0.08</v>
      </c>
      <c r="K57">
        <v>0</v>
      </c>
      <c r="L57">
        <f t="shared" si="0"/>
        <v>-0.21000000000000796</v>
      </c>
      <c r="M57">
        <f t="shared" si="1"/>
        <v>4.8000000000001819E-2</v>
      </c>
      <c r="N57">
        <f t="shared" si="2"/>
        <v>-0.19200000000000728</v>
      </c>
      <c r="O57">
        <f t="shared" si="3"/>
        <v>-19.200000000000728</v>
      </c>
      <c r="Q57">
        <f t="shared" si="4"/>
        <v>-0.14123566494781434</v>
      </c>
    </row>
    <row r="58" spans="1:17" x14ac:dyDescent="0.25">
      <c r="A58" t="s">
        <v>322</v>
      </c>
      <c r="B58" t="s">
        <v>195</v>
      </c>
      <c r="C58">
        <v>0.02</v>
      </c>
      <c r="D58" t="s">
        <v>147</v>
      </c>
      <c r="E58">
        <v>135.64500000000001</v>
      </c>
      <c r="F58">
        <v>135.64099999999999</v>
      </c>
      <c r="G58">
        <v>135.56200000000001</v>
      </c>
      <c r="H58" t="s">
        <v>323</v>
      </c>
      <c r="I58">
        <v>135.64099999999999</v>
      </c>
      <c r="J58">
        <v>-0.08</v>
      </c>
      <c r="K58">
        <v>0</v>
      </c>
      <c r="L58">
        <f t="shared" si="0"/>
        <v>7.8999999999979309E-2</v>
      </c>
      <c r="M58">
        <f t="shared" si="1"/>
        <v>0</v>
      </c>
      <c r="N58">
        <f t="shared" si="2"/>
        <v>-4.0000000000190994E-3</v>
      </c>
      <c r="O58">
        <f t="shared" si="3"/>
        <v>-0.40000000000190994</v>
      </c>
      <c r="Q58">
        <f t="shared" si="4"/>
        <v>-2.948873898793984E-3</v>
      </c>
    </row>
    <row r="59" spans="1:17" x14ac:dyDescent="0.25">
      <c r="A59" t="s">
        <v>324</v>
      </c>
      <c r="B59" t="s">
        <v>195</v>
      </c>
      <c r="C59">
        <v>0.02</v>
      </c>
      <c r="D59" t="s">
        <v>147</v>
      </c>
      <c r="E59">
        <v>135.60599999999999</v>
      </c>
      <c r="F59">
        <v>135.6</v>
      </c>
      <c r="G59">
        <v>135.51400000000001</v>
      </c>
      <c r="H59" t="s">
        <v>325</v>
      </c>
      <c r="I59">
        <v>135.6</v>
      </c>
      <c r="J59">
        <v>-0.08</v>
      </c>
      <c r="K59">
        <v>0</v>
      </c>
      <c r="L59">
        <f t="shared" si="0"/>
        <v>8.5999999999984311E-2</v>
      </c>
      <c r="M59">
        <f t="shared" si="1"/>
        <v>0</v>
      </c>
      <c r="N59">
        <f t="shared" si="2"/>
        <v>-6.0000000000002274E-3</v>
      </c>
      <c r="O59">
        <f t="shared" si="3"/>
        <v>-0.60000000000002274</v>
      </c>
      <c r="Q59">
        <f t="shared" si="4"/>
        <v>-4.4245829830540147E-3</v>
      </c>
    </row>
    <row r="60" spans="1:17" s="118" customFormat="1" x14ac:dyDescent="0.25">
      <c r="A60" s="118" t="s">
        <v>326</v>
      </c>
      <c r="B60" s="118" t="s">
        <v>195</v>
      </c>
      <c r="C60" s="118">
        <v>0.01</v>
      </c>
      <c r="D60" s="118" t="s">
        <v>147</v>
      </c>
      <c r="E60" s="118">
        <v>132.34200000000001</v>
      </c>
      <c r="F60" s="118">
        <v>132.54900000000001</v>
      </c>
      <c r="G60" s="118">
        <v>132.14500000000001</v>
      </c>
      <c r="H60" s="118" t="s">
        <v>327</v>
      </c>
      <c r="I60" s="118">
        <v>132.345</v>
      </c>
      <c r="J60" s="118">
        <v>-0.04</v>
      </c>
      <c r="K60" s="118">
        <v>0</v>
      </c>
      <c r="L60" s="118">
        <f t="shared" si="0"/>
        <v>0.19999999999998863</v>
      </c>
      <c r="M60" s="118">
        <f t="shared" si="1"/>
        <v>-0.20400000000000773</v>
      </c>
      <c r="N60" s="118">
        <f t="shared" si="2"/>
        <v>2.9999999999859028E-3</v>
      </c>
      <c r="O60" s="118">
        <f t="shared" si="3"/>
        <v>0.29999999999859028</v>
      </c>
      <c r="Q60" s="118">
        <f t="shared" si="4"/>
        <v>2.2668540599249691E-3</v>
      </c>
    </row>
    <row r="61" spans="1:17" x14ac:dyDescent="0.25">
      <c r="A61" t="s">
        <v>326</v>
      </c>
      <c r="B61" t="s">
        <v>195</v>
      </c>
      <c r="C61">
        <v>0.01</v>
      </c>
      <c r="D61" t="s">
        <v>147</v>
      </c>
      <c r="E61">
        <v>132.34200000000001</v>
      </c>
      <c r="F61">
        <v>132.33699999999999</v>
      </c>
      <c r="G61">
        <v>132.14500000000001</v>
      </c>
      <c r="H61" t="s">
        <v>328</v>
      </c>
      <c r="I61">
        <v>132.33699999999999</v>
      </c>
      <c r="J61">
        <v>-0.04</v>
      </c>
      <c r="K61">
        <v>0</v>
      </c>
      <c r="L61">
        <f t="shared" si="0"/>
        <v>0.19199999999997885</v>
      </c>
      <c r="M61">
        <f t="shared" si="1"/>
        <v>0</v>
      </c>
      <c r="N61">
        <f t="shared" si="2"/>
        <v>-5.0000000000238742E-3</v>
      </c>
      <c r="O61">
        <f t="shared" si="3"/>
        <v>-0.50000000000238742</v>
      </c>
      <c r="Q61">
        <f t="shared" si="4"/>
        <v>-3.7780900999107416E-3</v>
      </c>
    </row>
    <row r="62" spans="1:17" x14ac:dyDescent="0.25">
      <c r="A62" t="s">
        <v>329</v>
      </c>
      <c r="B62" t="s">
        <v>195</v>
      </c>
      <c r="C62">
        <v>0.01</v>
      </c>
      <c r="D62" t="s">
        <v>147</v>
      </c>
      <c r="E62">
        <v>132.32599999999999</v>
      </c>
      <c r="F62">
        <v>132.512</v>
      </c>
      <c r="G62">
        <v>132.14699999999999</v>
      </c>
      <c r="H62" t="s">
        <v>330</v>
      </c>
      <c r="I62">
        <v>132.31100000000001</v>
      </c>
      <c r="J62">
        <v>-0.04</v>
      </c>
      <c r="K62">
        <v>0</v>
      </c>
      <c r="L62">
        <f t="shared" si="0"/>
        <v>0.16400000000001569</v>
      </c>
      <c r="M62">
        <f t="shared" si="1"/>
        <v>-0.20099999999999341</v>
      </c>
      <c r="N62">
        <f t="shared" si="2"/>
        <v>-1.4999999999986358E-2</v>
      </c>
      <c r="O62">
        <f t="shared" si="3"/>
        <v>-1.4999999999986358</v>
      </c>
      <c r="Q62">
        <f t="shared" si="4"/>
        <v>-1.1335640765976724E-2</v>
      </c>
    </row>
    <row r="63" spans="1:17" x14ac:dyDescent="0.25">
      <c r="A63" t="s">
        <v>331</v>
      </c>
      <c r="B63" t="s">
        <v>195</v>
      </c>
      <c r="C63">
        <v>0.01</v>
      </c>
      <c r="D63" t="s">
        <v>147</v>
      </c>
      <c r="E63">
        <v>132.28</v>
      </c>
      <c r="F63">
        <v>132.506</v>
      </c>
      <c r="G63">
        <v>132.142</v>
      </c>
      <c r="H63" t="s">
        <v>332</v>
      </c>
      <c r="I63">
        <v>132.142</v>
      </c>
      <c r="J63">
        <v>-0.04</v>
      </c>
      <c r="K63">
        <v>0</v>
      </c>
      <c r="L63">
        <f t="shared" si="0"/>
        <v>0</v>
      </c>
      <c r="M63">
        <f t="shared" si="1"/>
        <v>-0.36400000000000432</v>
      </c>
      <c r="N63">
        <f t="shared" si="2"/>
        <v>-0.13800000000000523</v>
      </c>
      <c r="O63">
        <f t="shared" si="3"/>
        <v>-13.800000000000523</v>
      </c>
      <c r="Q63">
        <f t="shared" si="4"/>
        <v>-0.10432416087088391</v>
      </c>
    </row>
    <row r="64" spans="1:17" x14ac:dyDescent="0.25">
      <c r="A64" t="s">
        <v>356</v>
      </c>
      <c r="B64" t="s">
        <v>195</v>
      </c>
      <c r="C64">
        <v>0.01</v>
      </c>
      <c r="D64" t="s">
        <v>147</v>
      </c>
      <c r="E64">
        <v>129.48699999999999</v>
      </c>
      <c r="F64">
        <v>129.81700000000001</v>
      </c>
      <c r="G64">
        <v>0</v>
      </c>
      <c r="H64" t="s">
        <v>357</v>
      </c>
      <c r="I64">
        <v>129.41200000000001</v>
      </c>
      <c r="J64">
        <v>-0.04</v>
      </c>
      <c r="K64">
        <v>0</v>
      </c>
      <c r="L64">
        <f t="shared" si="0"/>
        <v>129.41200000000001</v>
      </c>
      <c r="M64">
        <f t="shared" si="1"/>
        <v>-0.40500000000000114</v>
      </c>
      <c r="N64">
        <f t="shared" si="2"/>
        <v>-7.4999999999988631E-2</v>
      </c>
      <c r="O64">
        <f t="shared" si="3"/>
        <v>-7.4999999999988631</v>
      </c>
      <c r="Q64">
        <f t="shared" si="4"/>
        <v>-5.7920872365556875E-2</v>
      </c>
    </row>
    <row r="65" spans="1:17" x14ac:dyDescent="0.25">
      <c r="A65" t="s">
        <v>356</v>
      </c>
      <c r="B65" t="s">
        <v>195</v>
      </c>
      <c r="C65">
        <v>0.01</v>
      </c>
      <c r="D65" t="s">
        <v>147</v>
      </c>
      <c r="E65">
        <v>129.48699999999999</v>
      </c>
      <c r="F65">
        <v>129.47800000000001</v>
      </c>
      <c r="G65">
        <v>129.20500000000001</v>
      </c>
      <c r="H65" t="s">
        <v>358</v>
      </c>
      <c r="I65">
        <v>129.47800000000001</v>
      </c>
      <c r="J65">
        <v>-0.04</v>
      </c>
      <c r="K65">
        <v>0</v>
      </c>
      <c r="L65">
        <f t="shared" si="0"/>
        <v>0.27299999999999613</v>
      </c>
      <c r="M65">
        <f t="shared" si="1"/>
        <v>0</v>
      </c>
      <c r="N65">
        <f t="shared" si="2"/>
        <v>-8.9999999999861302E-3</v>
      </c>
      <c r="O65">
        <f t="shared" si="3"/>
        <v>-0.89999999999861302</v>
      </c>
      <c r="Q65">
        <f t="shared" si="4"/>
        <v>-6.9505046838571668E-3</v>
      </c>
    </row>
    <row r="66" spans="1:17" x14ac:dyDescent="0.25">
      <c r="A66" t="s">
        <v>359</v>
      </c>
      <c r="B66" t="s">
        <v>195</v>
      </c>
      <c r="C66">
        <v>0.02</v>
      </c>
      <c r="D66" t="s">
        <v>147</v>
      </c>
      <c r="E66">
        <v>129.29400000000001</v>
      </c>
      <c r="F66">
        <v>129.55500000000001</v>
      </c>
      <c r="G66">
        <v>0</v>
      </c>
      <c r="H66" t="s">
        <v>360</v>
      </c>
      <c r="I66">
        <v>129.52500000000001</v>
      </c>
      <c r="J66">
        <v>-0.08</v>
      </c>
      <c r="K66">
        <v>0</v>
      </c>
      <c r="L66">
        <f t="shared" ref="L66:L129" si="5">I66-G66</f>
        <v>129.52500000000001</v>
      </c>
      <c r="M66">
        <f t="shared" ref="M66:M129" si="6">I66-F66</f>
        <v>-3.0000000000001137E-2</v>
      </c>
      <c r="N66">
        <f t="shared" ref="N66:N129" si="7">I66-E66</f>
        <v>0.23099999999999454</v>
      </c>
      <c r="O66">
        <f t="shared" ref="O66:O129" si="8">N66*100</f>
        <v>23.099999999999454</v>
      </c>
      <c r="Q66">
        <f t="shared" ref="Q66:Q129" si="9">N66/E66*100</f>
        <v>0.17866258295048071</v>
      </c>
    </row>
    <row r="67" spans="1:17" x14ac:dyDescent="0.25">
      <c r="A67" t="s">
        <v>361</v>
      </c>
      <c r="B67" t="s">
        <v>195</v>
      </c>
      <c r="C67">
        <v>0.01</v>
      </c>
      <c r="D67" t="s">
        <v>147</v>
      </c>
      <c r="E67">
        <v>129.43100000000001</v>
      </c>
      <c r="F67">
        <v>129.66300000000001</v>
      </c>
      <c r="G67">
        <v>129.21600000000001</v>
      </c>
      <c r="H67" t="s">
        <v>362</v>
      </c>
      <c r="I67">
        <v>129.37899999999999</v>
      </c>
      <c r="J67">
        <v>-0.04</v>
      </c>
      <c r="K67">
        <v>0</v>
      </c>
      <c r="L67">
        <f t="shared" si="5"/>
        <v>0.16299999999998249</v>
      </c>
      <c r="M67">
        <f t="shared" si="6"/>
        <v>-0.28400000000002024</v>
      </c>
      <c r="N67">
        <f t="shared" si="7"/>
        <v>-5.2000000000020918E-2</v>
      </c>
      <c r="O67">
        <f t="shared" si="8"/>
        <v>-5.2000000000020918</v>
      </c>
      <c r="Q67">
        <f t="shared" si="9"/>
        <v>-4.0175846590091178E-2</v>
      </c>
    </row>
    <row r="68" spans="1:17" x14ac:dyDescent="0.25">
      <c r="A68" t="s">
        <v>361</v>
      </c>
      <c r="B68" t="s">
        <v>195</v>
      </c>
      <c r="C68">
        <v>0.01</v>
      </c>
      <c r="D68" t="s">
        <v>147</v>
      </c>
      <c r="E68">
        <v>129.43100000000001</v>
      </c>
      <c r="F68">
        <v>129.42599999999999</v>
      </c>
      <c r="G68">
        <v>129.21</v>
      </c>
      <c r="H68" t="s">
        <v>363</v>
      </c>
      <c r="I68">
        <v>129.42599999999999</v>
      </c>
      <c r="J68">
        <v>-0.04</v>
      </c>
      <c r="K68">
        <v>0</v>
      </c>
      <c r="L68">
        <f t="shared" si="5"/>
        <v>0.21599999999997976</v>
      </c>
      <c r="M68">
        <f t="shared" si="6"/>
        <v>0</v>
      </c>
      <c r="N68">
        <f t="shared" si="7"/>
        <v>-5.0000000000238742E-3</v>
      </c>
      <c r="O68">
        <f t="shared" si="8"/>
        <v>-0.50000000000238742</v>
      </c>
      <c r="Q68">
        <f t="shared" si="9"/>
        <v>-3.8630621721410432E-3</v>
      </c>
    </row>
    <row r="69" spans="1:17" x14ac:dyDescent="0.25">
      <c r="A69" t="s">
        <v>375</v>
      </c>
      <c r="B69" t="s">
        <v>195</v>
      </c>
      <c r="C69">
        <v>0.01</v>
      </c>
      <c r="D69" t="s">
        <v>147</v>
      </c>
      <c r="E69">
        <v>128.02099999999999</v>
      </c>
      <c r="F69">
        <v>128.19499999999999</v>
      </c>
      <c r="G69">
        <v>127.785</v>
      </c>
      <c r="H69" t="s">
        <v>376</v>
      </c>
      <c r="I69">
        <v>127.917</v>
      </c>
      <c r="J69">
        <v>-0.04</v>
      </c>
      <c r="K69">
        <v>0</v>
      </c>
      <c r="L69">
        <f t="shared" si="5"/>
        <v>0.132000000000005</v>
      </c>
      <c r="M69">
        <f t="shared" si="6"/>
        <v>-0.27799999999999159</v>
      </c>
      <c r="N69">
        <f t="shared" si="7"/>
        <v>-0.10399999999998499</v>
      </c>
      <c r="O69">
        <f t="shared" si="8"/>
        <v>-10.399999999998499</v>
      </c>
      <c r="Q69">
        <f t="shared" si="9"/>
        <v>-8.1236672108470492E-2</v>
      </c>
    </row>
    <row r="70" spans="1:17" x14ac:dyDescent="0.25">
      <c r="A70" t="s">
        <v>375</v>
      </c>
      <c r="B70" t="s">
        <v>195</v>
      </c>
      <c r="C70">
        <v>0.01</v>
      </c>
      <c r="D70" t="s">
        <v>147</v>
      </c>
      <c r="E70">
        <v>128.02099999999999</v>
      </c>
      <c r="F70">
        <v>128.017</v>
      </c>
      <c r="G70">
        <v>127.83499999999999</v>
      </c>
      <c r="H70" t="s">
        <v>377</v>
      </c>
      <c r="I70">
        <v>128.017</v>
      </c>
      <c r="J70">
        <v>-0.04</v>
      </c>
      <c r="K70">
        <v>0</v>
      </c>
      <c r="L70">
        <f t="shared" si="5"/>
        <v>0.18200000000000216</v>
      </c>
      <c r="M70">
        <f t="shared" si="6"/>
        <v>0</v>
      </c>
      <c r="N70">
        <f t="shared" si="7"/>
        <v>-3.9999999999906777E-3</v>
      </c>
      <c r="O70">
        <f t="shared" si="8"/>
        <v>-0.39999999999906777</v>
      </c>
      <c r="Q70">
        <f t="shared" si="9"/>
        <v>-3.1244873887804957E-3</v>
      </c>
    </row>
    <row r="71" spans="1:17" x14ac:dyDescent="0.25">
      <c r="A71" t="s">
        <v>378</v>
      </c>
      <c r="B71" t="s">
        <v>200</v>
      </c>
      <c r="C71">
        <v>0.03</v>
      </c>
      <c r="D71" t="s">
        <v>147</v>
      </c>
      <c r="E71">
        <v>129.88</v>
      </c>
      <c r="F71">
        <v>129.20599999999999</v>
      </c>
      <c r="G71">
        <v>0</v>
      </c>
      <c r="H71" t="s">
        <v>379</v>
      </c>
      <c r="I71">
        <v>130.154</v>
      </c>
      <c r="J71">
        <v>-0.12</v>
      </c>
      <c r="K71">
        <v>0</v>
      </c>
      <c r="L71">
        <f t="shared" si="5"/>
        <v>130.154</v>
      </c>
      <c r="M71">
        <f t="shared" si="6"/>
        <v>0.9480000000000075</v>
      </c>
      <c r="N71">
        <f t="shared" si="7"/>
        <v>0.27400000000000091</v>
      </c>
      <c r="O71">
        <f t="shared" si="8"/>
        <v>27.400000000000091</v>
      </c>
      <c r="Q71">
        <f t="shared" si="9"/>
        <v>0.21096396673852857</v>
      </c>
    </row>
    <row r="72" spans="1:17" x14ac:dyDescent="0.25">
      <c r="A72" t="s">
        <v>378</v>
      </c>
      <c r="B72" t="s">
        <v>200</v>
      </c>
      <c r="C72">
        <v>0.02</v>
      </c>
      <c r="D72" t="s">
        <v>147</v>
      </c>
      <c r="E72">
        <v>129.88</v>
      </c>
      <c r="F72">
        <v>129.89599999999999</v>
      </c>
      <c r="G72">
        <v>0</v>
      </c>
      <c r="H72" t="s">
        <v>380</v>
      </c>
      <c r="I72">
        <v>130.14699999999999</v>
      </c>
      <c r="J72">
        <v>-0.08</v>
      </c>
      <c r="K72">
        <v>0</v>
      </c>
      <c r="L72">
        <f t="shared" si="5"/>
        <v>130.14699999999999</v>
      </c>
      <c r="M72">
        <f t="shared" si="6"/>
        <v>0.25100000000000477</v>
      </c>
      <c r="N72">
        <f t="shared" si="7"/>
        <v>0.26699999999999591</v>
      </c>
      <c r="O72">
        <f t="shared" si="8"/>
        <v>26.699999999999591</v>
      </c>
      <c r="Q72">
        <f t="shared" si="9"/>
        <v>0.20557437634739448</v>
      </c>
    </row>
    <row r="73" spans="1:17" x14ac:dyDescent="0.25">
      <c r="A73" t="s">
        <v>378</v>
      </c>
      <c r="B73" t="s">
        <v>200</v>
      </c>
      <c r="C73">
        <v>0.01</v>
      </c>
      <c r="D73" t="s">
        <v>147</v>
      </c>
      <c r="E73">
        <v>129.88</v>
      </c>
      <c r="F73">
        <v>129.89599999999999</v>
      </c>
      <c r="G73">
        <v>0</v>
      </c>
      <c r="H73" t="s">
        <v>381</v>
      </c>
      <c r="I73">
        <v>130.03700000000001</v>
      </c>
      <c r="J73">
        <v>-0.04</v>
      </c>
      <c r="K73">
        <v>0</v>
      </c>
      <c r="L73">
        <f t="shared" si="5"/>
        <v>130.03700000000001</v>
      </c>
      <c r="M73">
        <f t="shared" si="6"/>
        <v>0.14100000000001955</v>
      </c>
      <c r="N73">
        <f t="shared" si="7"/>
        <v>0.15700000000001069</v>
      </c>
      <c r="O73">
        <f t="shared" si="8"/>
        <v>15.700000000001069</v>
      </c>
      <c r="Q73">
        <f t="shared" si="9"/>
        <v>0.12088081305821581</v>
      </c>
    </row>
    <row r="74" spans="1:17" x14ac:dyDescent="0.25">
      <c r="A74" t="s">
        <v>382</v>
      </c>
      <c r="B74" t="s">
        <v>200</v>
      </c>
      <c r="C74">
        <v>0.01</v>
      </c>
      <c r="D74" t="s">
        <v>147</v>
      </c>
      <c r="E74">
        <v>130.16999999999999</v>
      </c>
      <c r="F74">
        <v>130.18100000000001</v>
      </c>
      <c r="G74">
        <v>0</v>
      </c>
      <c r="H74" t="s">
        <v>383</v>
      </c>
      <c r="I74">
        <v>130.21700000000001</v>
      </c>
      <c r="J74">
        <v>-0.04</v>
      </c>
      <c r="K74">
        <v>0</v>
      </c>
      <c r="L74">
        <f t="shared" si="5"/>
        <v>130.21700000000001</v>
      </c>
      <c r="M74">
        <f t="shared" si="6"/>
        <v>3.6000000000001364E-2</v>
      </c>
      <c r="N74">
        <f t="shared" si="7"/>
        <v>4.7000000000025466E-2</v>
      </c>
      <c r="O74">
        <f t="shared" si="8"/>
        <v>4.7000000000025466</v>
      </c>
      <c r="Q74">
        <f t="shared" si="9"/>
        <v>3.6106629791830276E-2</v>
      </c>
    </row>
    <row r="75" spans="1:17" x14ac:dyDescent="0.25">
      <c r="A75" t="s">
        <v>382</v>
      </c>
      <c r="B75" t="s">
        <v>200</v>
      </c>
      <c r="C75">
        <v>0.01</v>
      </c>
      <c r="D75" t="s">
        <v>147</v>
      </c>
      <c r="E75">
        <v>130.16999999999999</v>
      </c>
      <c r="F75">
        <v>130.18100000000001</v>
      </c>
      <c r="G75">
        <v>0</v>
      </c>
      <c r="H75" t="s">
        <v>384</v>
      </c>
      <c r="I75">
        <v>130.18100000000001</v>
      </c>
      <c r="J75">
        <v>-0.04</v>
      </c>
      <c r="K75">
        <v>0</v>
      </c>
      <c r="L75">
        <f t="shared" si="5"/>
        <v>130.18100000000001</v>
      </c>
      <c r="M75">
        <f t="shared" si="6"/>
        <v>0</v>
      </c>
      <c r="N75">
        <f t="shared" si="7"/>
        <v>1.1000000000024102E-2</v>
      </c>
      <c r="O75">
        <f t="shared" si="8"/>
        <v>1.1000000000024102</v>
      </c>
      <c r="Q75">
        <f t="shared" si="9"/>
        <v>8.4504878236337892E-3</v>
      </c>
    </row>
    <row r="76" spans="1:17" x14ac:dyDescent="0.25">
      <c r="A76" t="s">
        <v>385</v>
      </c>
      <c r="B76" t="s">
        <v>200</v>
      </c>
      <c r="C76">
        <v>0.04</v>
      </c>
      <c r="D76" t="s">
        <v>147</v>
      </c>
      <c r="E76">
        <v>133.167</v>
      </c>
      <c r="F76">
        <v>132.96899999999999</v>
      </c>
      <c r="G76">
        <v>0</v>
      </c>
      <c r="H76" t="s">
        <v>386</v>
      </c>
      <c r="I76">
        <v>133.035</v>
      </c>
      <c r="J76">
        <v>-0.16</v>
      </c>
      <c r="K76">
        <v>0</v>
      </c>
      <c r="L76">
        <f t="shared" si="5"/>
        <v>133.035</v>
      </c>
      <c r="M76">
        <f t="shared" si="6"/>
        <v>6.6000000000002501E-2</v>
      </c>
      <c r="N76">
        <f t="shared" si="7"/>
        <v>-0.132000000000005</v>
      </c>
      <c r="O76">
        <f t="shared" si="8"/>
        <v>-13.2000000000005</v>
      </c>
      <c r="Q76">
        <f t="shared" si="9"/>
        <v>-9.9123656761814116E-2</v>
      </c>
    </row>
    <row r="77" spans="1:17" x14ac:dyDescent="0.25">
      <c r="A77" t="s">
        <v>387</v>
      </c>
      <c r="B77" t="s">
        <v>195</v>
      </c>
      <c r="C77">
        <v>0.01</v>
      </c>
      <c r="D77" t="s">
        <v>147</v>
      </c>
      <c r="E77">
        <v>132.458</v>
      </c>
      <c r="F77">
        <v>132.65199999999999</v>
      </c>
      <c r="G77">
        <v>0</v>
      </c>
      <c r="H77" t="s">
        <v>388</v>
      </c>
      <c r="I77">
        <v>132.238</v>
      </c>
      <c r="J77">
        <v>-0.04</v>
      </c>
      <c r="K77">
        <v>0</v>
      </c>
      <c r="L77">
        <f t="shared" si="5"/>
        <v>132.238</v>
      </c>
      <c r="M77">
        <f t="shared" si="6"/>
        <v>-0.41399999999998727</v>
      </c>
      <c r="N77">
        <f t="shared" si="7"/>
        <v>-0.21999999999999886</v>
      </c>
      <c r="O77">
        <f t="shared" si="8"/>
        <v>-21.999999999999886</v>
      </c>
      <c r="Q77">
        <f t="shared" si="9"/>
        <v>-0.16609038336680221</v>
      </c>
    </row>
    <row r="78" spans="1:17" x14ac:dyDescent="0.25">
      <c r="A78" t="s">
        <v>387</v>
      </c>
      <c r="B78" t="s">
        <v>195</v>
      </c>
      <c r="C78">
        <v>0.01</v>
      </c>
      <c r="D78" t="s">
        <v>147</v>
      </c>
      <c r="E78">
        <v>132.458</v>
      </c>
      <c r="F78">
        <v>132.35599999999999</v>
      </c>
      <c r="G78">
        <v>0</v>
      </c>
      <c r="H78" t="s">
        <v>389</v>
      </c>
      <c r="I78">
        <v>132.24</v>
      </c>
      <c r="J78">
        <v>-0.04</v>
      </c>
      <c r="K78">
        <v>0</v>
      </c>
      <c r="L78">
        <f t="shared" si="5"/>
        <v>132.24</v>
      </c>
      <c r="M78">
        <f t="shared" si="6"/>
        <v>-0.11599999999998545</v>
      </c>
      <c r="N78">
        <f t="shared" si="7"/>
        <v>-0.21799999999998931</v>
      </c>
      <c r="O78">
        <f t="shared" si="8"/>
        <v>-21.799999999998931</v>
      </c>
      <c r="Q78">
        <f t="shared" si="9"/>
        <v>-0.16458047079073315</v>
      </c>
    </row>
    <row r="79" spans="1:17" x14ac:dyDescent="0.25">
      <c r="A79" t="s">
        <v>390</v>
      </c>
      <c r="B79" t="s">
        <v>200</v>
      </c>
      <c r="C79">
        <v>0.02</v>
      </c>
      <c r="D79" t="s">
        <v>147</v>
      </c>
      <c r="E79">
        <v>132.19200000000001</v>
      </c>
      <c r="F79">
        <v>131.93799999999999</v>
      </c>
      <c r="G79">
        <v>0</v>
      </c>
      <c r="H79" t="s">
        <v>391</v>
      </c>
      <c r="I79">
        <v>132.30699999999999</v>
      </c>
      <c r="J79">
        <v>-0.08</v>
      </c>
      <c r="K79">
        <v>0</v>
      </c>
      <c r="L79">
        <f t="shared" si="5"/>
        <v>132.30699999999999</v>
      </c>
      <c r="M79">
        <f t="shared" si="6"/>
        <v>0.36899999999999977</v>
      </c>
      <c r="N79">
        <f t="shared" si="7"/>
        <v>0.11499999999998067</v>
      </c>
      <c r="O79">
        <f t="shared" si="8"/>
        <v>11.499999999998067</v>
      </c>
      <c r="Q79">
        <f t="shared" si="9"/>
        <v>8.6994674412960438E-2</v>
      </c>
    </row>
    <row r="80" spans="1:17" x14ac:dyDescent="0.25">
      <c r="A80" t="s">
        <v>390</v>
      </c>
      <c r="B80" t="s">
        <v>200</v>
      </c>
      <c r="C80">
        <v>0.01</v>
      </c>
      <c r="D80" t="s">
        <v>147</v>
      </c>
      <c r="E80">
        <v>132.19200000000001</v>
      </c>
      <c r="F80">
        <v>132.196</v>
      </c>
      <c r="G80">
        <v>0</v>
      </c>
      <c r="H80" t="s">
        <v>392</v>
      </c>
      <c r="I80">
        <v>132.31100000000001</v>
      </c>
      <c r="J80">
        <v>-0.04</v>
      </c>
      <c r="K80">
        <v>0</v>
      </c>
      <c r="L80">
        <f t="shared" si="5"/>
        <v>132.31100000000001</v>
      </c>
      <c r="M80">
        <f t="shared" si="6"/>
        <v>0.11500000000000909</v>
      </c>
      <c r="N80">
        <f t="shared" si="7"/>
        <v>0.11899999999999977</v>
      </c>
      <c r="O80">
        <f t="shared" si="8"/>
        <v>11.899999999999977</v>
      </c>
      <c r="Q80">
        <f t="shared" si="9"/>
        <v>9.0020576131687055E-2</v>
      </c>
    </row>
    <row r="81" spans="1:17" x14ac:dyDescent="0.25">
      <c r="A81" t="s">
        <v>390</v>
      </c>
      <c r="B81" t="s">
        <v>200</v>
      </c>
      <c r="C81">
        <v>0.01</v>
      </c>
      <c r="D81" t="s">
        <v>147</v>
      </c>
      <c r="E81">
        <v>132.19200000000001</v>
      </c>
      <c r="F81">
        <v>132.196</v>
      </c>
      <c r="G81">
        <v>0</v>
      </c>
      <c r="H81" t="s">
        <v>393</v>
      </c>
      <c r="I81">
        <v>132.25899999999999</v>
      </c>
      <c r="J81">
        <v>-0.04</v>
      </c>
      <c r="K81">
        <v>0</v>
      </c>
      <c r="L81">
        <f t="shared" si="5"/>
        <v>132.25899999999999</v>
      </c>
      <c r="M81">
        <f t="shared" si="6"/>
        <v>6.2999999999988177E-2</v>
      </c>
      <c r="N81">
        <f t="shared" si="7"/>
        <v>6.6999999999978854E-2</v>
      </c>
      <c r="O81">
        <f t="shared" si="8"/>
        <v>6.6999999999978854</v>
      </c>
      <c r="Q81">
        <f t="shared" si="9"/>
        <v>5.0683853788412947E-2</v>
      </c>
    </row>
    <row r="82" spans="1:17" x14ac:dyDescent="0.25">
      <c r="A82" t="s">
        <v>394</v>
      </c>
      <c r="B82" t="s">
        <v>195</v>
      </c>
      <c r="C82">
        <v>0.02</v>
      </c>
      <c r="D82" t="s">
        <v>147</v>
      </c>
      <c r="E82">
        <v>130.80500000000001</v>
      </c>
      <c r="F82">
        <v>131.20400000000001</v>
      </c>
      <c r="G82">
        <v>0</v>
      </c>
      <c r="H82" t="s">
        <v>395</v>
      </c>
      <c r="I82">
        <v>130.74299999999999</v>
      </c>
      <c r="J82">
        <v>-0.08</v>
      </c>
      <c r="K82">
        <v>0</v>
      </c>
      <c r="L82">
        <f t="shared" si="5"/>
        <v>130.74299999999999</v>
      </c>
      <c r="M82">
        <f t="shared" si="6"/>
        <v>-0.46100000000001273</v>
      </c>
      <c r="N82">
        <f t="shared" si="7"/>
        <v>-6.2000000000011823E-2</v>
      </c>
      <c r="O82">
        <f t="shared" si="8"/>
        <v>-6.2000000000011823</v>
      </c>
      <c r="Q82">
        <f t="shared" si="9"/>
        <v>-4.7398799740080134E-2</v>
      </c>
    </row>
    <row r="83" spans="1:17" x14ac:dyDescent="0.25">
      <c r="A83" t="s">
        <v>394</v>
      </c>
      <c r="B83" t="s">
        <v>195</v>
      </c>
      <c r="C83">
        <v>0.02</v>
      </c>
      <c r="D83" t="s">
        <v>147</v>
      </c>
      <c r="E83">
        <v>130.80500000000001</v>
      </c>
      <c r="F83">
        <v>130.798</v>
      </c>
      <c r="G83">
        <v>0</v>
      </c>
      <c r="H83" t="s">
        <v>396</v>
      </c>
      <c r="I83">
        <v>130.798</v>
      </c>
      <c r="J83">
        <v>-0.08</v>
      </c>
      <c r="K83">
        <v>0</v>
      </c>
      <c r="L83">
        <f t="shared" si="5"/>
        <v>130.798</v>
      </c>
      <c r="M83">
        <f t="shared" si="6"/>
        <v>0</v>
      </c>
      <c r="N83">
        <f t="shared" si="7"/>
        <v>-7.0000000000050022E-3</v>
      </c>
      <c r="O83">
        <f t="shared" si="8"/>
        <v>-0.70000000000050022</v>
      </c>
      <c r="Q83">
        <f t="shared" si="9"/>
        <v>-5.3514773900118513E-3</v>
      </c>
    </row>
    <row r="84" spans="1:17" x14ac:dyDescent="0.25">
      <c r="A84" t="s">
        <v>397</v>
      </c>
      <c r="B84" t="s">
        <v>200</v>
      </c>
      <c r="C84">
        <v>0.02</v>
      </c>
      <c r="D84" t="s">
        <v>147</v>
      </c>
      <c r="E84">
        <v>131.47999999999999</v>
      </c>
      <c r="F84">
        <v>131.23400000000001</v>
      </c>
      <c r="G84">
        <v>0</v>
      </c>
      <c r="H84" t="s">
        <v>398</v>
      </c>
      <c r="I84">
        <v>131.56800000000001</v>
      </c>
      <c r="J84">
        <v>-0.08</v>
      </c>
      <c r="K84">
        <v>0</v>
      </c>
      <c r="L84">
        <f t="shared" si="5"/>
        <v>131.56800000000001</v>
      </c>
      <c r="M84">
        <f t="shared" si="6"/>
        <v>0.33400000000000318</v>
      </c>
      <c r="N84">
        <f t="shared" si="7"/>
        <v>8.8000000000022283E-2</v>
      </c>
      <c r="O84">
        <f t="shared" si="8"/>
        <v>8.8000000000022283</v>
      </c>
      <c r="Q84">
        <f t="shared" si="9"/>
        <v>6.6930331609387203E-2</v>
      </c>
    </row>
    <row r="85" spans="1:17" x14ac:dyDescent="0.25">
      <c r="A85" t="s">
        <v>397</v>
      </c>
      <c r="B85" t="s">
        <v>200</v>
      </c>
      <c r="C85">
        <v>0.02</v>
      </c>
      <c r="D85" t="s">
        <v>147</v>
      </c>
      <c r="E85">
        <v>131.47999999999999</v>
      </c>
      <c r="F85">
        <v>131.48599999999999</v>
      </c>
      <c r="G85">
        <v>0</v>
      </c>
      <c r="H85" t="s">
        <v>399</v>
      </c>
      <c r="I85">
        <v>131.601</v>
      </c>
      <c r="J85">
        <v>-0.08</v>
      </c>
      <c r="K85">
        <v>0</v>
      </c>
      <c r="L85">
        <f t="shared" si="5"/>
        <v>131.601</v>
      </c>
      <c r="M85">
        <f t="shared" si="6"/>
        <v>0.11500000000000909</v>
      </c>
      <c r="N85">
        <f t="shared" si="7"/>
        <v>0.12100000000000932</v>
      </c>
      <c r="O85">
        <f t="shared" si="8"/>
        <v>12.100000000000932</v>
      </c>
      <c r="Q85">
        <f t="shared" si="9"/>
        <v>9.2029205962891186E-2</v>
      </c>
    </row>
    <row r="86" spans="1:17" x14ac:dyDescent="0.25">
      <c r="A86" t="s">
        <v>397</v>
      </c>
      <c r="B86" t="s">
        <v>200</v>
      </c>
      <c r="C86">
        <v>0.02</v>
      </c>
      <c r="D86" t="s">
        <v>147</v>
      </c>
      <c r="E86">
        <v>131.47999999999999</v>
      </c>
      <c r="F86">
        <v>131.48599999999999</v>
      </c>
      <c r="G86">
        <v>0</v>
      </c>
      <c r="H86" t="s">
        <v>400</v>
      </c>
      <c r="I86">
        <v>131.48599999999999</v>
      </c>
      <c r="J86">
        <v>-0.08</v>
      </c>
      <c r="K86">
        <v>0</v>
      </c>
      <c r="L86">
        <f t="shared" si="5"/>
        <v>131.48599999999999</v>
      </c>
      <c r="M86">
        <f t="shared" si="6"/>
        <v>0</v>
      </c>
      <c r="N86">
        <f t="shared" si="7"/>
        <v>6.0000000000002274E-3</v>
      </c>
      <c r="O86">
        <f t="shared" si="8"/>
        <v>0.60000000000002274</v>
      </c>
      <c r="Q86">
        <f t="shared" si="9"/>
        <v>4.5634317006390535E-3</v>
      </c>
    </row>
    <row r="87" spans="1:17" x14ac:dyDescent="0.25">
      <c r="A87" t="s">
        <v>401</v>
      </c>
      <c r="B87" t="s">
        <v>200</v>
      </c>
      <c r="C87">
        <v>0.01</v>
      </c>
      <c r="D87" t="s">
        <v>147</v>
      </c>
      <c r="E87">
        <v>133.36099999999999</v>
      </c>
      <c r="F87">
        <v>133.05199999999999</v>
      </c>
      <c r="G87">
        <v>0</v>
      </c>
      <c r="H87" t="s">
        <v>402</v>
      </c>
      <c r="I87">
        <v>133.47999999999999</v>
      </c>
      <c r="J87">
        <v>-0.04</v>
      </c>
      <c r="K87">
        <v>0</v>
      </c>
      <c r="L87">
        <f t="shared" si="5"/>
        <v>133.47999999999999</v>
      </c>
      <c r="M87">
        <f t="shared" si="6"/>
        <v>0.42799999999999727</v>
      </c>
      <c r="N87">
        <f t="shared" si="7"/>
        <v>0.11899999999999977</v>
      </c>
      <c r="O87">
        <f t="shared" si="8"/>
        <v>11.899999999999977</v>
      </c>
      <c r="Q87">
        <f t="shared" si="9"/>
        <v>8.9231484466972946E-2</v>
      </c>
    </row>
    <row r="88" spans="1:17" x14ac:dyDescent="0.25">
      <c r="A88" t="s">
        <v>401</v>
      </c>
      <c r="B88" t="s">
        <v>200</v>
      </c>
      <c r="C88">
        <v>0.01</v>
      </c>
      <c r="D88" t="s">
        <v>147</v>
      </c>
      <c r="E88">
        <v>133.36099999999999</v>
      </c>
      <c r="F88">
        <v>133.36699999999999</v>
      </c>
      <c r="G88">
        <v>133.73099999999999</v>
      </c>
      <c r="H88" t="s">
        <v>403</v>
      </c>
      <c r="I88">
        <v>133.36699999999999</v>
      </c>
      <c r="J88">
        <v>-0.04</v>
      </c>
      <c r="K88">
        <v>0</v>
      </c>
      <c r="L88">
        <f t="shared" si="5"/>
        <v>-0.36400000000000432</v>
      </c>
      <c r="M88">
        <f t="shared" si="6"/>
        <v>0</v>
      </c>
      <c r="N88">
        <f t="shared" si="7"/>
        <v>6.0000000000002274E-3</v>
      </c>
      <c r="O88">
        <f t="shared" si="8"/>
        <v>0.60000000000002274</v>
      </c>
      <c r="Q88">
        <f t="shared" si="9"/>
        <v>4.4990664437131005E-3</v>
      </c>
    </row>
    <row r="89" spans="1:17" x14ac:dyDescent="0.25">
      <c r="A89" t="s">
        <v>461</v>
      </c>
      <c r="B89" t="s">
        <v>200</v>
      </c>
      <c r="C89">
        <v>0.01</v>
      </c>
      <c r="D89" t="s">
        <v>147</v>
      </c>
      <c r="E89">
        <v>133.84700000000001</v>
      </c>
      <c r="F89">
        <v>133.851</v>
      </c>
      <c r="G89">
        <v>0</v>
      </c>
      <c r="H89" t="s">
        <v>462</v>
      </c>
      <c r="I89">
        <v>133.864</v>
      </c>
      <c r="J89">
        <v>-0.04</v>
      </c>
      <c r="K89">
        <v>0</v>
      </c>
      <c r="L89">
        <f t="shared" si="5"/>
        <v>133.864</v>
      </c>
      <c r="M89">
        <f t="shared" si="6"/>
        <v>1.300000000000523E-2</v>
      </c>
      <c r="N89">
        <f t="shared" si="7"/>
        <v>1.6999999999995907E-2</v>
      </c>
      <c r="O89">
        <f t="shared" si="8"/>
        <v>1.6999999999995907</v>
      </c>
      <c r="Q89">
        <f t="shared" si="9"/>
        <v>1.2701069131169102E-2</v>
      </c>
    </row>
    <row r="90" spans="1:17" x14ac:dyDescent="0.25">
      <c r="A90" t="s">
        <v>461</v>
      </c>
      <c r="B90" t="s">
        <v>200</v>
      </c>
      <c r="C90">
        <v>0.02</v>
      </c>
      <c r="D90" t="s">
        <v>147</v>
      </c>
      <c r="E90">
        <v>133.84700000000001</v>
      </c>
      <c r="F90">
        <v>133.583</v>
      </c>
      <c r="G90">
        <v>0</v>
      </c>
      <c r="H90" t="s">
        <v>463</v>
      </c>
      <c r="I90">
        <v>133.95099999999999</v>
      </c>
      <c r="J90">
        <v>-0.08</v>
      </c>
      <c r="K90">
        <v>0</v>
      </c>
      <c r="L90">
        <f t="shared" si="5"/>
        <v>133.95099999999999</v>
      </c>
      <c r="M90">
        <f t="shared" si="6"/>
        <v>0.367999999999995</v>
      </c>
      <c r="N90">
        <f t="shared" si="7"/>
        <v>0.10399999999998499</v>
      </c>
      <c r="O90">
        <f t="shared" si="8"/>
        <v>10.399999999998499</v>
      </c>
      <c r="Q90">
        <f t="shared" si="9"/>
        <v>7.7700658214218468E-2</v>
      </c>
    </row>
    <row r="91" spans="1:17" x14ac:dyDescent="0.25">
      <c r="A91" t="s">
        <v>467</v>
      </c>
      <c r="B91" t="s">
        <v>200</v>
      </c>
      <c r="C91" t="s">
        <v>469</v>
      </c>
      <c r="D91" t="s">
        <v>147</v>
      </c>
      <c r="E91">
        <v>133.05000000000001</v>
      </c>
      <c r="F91">
        <v>133.05199999999999</v>
      </c>
      <c r="G91">
        <v>133.30000000000001</v>
      </c>
      <c r="H91" t="s">
        <v>470</v>
      </c>
      <c r="I91">
        <v>133.102</v>
      </c>
      <c r="J91">
        <v>0</v>
      </c>
      <c r="K91">
        <v>0</v>
      </c>
      <c r="L91">
        <f t="shared" si="5"/>
        <v>-0.1980000000000075</v>
      </c>
      <c r="M91">
        <f t="shared" si="6"/>
        <v>5.0000000000011369E-2</v>
      </c>
      <c r="N91">
        <f t="shared" si="7"/>
        <v>5.1999999999992497E-2</v>
      </c>
      <c r="O91">
        <f t="shared" si="8"/>
        <v>5.1999999999992497</v>
      </c>
      <c r="Q91">
        <f t="shared" si="9"/>
        <v>3.9083051484398716E-2</v>
      </c>
    </row>
    <row r="92" spans="1:17" x14ac:dyDescent="0.25">
      <c r="A92" t="s">
        <v>468</v>
      </c>
      <c r="B92" t="s">
        <v>195</v>
      </c>
      <c r="C92" t="s">
        <v>469</v>
      </c>
      <c r="D92" t="s">
        <v>147</v>
      </c>
      <c r="E92">
        <v>133.01400000000001</v>
      </c>
      <c r="F92">
        <v>133.16200000000001</v>
      </c>
      <c r="G92">
        <v>0</v>
      </c>
      <c r="H92" t="s">
        <v>471</v>
      </c>
      <c r="I92">
        <v>133.16300000000001</v>
      </c>
      <c r="J92">
        <v>0</v>
      </c>
      <c r="K92">
        <v>0</v>
      </c>
      <c r="L92">
        <f t="shared" si="5"/>
        <v>133.16300000000001</v>
      </c>
      <c r="M92">
        <f t="shared" si="6"/>
        <v>1.0000000000047748E-3</v>
      </c>
      <c r="N92">
        <f t="shared" si="7"/>
        <v>0.14900000000000091</v>
      </c>
      <c r="O92">
        <f t="shared" si="8"/>
        <v>14.900000000000091</v>
      </c>
      <c r="Q92">
        <f t="shared" si="9"/>
        <v>0.11201828378967695</v>
      </c>
    </row>
    <row r="93" spans="1:17" x14ac:dyDescent="0.25">
      <c r="A93" t="s">
        <v>485</v>
      </c>
      <c r="B93" t="s">
        <v>195</v>
      </c>
      <c r="C93">
        <v>0.01</v>
      </c>
      <c r="D93" t="s">
        <v>147</v>
      </c>
      <c r="E93">
        <v>133.185</v>
      </c>
      <c r="F93">
        <v>133.18299999999999</v>
      </c>
      <c r="G93">
        <v>132.995</v>
      </c>
      <c r="H93" t="s">
        <v>486</v>
      </c>
      <c r="I93">
        <v>133.18299999999999</v>
      </c>
      <c r="J93">
        <v>-0.04</v>
      </c>
      <c r="K93">
        <v>0</v>
      </c>
      <c r="L93">
        <f t="shared" si="5"/>
        <v>0.18799999999998818</v>
      </c>
      <c r="M93">
        <f t="shared" si="6"/>
        <v>0</v>
      </c>
      <c r="N93">
        <f t="shared" si="7"/>
        <v>-2.0000000000095497E-3</v>
      </c>
      <c r="O93">
        <f t="shared" si="8"/>
        <v>-0.20000000000095497</v>
      </c>
      <c r="Q93">
        <f t="shared" si="9"/>
        <v>-1.5016706085591845E-3</v>
      </c>
    </row>
    <row r="94" spans="1:17" x14ac:dyDescent="0.25">
      <c r="A94" t="s">
        <v>488</v>
      </c>
      <c r="B94" t="s">
        <v>195</v>
      </c>
      <c r="C94">
        <v>0.02</v>
      </c>
      <c r="D94" t="s">
        <v>147</v>
      </c>
      <c r="E94">
        <v>133.09100000000001</v>
      </c>
      <c r="F94">
        <v>133.24299999999999</v>
      </c>
      <c r="G94">
        <v>132.72200000000001</v>
      </c>
      <c r="H94" t="s">
        <v>487</v>
      </c>
      <c r="I94">
        <v>133.17099999999999</v>
      </c>
      <c r="J94">
        <v>-0.08</v>
      </c>
      <c r="K94">
        <v>0</v>
      </c>
      <c r="L94">
        <f t="shared" si="5"/>
        <v>0.44899999999998386</v>
      </c>
      <c r="M94">
        <f t="shared" si="6"/>
        <v>-7.2000000000002728E-2</v>
      </c>
      <c r="N94">
        <f t="shared" si="7"/>
        <v>7.9999999999984084E-2</v>
      </c>
      <c r="O94">
        <f t="shared" si="8"/>
        <v>7.9999999999984084</v>
      </c>
      <c r="Q94">
        <f t="shared" si="9"/>
        <v>6.0109248559244488E-2</v>
      </c>
    </row>
    <row r="95" spans="1:17" x14ac:dyDescent="0.25">
      <c r="A95" t="s">
        <v>495</v>
      </c>
      <c r="B95" t="s">
        <v>195</v>
      </c>
      <c r="C95">
        <v>0.02</v>
      </c>
      <c r="D95" t="s">
        <v>147</v>
      </c>
      <c r="E95">
        <v>134.114</v>
      </c>
      <c r="F95">
        <v>134.251</v>
      </c>
      <c r="G95">
        <v>0</v>
      </c>
      <c r="H95" t="s">
        <v>496</v>
      </c>
      <c r="I95">
        <v>134.02000000000001</v>
      </c>
      <c r="J95">
        <v>-0.08</v>
      </c>
      <c r="K95">
        <v>0</v>
      </c>
      <c r="L95">
        <f t="shared" si="5"/>
        <v>134.02000000000001</v>
      </c>
      <c r="M95">
        <f t="shared" si="6"/>
        <v>-0.23099999999999454</v>
      </c>
      <c r="N95">
        <f t="shared" si="7"/>
        <v>-9.3999999999994088E-2</v>
      </c>
      <c r="O95">
        <f t="shared" si="8"/>
        <v>-9.3999999999994088</v>
      </c>
      <c r="Q95">
        <f t="shared" si="9"/>
        <v>-7.0089625244190837E-2</v>
      </c>
    </row>
    <row r="96" spans="1:17" x14ac:dyDescent="0.25">
      <c r="A96" t="s">
        <v>495</v>
      </c>
      <c r="B96" t="s">
        <v>195</v>
      </c>
      <c r="C96">
        <v>0.01</v>
      </c>
      <c r="D96" t="s">
        <v>147</v>
      </c>
      <c r="E96">
        <v>134.114</v>
      </c>
      <c r="F96">
        <v>134.10900000000001</v>
      </c>
      <c r="G96">
        <v>0</v>
      </c>
      <c r="H96" t="s">
        <v>497</v>
      </c>
      <c r="I96">
        <v>133.988</v>
      </c>
      <c r="J96">
        <v>-0.04</v>
      </c>
      <c r="K96">
        <v>0</v>
      </c>
      <c r="L96">
        <f t="shared" si="5"/>
        <v>133.988</v>
      </c>
      <c r="M96">
        <f t="shared" si="6"/>
        <v>-0.12100000000000932</v>
      </c>
      <c r="N96">
        <f t="shared" si="7"/>
        <v>-0.12600000000000477</v>
      </c>
      <c r="O96">
        <f t="shared" si="8"/>
        <v>-12.600000000000477</v>
      </c>
      <c r="Q96">
        <f t="shared" si="9"/>
        <v>-9.3949923199669522E-2</v>
      </c>
    </row>
    <row r="97" spans="1:17" x14ac:dyDescent="0.25">
      <c r="A97" t="s">
        <v>495</v>
      </c>
      <c r="B97" t="s">
        <v>195</v>
      </c>
      <c r="C97">
        <v>0.01</v>
      </c>
      <c r="D97" t="s">
        <v>147</v>
      </c>
      <c r="E97">
        <v>134.114</v>
      </c>
      <c r="F97">
        <v>134.10900000000001</v>
      </c>
      <c r="G97">
        <v>0</v>
      </c>
      <c r="H97" t="s">
        <v>498</v>
      </c>
      <c r="I97">
        <v>133.91200000000001</v>
      </c>
      <c r="J97">
        <v>-0.04</v>
      </c>
      <c r="K97">
        <v>0</v>
      </c>
      <c r="L97">
        <f t="shared" si="5"/>
        <v>133.91200000000001</v>
      </c>
      <c r="M97">
        <f t="shared" si="6"/>
        <v>-0.19700000000000273</v>
      </c>
      <c r="N97">
        <f t="shared" si="7"/>
        <v>-0.20199999999999818</v>
      </c>
      <c r="O97">
        <f t="shared" si="8"/>
        <v>-20.199999999999818</v>
      </c>
      <c r="Q97">
        <f t="shared" si="9"/>
        <v>-0.15061813084390757</v>
      </c>
    </row>
    <row r="98" spans="1:17" x14ac:dyDescent="0.25">
      <c r="A98" t="s">
        <v>499</v>
      </c>
      <c r="B98" t="s">
        <v>195</v>
      </c>
      <c r="C98">
        <v>0.04</v>
      </c>
      <c r="D98" t="s">
        <v>147</v>
      </c>
      <c r="E98">
        <v>134.06</v>
      </c>
      <c r="F98">
        <v>134.303</v>
      </c>
      <c r="G98">
        <v>0</v>
      </c>
      <c r="H98" t="s">
        <v>500</v>
      </c>
      <c r="I98">
        <v>134.197</v>
      </c>
      <c r="J98">
        <v>-0.16</v>
      </c>
      <c r="K98">
        <v>0</v>
      </c>
      <c r="L98">
        <f t="shared" si="5"/>
        <v>134.197</v>
      </c>
      <c r="M98">
        <f t="shared" si="6"/>
        <v>-0.10599999999999454</v>
      </c>
      <c r="N98">
        <f t="shared" si="7"/>
        <v>0.13700000000000045</v>
      </c>
      <c r="O98">
        <f t="shared" si="8"/>
        <v>13.700000000000045</v>
      </c>
      <c r="Q98">
        <f t="shared" si="9"/>
        <v>0.10219304788900525</v>
      </c>
    </row>
    <row r="99" spans="1:17" x14ac:dyDescent="0.25">
      <c r="A99" t="s">
        <v>501</v>
      </c>
      <c r="B99" t="s">
        <v>200</v>
      </c>
      <c r="C99">
        <v>0.04</v>
      </c>
      <c r="D99" t="s">
        <v>147</v>
      </c>
      <c r="E99">
        <v>134.89699999999999</v>
      </c>
      <c r="F99">
        <v>0</v>
      </c>
      <c r="G99">
        <v>0</v>
      </c>
      <c r="H99" t="s">
        <v>502</v>
      </c>
      <c r="I99">
        <v>134.85599999999999</v>
      </c>
      <c r="J99">
        <v>-0.16</v>
      </c>
      <c r="K99">
        <v>0</v>
      </c>
      <c r="L99">
        <f t="shared" si="5"/>
        <v>134.85599999999999</v>
      </c>
      <c r="M99">
        <f t="shared" si="6"/>
        <v>134.85599999999999</v>
      </c>
      <c r="N99">
        <f t="shared" si="7"/>
        <v>-4.0999999999996817E-2</v>
      </c>
      <c r="O99">
        <f t="shared" si="8"/>
        <v>-4.0999999999996817</v>
      </c>
      <c r="Q99">
        <f t="shared" si="9"/>
        <v>-3.0393559530602472E-2</v>
      </c>
    </row>
    <row r="100" spans="1:17" x14ac:dyDescent="0.25">
      <c r="A100" t="s">
        <v>516</v>
      </c>
      <c r="B100" t="s">
        <v>200</v>
      </c>
      <c r="C100">
        <v>0.05</v>
      </c>
      <c r="D100" t="s">
        <v>147</v>
      </c>
      <c r="E100">
        <v>135.405</v>
      </c>
      <c r="F100">
        <v>135.15100000000001</v>
      </c>
      <c r="G100">
        <v>0</v>
      </c>
      <c r="H100" t="s">
        <v>517</v>
      </c>
      <c r="I100">
        <v>135.261</v>
      </c>
      <c r="J100">
        <v>-0.2</v>
      </c>
      <c r="K100">
        <v>0</v>
      </c>
      <c r="L100">
        <f t="shared" si="5"/>
        <v>135.261</v>
      </c>
      <c r="M100">
        <f t="shared" si="6"/>
        <v>0.10999999999998522</v>
      </c>
      <c r="N100">
        <f t="shared" si="7"/>
        <v>-0.14400000000000546</v>
      </c>
      <c r="O100">
        <f t="shared" si="8"/>
        <v>-14.400000000000546</v>
      </c>
      <c r="Q100">
        <f t="shared" si="9"/>
        <v>-0.10634762379528484</v>
      </c>
    </row>
    <row r="101" spans="1:17" x14ac:dyDescent="0.25">
      <c r="A101" t="s">
        <v>518</v>
      </c>
      <c r="B101" t="s">
        <v>195</v>
      </c>
      <c r="C101">
        <v>0.05</v>
      </c>
      <c r="D101" t="s">
        <v>147</v>
      </c>
      <c r="E101">
        <v>135.245</v>
      </c>
      <c r="F101">
        <v>135.30500000000001</v>
      </c>
      <c r="G101">
        <v>0</v>
      </c>
      <c r="H101" t="s">
        <v>519</v>
      </c>
      <c r="I101">
        <v>135.26599999999999</v>
      </c>
      <c r="J101">
        <v>-0.2</v>
      </c>
      <c r="K101">
        <v>0</v>
      </c>
      <c r="L101">
        <f t="shared" si="5"/>
        <v>135.26599999999999</v>
      </c>
      <c r="M101">
        <f t="shared" si="6"/>
        <v>-3.9000000000015689E-2</v>
      </c>
      <c r="N101">
        <f t="shared" si="7"/>
        <v>2.0999999999986585E-2</v>
      </c>
      <c r="O101">
        <f t="shared" si="8"/>
        <v>2.0999999999986585</v>
      </c>
      <c r="Q101">
        <f t="shared" si="9"/>
        <v>1.5527376243104428E-2</v>
      </c>
    </row>
    <row r="102" spans="1:17" x14ac:dyDescent="0.25">
      <c r="A102" t="s">
        <v>520</v>
      </c>
      <c r="B102" t="s">
        <v>195</v>
      </c>
      <c r="C102">
        <v>0.05</v>
      </c>
      <c r="D102" t="s">
        <v>147</v>
      </c>
      <c r="E102">
        <v>134.71799999999999</v>
      </c>
      <c r="F102">
        <v>134.714</v>
      </c>
      <c r="G102">
        <v>0</v>
      </c>
      <c r="H102" t="s">
        <v>521</v>
      </c>
      <c r="I102">
        <v>134.714</v>
      </c>
      <c r="J102">
        <v>-0.2</v>
      </c>
      <c r="K102">
        <v>0</v>
      </c>
      <c r="L102">
        <f t="shared" si="5"/>
        <v>134.714</v>
      </c>
      <c r="M102">
        <f t="shared" si="6"/>
        <v>0</v>
      </c>
      <c r="N102">
        <f t="shared" si="7"/>
        <v>-3.9999999999906777E-3</v>
      </c>
      <c r="O102">
        <f t="shared" si="8"/>
        <v>-0.39999999999906777</v>
      </c>
      <c r="Q102">
        <f t="shared" si="9"/>
        <v>-2.9691652191917027E-3</v>
      </c>
    </row>
    <row r="103" spans="1:17" x14ac:dyDescent="0.25">
      <c r="A103" t="s">
        <v>522</v>
      </c>
      <c r="B103" t="s">
        <v>200</v>
      </c>
      <c r="C103">
        <v>0.05</v>
      </c>
      <c r="D103" t="s">
        <v>147</v>
      </c>
      <c r="E103">
        <v>134.84200000000001</v>
      </c>
      <c r="F103">
        <v>134.70699999999999</v>
      </c>
      <c r="G103">
        <v>0</v>
      </c>
      <c r="H103" t="s">
        <v>523</v>
      </c>
      <c r="I103">
        <v>134.726</v>
      </c>
      <c r="J103">
        <v>-0.2</v>
      </c>
      <c r="K103">
        <v>0</v>
      </c>
      <c r="L103">
        <f t="shared" si="5"/>
        <v>134.726</v>
      </c>
      <c r="M103">
        <f t="shared" si="6"/>
        <v>1.9000000000005457E-2</v>
      </c>
      <c r="N103">
        <f t="shared" si="7"/>
        <v>-0.11600000000001387</v>
      </c>
      <c r="O103">
        <f t="shared" si="8"/>
        <v>-11.600000000001387</v>
      </c>
      <c r="Q103">
        <f t="shared" si="9"/>
        <v>-8.6026608920079697E-2</v>
      </c>
    </row>
    <row r="104" spans="1:17" x14ac:dyDescent="0.25">
      <c r="A104" t="s">
        <v>524</v>
      </c>
      <c r="B104" t="s">
        <v>200</v>
      </c>
      <c r="C104">
        <v>0.04</v>
      </c>
      <c r="D104" t="s">
        <v>147</v>
      </c>
      <c r="E104">
        <v>134.94200000000001</v>
      </c>
      <c r="F104">
        <v>134.947</v>
      </c>
      <c r="G104">
        <v>135.078</v>
      </c>
      <c r="H104" t="s">
        <v>525</v>
      </c>
      <c r="I104">
        <v>135.04499999999999</v>
      </c>
      <c r="J104">
        <v>-0.16</v>
      </c>
      <c r="K104">
        <v>0</v>
      </c>
      <c r="L104">
        <f t="shared" si="5"/>
        <v>-3.3000000000015461E-2</v>
      </c>
      <c r="M104">
        <f t="shared" si="6"/>
        <v>9.7999999999984766E-2</v>
      </c>
      <c r="N104">
        <f t="shared" si="7"/>
        <v>0.10299999999998022</v>
      </c>
      <c r="O104">
        <f t="shared" si="8"/>
        <v>10.299999999998022</v>
      </c>
      <c r="Q104">
        <f t="shared" si="9"/>
        <v>7.6329089534748415E-2</v>
      </c>
    </row>
    <row r="105" spans="1:17" x14ac:dyDescent="0.25">
      <c r="A105" t="s">
        <v>524</v>
      </c>
      <c r="B105" t="s">
        <v>200</v>
      </c>
      <c r="C105">
        <v>0.01</v>
      </c>
      <c r="D105" t="s">
        <v>147</v>
      </c>
      <c r="E105">
        <v>134.94200000000001</v>
      </c>
      <c r="F105">
        <v>134.947</v>
      </c>
      <c r="G105">
        <v>135.26499999999999</v>
      </c>
      <c r="H105" t="s">
        <v>526</v>
      </c>
      <c r="I105">
        <v>135.07300000000001</v>
      </c>
      <c r="J105">
        <v>-0.04</v>
      </c>
      <c r="K105">
        <v>0</v>
      </c>
      <c r="L105">
        <f t="shared" si="5"/>
        <v>-0.19199999999997885</v>
      </c>
      <c r="M105">
        <f t="shared" si="6"/>
        <v>0.12600000000000477</v>
      </c>
      <c r="N105">
        <f t="shared" si="7"/>
        <v>0.13100000000000023</v>
      </c>
      <c r="O105">
        <f t="shared" si="8"/>
        <v>13.100000000000023</v>
      </c>
      <c r="Q105">
        <f t="shared" si="9"/>
        <v>9.7078744942271658E-2</v>
      </c>
    </row>
    <row r="106" spans="1:17" x14ac:dyDescent="0.25">
      <c r="A106" t="s">
        <v>527</v>
      </c>
      <c r="B106" t="s">
        <v>195</v>
      </c>
      <c r="C106">
        <v>0.05</v>
      </c>
      <c r="D106" t="s">
        <v>147</v>
      </c>
      <c r="E106">
        <v>134.35300000000001</v>
      </c>
      <c r="F106">
        <v>134.345</v>
      </c>
      <c r="G106">
        <v>134.20400000000001</v>
      </c>
      <c r="H106" t="s">
        <v>528</v>
      </c>
      <c r="I106">
        <v>134.21600000000001</v>
      </c>
      <c r="J106">
        <v>-0.2</v>
      </c>
      <c r="K106">
        <v>0</v>
      </c>
      <c r="L106">
        <f t="shared" si="5"/>
        <v>1.2000000000000455E-2</v>
      </c>
      <c r="M106">
        <f t="shared" si="6"/>
        <v>-0.12899999999999068</v>
      </c>
      <c r="N106">
        <f t="shared" si="7"/>
        <v>-0.13700000000000045</v>
      </c>
      <c r="O106">
        <f t="shared" si="8"/>
        <v>-13.700000000000045</v>
      </c>
      <c r="Q106">
        <f t="shared" si="9"/>
        <v>-0.10197018302531426</v>
      </c>
    </row>
    <row r="107" spans="1:17" x14ac:dyDescent="0.25">
      <c r="A107" t="s">
        <v>529</v>
      </c>
      <c r="B107" t="s">
        <v>200</v>
      </c>
      <c r="C107">
        <v>0.05</v>
      </c>
      <c r="D107" t="s">
        <v>147</v>
      </c>
      <c r="E107">
        <v>134.30000000000001</v>
      </c>
      <c r="F107">
        <v>134.154</v>
      </c>
      <c r="G107">
        <v>134.499</v>
      </c>
      <c r="H107" t="s">
        <v>530</v>
      </c>
      <c r="I107">
        <v>134.17699999999999</v>
      </c>
      <c r="J107">
        <v>-0.2</v>
      </c>
      <c r="K107">
        <v>0</v>
      </c>
      <c r="L107">
        <f t="shared" si="5"/>
        <v>-0.32200000000000273</v>
      </c>
      <c r="M107">
        <f t="shared" si="6"/>
        <v>2.2999999999996135E-2</v>
      </c>
      <c r="N107">
        <f t="shared" si="7"/>
        <v>-0.12300000000001887</v>
      </c>
      <c r="O107">
        <f t="shared" si="8"/>
        <v>-12.300000000001887</v>
      </c>
      <c r="Q107">
        <f t="shared" si="9"/>
        <v>-9.158600148921732E-2</v>
      </c>
    </row>
    <row r="108" spans="1:17" x14ac:dyDescent="0.25">
      <c r="A108" t="s">
        <v>572</v>
      </c>
      <c r="B108" t="s">
        <v>195</v>
      </c>
      <c r="C108">
        <v>0.05</v>
      </c>
      <c r="D108" t="s">
        <v>147</v>
      </c>
      <c r="E108">
        <v>134.27099999999999</v>
      </c>
      <c r="F108">
        <v>0</v>
      </c>
      <c r="G108">
        <v>0</v>
      </c>
      <c r="H108" t="s">
        <v>573</v>
      </c>
      <c r="I108">
        <v>134.316</v>
      </c>
      <c r="J108">
        <v>-0.2</v>
      </c>
      <c r="K108">
        <v>0</v>
      </c>
      <c r="L108">
        <f t="shared" si="5"/>
        <v>134.316</v>
      </c>
      <c r="M108">
        <f t="shared" si="6"/>
        <v>134.316</v>
      </c>
      <c r="N108">
        <f t="shared" si="7"/>
        <v>4.5000000000015916E-2</v>
      </c>
      <c r="O108">
        <f t="shared" si="8"/>
        <v>4.5000000000015916</v>
      </c>
      <c r="Q108">
        <f t="shared" si="9"/>
        <v>3.3514310610642598E-2</v>
      </c>
    </row>
    <row r="109" spans="1:17" x14ac:dyDescent="0.25">
      <c r="A109" t="s">
        <v>577</v>
      </c>
      <c r="B109" t="s">
        <v>195</v>
      </c>
      <c r="C109">
        <v>0.05</v>
      </c>
      <c r="D109" t="s">
        <v>147</v>
      </c>
      <c r="E109">
        <v>134.256</v>
      </c>
      <c r="F109">
        <v>0</v>
      </c>
      <c r="G109">
        <v>0</v>
      </c>
      <c r="H109" t="s">
        <v>574</v>
      </c>
      <c r="I109">
        <v>134.316</v>
      </c>
      <c r="J109">
        <v>-0.2</v>
      </c>
      <c r="K109">
        <v>0</v>
      </c>
      <c r="L109">
        <f t="shared" si="5"/>
        <v>134.316</v>
      </c>
      <c r="M109">
        <f t="shared" si="6"/>
        <v>134.316</v>
      </c>
      <c r="N109">
        <f t="shared" si="7"/>
        <v>6.0000000000002274E-2</v>
      </c>
      <c r="O109">
        <f t="shared" si="8"/>
        <v>6.0000000000002274</v>
      </c>
      <c r="Q109">
        <f t="shared" si="9"/>
        <v>4.46907400786574E-2</v>
      </c>
    </row>
    <row r="110" spans="1:17" x14ac:dyDescent="0.25">
      <c r="A110" t="s">
        <v>575</v>
      </c>
      <c r="B110" t="s">
        <v>195</v>
      </c>
      <c r="C110">
        <v>0.03</v>
      </c>
      <c r="D110" t="s">
        <v>147</v>
      </c>
      <c r="E110">
        <v>134.16</v>
      </c>
      <c r="F110">
        <v>134.25299999999999</v>
      </c>
      <c r="G110">
        <v>134.03</v>
      </c>
      <c r="H110" t="s">
        <v>576</v>
      </c>
      <c r="I110">
        <v>134.15299999999999</v>
      </c>
      <c r="J110">
        <v>-0.12</v>
      </c>
      <c r="K110">
        <v>0</v>
      </c>
      <c r="L110">
        <f t="shared" si="5"/>
        <v>0.12299999999999045</v>
      </c>
      <c r="M110">
        <f t="shared" si="6"/>
        <v>-9.9999999999994316E-2</v>
      </c>
      <c r="N110">
        <f t="shared" si="7"/>
        <v>-7.0000000000050022E-3</v>
      </c>
      <c r="O110">
        <f t="shared" si="8"/>
        <v>-0.70000000000050022</v>
      </c>
      <c r="Q110">
        <f t="shared" si="9"/>
        <v>-5.2176505664915046E-3</v>
      </c>
    </row>
    <row r="111" spans="1:17" x14ac:dyDescent="0.25">
      <c r="A111" t="s">
        <v>575</v>
      </c>
      <c r="B111" t="s">
        <v>195</v>
      </c>
      <c r="C111">
        <v>0.02</v>
      </c>
      <c r="D111" t="s">
        <v>147</v>
      </c>
      <c r="E111">
        <v>134.16</v>
      </c>
      <c r="F111">
        <v>134.15700000000001</v>
      </c>
      <c r="G111">
        <v>134.01599999999999</v>
      </c>
      <c r="H111" t="s">
        <v>578</v>
      </c>
      <c r="I111">
        <v>134.15700000000001</v>
      </c>
      <c r="J111">
        <v>-0.08</v>
      </c>
      <c r="K111">
        <v>0</v>
      </c>
      <c r="L111">
        <f t="shared" si="5"/>
        <v>0.14100000000001955</v>
      </c>
      <c r="M111">
        <f t="shared" si="6"/>
        <v>0</v>
      </c>
      <c r="N111">
        <f t="shared" si="7"/>
        <v>-2.9999999999859028E-3</v>
      </c>
      <c r="O111">
        <f t="shared" si="8"/>
        <v>-0.29999999999859028</v>
      </c>
      <c r="Q111">
        <f t="shared" si="9"/>
        <v>-2.2361359570556819E-3</v>
      </c>
    </row>
    <row r="112" spans="1:17" x14ac:dyDescent="0.25">
      <c r="A112" t="s">
        <v>602</v>
      </c>
      <c r="B112" t="s">
        <v>195</v>
      </c>
      <c r="C112">
        <v>0.06</v>
      </c>
      <c r="D112" t="s">
        <v>147</v>
      </c>
      <c r="E112">
        <v>132.4</v>
      </c>
      <c r="F112">
        <v>133.14599999999999</v>
      </c>
      <c r="G112">
        <v>132.18899999999999</v>
      </c>
      <c r="H112" t="s">
        <v>603</v>
      </c>
      <c r="I112">
        <v>132.572</v>
      </c>
      <c r="J112">
        <v>-0.24</v>
      </c>
      <c r="K112">
        <v>0</v>
      </c>
      <c r="L112">
        <f t="shared" si="5"/>
        <v>0.38300000000000978</v>
      </c>
      <c r="M112">
        <f t="shared" si="6"/>
        <v>-0.57399999999998386</v>
      </c>
      <c r="N112">
        <f t="shared" si="7"/>
        <v>0.17199999999999704</v>
      </c>
      <c r="O112">
        <f t="shared" si="8"/>
        <v>17.199999999999704</v>
      </c>
      <c r="Q112">
        <f t="shared" si="9"/>
        <v>0.12990936555891014</v>
      </c>
    </row>
    <row r="113" spans="1:17" x14ac:dyDescent="0.25">
      <c r="A113" t="s">
        <v>604</v>
      </c>
      <c r="B113" t="s">
        <v>195</v>
      </c>
      <c r="C113">
        <v>0.02</v>
      </c>
      <c r="D113" t="s">
        <v>147</v>
      </c>
      <c r="E113">
        <v>132.375</v>
      </c>
      <c r="F113">
        <v>133.15600000000001</v>
      </c>
      <c r="G113">
        <v>132.19900000000001</v>
      </c>
      <c r="H113" t="s">
        <v>603</v>
      </c>
      <c r="I113">
        <v>132.572</v>
      </c>
      <c r="J113">
        <v>-0.08</v>
      </c>
      <c r="K113">
        <v>0</v>
      </c>
      <c r="L113">
        <f t="shared" si="5"/>
        <v>0.37299999999999045</v>
      </c>
      <c r="M113">
        <f t="shared" si="6"/>
        <v>-0.58400000000000318</v>
      </c>
      <c r="N113">
        <f t="shared" si="7"/>
        <v>0.19700000000000273</v>
      </c>
      <c r="O113">
        <f t="shared" si="8"/>
        <v>19.700000000000273</v>
      </c>
      <c r="Q113">
        <f t="shared" si="9"/>
        <v>0.14881964117091803</v>
      </c>
    </row>
    <row r="114" spans="1:17" x14ac:dyDescent="0.25">
      <c r="A114" t="s">
        <v>605</v>
      </c>
      <c r="B114" t="s">
        <v>200</v>
      </c>
      <c r="C114">
        <v>0.01</v>
      </c>
      <c r="D114" t="s">
        <v>147</v>
      </c>
      <c r="E114">
        <v>132.536</v>
      </c>
      <c r="F114">
        <v>132.16999999999999</v>
      </c>
      <c r="G114">
        <v>132.71100000000001</v>
      </c>
      <c r="H114" t="s">
        <v>606</v>
      </c>
      <c r="I114">
        <v>132.58099999999999</v>
      </c>
      <c r="J114">
        <v>-0.04</v>
      </c>
      <c r="K114">
        <v>0</v>
      </c>
      <c r="L114">
        <f t="shared" si="5"/>
        <v>-0.13000000000002387</v>
      </c>
      <c r="M114">
        <f t="shared" si="6"/>
        <v>0.41100000000000136</v>
      </c>
      <c r="N114">
        <f t="shared" si="7"/>
        <v>4.4999999999987494E-2</v>
      </c>
      <c r="O114">
        <f t="shared" si="8"/>
        <v>4.4999999999987494</v>
      </c>
      <c r="Q114">
        <f t="shared" si="9"/>
        <v>3.3953039174252651E-2</v>
      </c>
    </row>
    <row r="115" spans="1:17" x14ac:dyDescent="0.25">
      <c r="A115" t="s">
        <v>605</v>
      </c>
      <c r="B115" t="s">
        <v>200</v>
      </c>
      <c r="C115">
        <v>0.01</v>
      </c>
      <c r="D115" t="s">
        <v>147</v>
      </c>
      <c r="E115">
        <v>132.536</v>
      </c>
      <c r="F115">
        <v>132.547</v>
      </c>
      <c r="G115">
        <v>132.71100000000001</v>
      </c>
      <c r="H115" t="s">
        <v>607</v>
      </c>
      <c r="I115">
        <v>132.547</v>
      </c>
      <c r="J115">
        <v>-0.04</v>
      </c>
      <c r="K115">
        <v>0</v>
      </c>
      <c r="L115">
        <f t="shared" si="5"/>
        <v>-0.16400000000001569</v>
      </c>
      <c r="M115">
        <f t="shared" si="6"/>
        <v>0</v>
      </c>
      <c r="N115">
        <f t="shared" si="7"/>
        <v>1.099999999999568E-2</v>
      </c>
      <c r="O115">
        <f t="shared" si="8"/>
        <v>1.099999999999568</v>
      </c>
      <c r="Q115">
        <f t="shared" si="9"/>
        <v>8.2996317981496939E-3</v>
      </c>
    </row>
    <row r="116" spans="1:17" x14ac:dyDescent="0.25">
      <c r="A116" t="s">
        <v>608</v>
      </c>
      <c r="B116" t="s">
        <v>195</v>
      </c>
      <c r="C116">
        <v>0.04</v>
      </c>
      <c r="D116" t="s">
        <v>147</v>
      </c>
      <c r="E116">
        <v>132.32</v>
      </c>
      <c r="F116">
        <v>132.41900000000001</v>
      </c>
      <c r="G116">
        <v>132.18299999999999</v>
      </c>
      <c r="H116" t="s">
        <v>609</v>
      </c>
      <c r="I116">
        <v>132.25399999999999</v>
      </c>
      <c r="J116">
        <v>-0.16</v>
      </c>
      <c r="K116">
        <v>0</v>
      </c>
      <c r="L116">
        <f t="shared" si="5"/>
        <v>7.0999999999997954E-2</v>
      </c>
      <c r="M116">
        <f t="shared" si="6"/>
        <v>-0.16500000000002046</v>
      </c>
      <c r="N116">
        <f t="shared" si="7"/>
        <v>-6.6000000000002501E-2</v>
      </c>
      <c r="O116">
        <f t="shared" si="8"/>
        <v>-6.6000000000002501</v>
      </c>
      <c r="Q116">
        <f t="shared" si="9"/>
        <v>-4.987908101572136E-2</v>
      </c>
    </row>
    <row r="117" spans="1:17" x14ac:dyDescent="0.25">
      <c r="A117" t="s">
        <v>608</v>
      </c>
      <c r="B117" t="s">
        <v>195</v>
      </c>
      <c r="C117">
        <v>0.02</v>
      </c>
      <c r="D117" t="s">
        <v>147</v>
      </c>
      <c r="E117">
        <v>132.32</v>
      </c>
      <c r="F117">
        <v>132.31299999999999</v>
      </c>
      <c r="G117">
        <v>132.18600000000001</v>
      </c>
      <c r="H117" t="s">
        <v>610</v>
      </c>
      <c r="I117">
        <v>132.31299999999999</v>
      </c>
      <c r="J117">
        <v>-0.08</v>
      </c>
      <c r="K117">
        <v>0</v>
      </c>
      <c r="L117">
        <f t="shared" si="5"/>
        <v>0.12699999999998113</v>
      </c>
      <c r="M117">
        <f t="shared" si="6"/>
        <v>0</v>
      </c>
      <c r="N117">
        <f t="shared" si="7"/>
        <v>-7.0000000000050022E-3</v>
      </c>
      <c r="O117">
        <f t="shared" si="8"/>
        <v>-0.70000000000050022</v>
      </c>
      <c r="Q117">
        <f t="shared" si="9"/>
        <v>-5.2902055622770575E-3</v>
      </c>
    </row>
    <row r="118" spans="1:17" x14ac:dyDescent="0.25">
      <c r="A118" t="s">
        <v>640</v>
      </c>
      <c r="B118" t="s">
        <v>200</v>
      </c>
      <c r="C118">
        <v>0.05</v>
      </c>
      <c r="D118" t="s">
        <v>147</v>
      </c>
      <c r="E118">
        <v>133.04400000000001</v>
      </c>
      <c r="F118">
        <v>132.863</v>
      </c>
      <c r="G118">
        <v>133.399</v>
      </c>
      <c r="H118" t="s">
        <v>641</v>
      </c>
      <c r="I118">
        <v>133.17599999999999</v>
      </c>
      <c r="J118">
        <v>-0.2</v>
      </c>
      <c r="K118">
        <v>0</v>
      </c>
      <c r="L118">
        <f t="shared" si="5"/>
        <v>-0.22300000000001319</v>
      </c>
      <c r="M118">
        <f t="shared" si="6"/>
        <v>0.31299999999998818</v>
      </c>
      <c r="N118">
        <f t="shared" si="7"/>
        <v>0.13199999999997658</v>
      </c>
      <c r="O118">
        <f t="shared" si="8"/>
        <v>13.199999999997658</v>
      </c>
      <c r="Q118">
        <f t="shared" si="9"/>
        <v>9.9215297194895344E-2</v>
      </c>
    </row>
    <row r="119" spans="1:17" x14ac:dyDescent="0.25">
      <c r="A119" t="s">
        <v>640</v>
      </c>
      <c r="B119" t="s">
        <v>200</v>
      </c>
      <c r="C119">
        <v>0.01</v>
      </c>
      <c r="D119" t="s">
        <v>147</v>
      </c>
      <c r="E119">
        <v>133.04400000000001</v>
      </c>
      <c r="F119">
        <v>133.054</v>
      </c>
      <c r="G119">
        <v>133.22499999999999</v>
      </c>
      <c r="H119" t="s">
        <v>642</v>
      </c>
      <c r="I119">
        <v>133.22499999999999</v>
      </c>
      <c r="J119">
        <v>-0.04</v>
      </c>
      <c r="K119">
        <v>0</v>
      </c>
      <c r="L119">
        <f t="shared" si="5"/>
        <v>0</v>
      </c>
      <c r="M119">
        <f t="shared" si="6"/>
        <v>0.17099999999999227</v>
      </c>
      <c r="N119">
        <f t="shared" si="7"/>
        <v>0.18099999999998317</v>
      </c>
      <c r="O119">
        <f t="shared" si="8"/>
        <v>18.099999999998317</v>
      </c>
      <c r="Q119">
        <f t="shared" si="9"/>
        <v>0.13604521812331496</v>
      </c>
    </row>
    <row r="120" spans="1:17" x14ac:dyDescent="0.25">
      <c r="A120" t="s">
        <v>632</v>
      </c>
      <c r="B120" t="s">
        <v>195</v>
      </c>
      <c r="C120">
        <v>0.06</v>
      </c>
      <c r="D120" t="s">
        <v>147</v>
      </c>
      <c r="E120">
        <v>132.60599999999999</v>
      </c>
      <c r="F120">
        <v>132.77699999999999</v>
      </c>
      <c r="G120">
        <v>0</v>
      </c>
      <c r="H120" t="s">
        <v>633</v>
      </c>
      <c r="I120">
        <v>132.71899999999999</v>
      </c>
      <c r="J120">
        <v>-0.24</v>
      </c>
      <c r="K120">
        <v>0</v>
      </c>
      <c r="L120">
        <f t="shared" si="5"/>
        <v>132.71899999999999</v>
      </c>
      <c r="M120">
        <f t="shared" si="6"/>
        <v>-5.7999999999992724E-2</v>
      </c>
      <c r="N120">
        <f t="shared" si="7"/>
        <v>0.11299999999999955</v>
      </c>
      <c r="O120">
        <f t="shared" si="8"/>
        <v>11.299999999999955</v>
      </c>
      <c r="Q120">
        <f t="shared" si="9"/>
        <v>8.5214846990331924E-2</v>
      </c>
    </row>
    <row r="121" spans="1:17" x14ac:dyDescent="0.25">
      <c r="A121" t="s">
        <v>634</v>
      </c>
      <c r="B121" t="s">
        <v>195</v>
      </c>
      <c r="C121">
        <v>0.01</v>
      </c>
      <c r="D121" t="s">
        <v>147</v>
      </c>
      <c r="E121">
        <v>132.595</v>
      </c>
      <c r="F121">
        <v>132.77199999999999</v>
      </c>
      <c r="G121">
        <v>0</v>
      </c>
      <c r="H121" t="s">
        <v>635</v>
      </c>
      <c r="I121">
        <v>132.70699999999999</v>
      </c>
      <c r="J121">
        <v>-0.04</v>
      </c>
      <c r="K121">
        <v>0</v>
      </c>
      <c r="L121">
        <f t="shared" si="5"/>
        <v>132.70699999999999</v>
      </c>
      <c r="M121">
        <f t="shared" si="6"/>
        <v>-6.4999999999997726E-2</v>
      </c>
      <c r="N121">
        <f t="shared" si="7"/>
        <v>0.11199999999999477</v>
      </c>
      <c r="O121">
        <f t="shared" si="8"/>
        <v>11.199999999999477</v>
      </c>
      <c r="Q121">
        <f t="shared" si="9"/>
        <v>8.446774011085996E-2</v>
      </c>
    </row>
    <row r="122" spans="1:17" x14ac:dyDescent="0.25">
      <c r="A122" t="s">
        <v>636</v>
      </c>
      <c r="B122" t="s">
        <v>195</v>
      </c>
      <c r="C122">
        <v>0.06</v>
      </c>
      <c r="D122" t="s">
        <v>147</v>
      </c>
      <c r="E122">
        <v>132.541</v>
      </c>
      <c r="F122">
        <v>0</v>
      </c>
      <c r="G122">
        <v>0</v>
      </c>
      <c r="H122" t="s">
        <v>637</v>
      </c>
      <c r="I122">
        <v>132.43600000000001</v>
      </c>
      <c r="J122">
        <v>-0.24</v>
      </c>
      <c r="K122">
        <v>0</v>
      </c>
      <c r="L122">
        <f t="shared" si="5"/>
        <v>132.43600000000001</v>
      </c>
      <c r="M122">
        <f t="shared" si="6"/>
        <v>132.43600000000001</v>
      </c>
      <c r="N122">
        <f t="shared" si="7"/>
        <v>-0.10499999999998977</v>
      </c>
      <c r="O122">
        <f t="shared" si="8"/>
        <v>-10.499999999998977</v>
      </c>
      <c r="Q122">
        <f t="shared" si="9"/>
        <v>-7.9220769422284246E-2</v>
      </c>
    </row>
    <row r="123" spans="1:17" x14ac:dyDescent="0.25">
      <c r="A123" t="s">
        <v>638</v>
      </c>
      <c r="B123" t="s">
        <v>195</v>
      </c>
      <c r="C123">
        <v>0.01</v>
      </c>
      <c r="D123" t="s">
        <v>147</v>
      </c>
      <c r="E123">
        <v>132.51300000000001</v>
      </c>
      <c r="F123">
        <v>132.50299999999999</v>
      </c>
      <c r="G123">
        <v>0</v>
      </c>
      <c r="H123" t="s">
        <v>639</v>
      </c>
      <c r="I123">
        <v>132.40899999999999</v>
      </c>
      <c r="J123">
        <v>-0.04</v>
      </c>
      <c r="K123">
        <v>0</v>
      </c>
      <c r="L123">
        <f t="shared" si="5"/>
        <v>132.40899999999999</v>
      </c>
      <c r="M123">
        <f t="shared" si="6"/>
        <v>-9.3999999999994088E-2</v>
      </c>
      <c r="N123">
        <f t="shared" si="7"/>
        <v>-0.10400000000001342</v>
      </c>
      <c r="O123">
        <f t="shared" si="8"/>
        <v>-10.400000000001342</v>
      </c>
      <c r="Q123">
        <f t="shared" si="9"/>
        <v>-7.8482865832041698E-2</v>
      </c>
    </row>
    <row r="124" spans="1:17" x14ac:dyDescent="0.25">
      <c r="A124" t="s">
        <v>650</v>
      </c>
      <c r="B124" t="s">
        <v>200</v>
      </c>
      <c r="C124">
        <v>0.06</v>
      </c>
      <c r="D124" t="s">
        <v>147</v>
      </c>
      <c r="E124">
        <v>132.81</v>
      </c>
      <c r="F124">
        <v>132.58799999999999</v>
      </c>
      <c r="G124">
        <v>132.99199999999999</v>
      </c>
      <c r="H124" t="s">
        <v>651</v>
      </c>
      <c r="I124">
        <v>132.90299999999999</v>
      </c>
      <c r="J124">
        <v>-0.24</v>
      </c>
      <c r="K124">
        <v>0</v>
      </c>
      <c r="L124">
        <f t="shared" si="5"/>
        <v>-8.8999999999998636E-2</v>
      </c>
      <c r="M124">
        <f t="shared" si="6"/>
        <v>0.31499999999999773</v>
      </c>
      <c r="N124">
        <f t="shared" si="7"/>
        <v>9.2999999999989313E-2</v>
      </c>
      <c r="O124">
        <f t="shared" si="8"/>
        <v>9.2999999999989313</v>
      </c>
      <c r="Q124">
        <f t="shared" si="9"/>
        <v>7.0024847526533623E-2</v>
      </c>
    </row>
    <row r="125" spans="1:17" x14ac:dyDescent="0.25">
      <c r="A125" t="s">
        <v>652</v>
      </c>
      <c r="B125" t="s">
        <v>200</v>
      </c>
      <c r="C125">
        <v>0.02</v>
      </c>
      <c r="D125" t="s">
        <v>147</v>
      </c>
      <c r="E125">
        <v>132.81399999999999</v>
      </c>
      <c r="F125">
        <v>132.821</v>
      </c>
      <c r="G125">
        <v>132.99199999999999</v>
      </c>
      <c r="H125" t="s">
        <v>653</v>
      </c>
      <c r="I125">
        <v>132.90799999999999</v>
      </c>
      <c r="J125">
        <v>-0.08</v>
      </c>
      <c r="K125">
        <v>0</v>
      </c>
      <c r="L125">
        <f t="shared" si="5"/>
        <v>-8.4000000000003183E-2</v>
      </c>
      <c r="M125">
        <f t="shared" si="6"/>
        <v>8.6999999999989086E-2</v>
      </c>
      <c r="N125">
        <f t="shared" si="7"/>
        <v>9.3999999999994088E-2</v>
      </c>
      <c r="O125">
        <f t="shared" si="8"/>
        <v>9.3999999999994088</v>
      </c>
      <c r="Q125">
        <f t="shared" si="9"/>
        <v>7.0775671239473315E-2</v>
      </c>
    </row>
    <row r="126" spans="1:17" x14ac:dyDescent="0.25">
      <c r="A126" t="s">
        <v>654</v>
      </c>
      <c r="B126" t="s">
        <v>195</v>
      </c>
      <c r="C126">
        <v>0.01</v>
      </c>
      <c r="D126" t="s">
        <v>147</v>
      </c>
      <c r="E126">
        <v>133.17500000000001</v>
      </c>
      <c r="F126">
        <v>133.286</v>
      </c>
      <c r="G126">
        <v>133.07300000000001</v>
      </c>
      <c r="H126" t="s">
        <v>655</v>
      </c>
      <c r="I126">
        <v>133.286</v>
      </c>
      <c r="J126">
        <v>-0.04</v>
      </c>
      <c r="K126">
        <v>0</v>
      </c>
      <c r="L126">
        <f t="shared" si="5"/>
        <v>0.21299999999999386</v>
      </c>
      <c r="M126">
        <f t="shared" si="6"/>
        <v>0</v>
      </c>
      <c r="N126">
        <f t="shared" si="7"/>
        <v>0.11099999999999</v>
      </c>
      <c r="O126">
        <f t="shared" si="8"/>
        <v>11.099999999999</v>
      </c>
      <c r="Q126">
        <f t="shared" si="9"/>
        <v>8.3348976910073203E-2</v>
      </c>
    </row>
    <row r="127" spans="1:17" x14ac:dyDescent="0.25">
      <c r="A127" t="s">
        <v>656</v>
      </c>
      <c r="B127" t="s">
        <v>200</v>
      </c>
      <c r="C127">
        <v>0.06</v>
      </c>
      <c r="D127" t="s">
        <v>147</v>
      </c>
      <c r="E127">
        <v>133.31399999999999</v>
      </c>
      <c r="F127">
        <v>132.99700000000001</v>
      </c>
      <c r="G127">
        <v>133.42500000000001</v>
      </c>
      <c r="H127" t="s">
        <v>657</v>
      </c>
      <c r="I127">
        <v>133.16999999999999</v>
      </c>
      <c r="J127">
        <v>-0.24</v>
      </c>
      <c r="K127">
        <v>0</v>
      </c>
      <c r="L127">
        <f t="shared" si="5"/>
        <v>-0.25500000000002387</v>
      </c>
      <c r="M127">
        <f t="shared" si="6"/>
        <v>0.1729999999999734</v>
      </c>
      <c r="N127">
        <f t="shared" si="7"/>
        <v>-0.14400000000000546</v>
      </c>
      <c r="O127">
        <f t="shared" si="8"/>
        <v>-14.400000000000546</v>
      </c>
      <c r="Q127">
        <f t="shared" si="9"/>
        <v>-0.10801566227103339</v>
      </c>
    </row>
    <row r="128" spans="1:17" x14ac:dyDescent="0.25">
      <c r="A128" t="s">
        <v>658</v>
      </c>
      <c r="B128" t="s">
        <v>200</v>
      </c>
      <c r="C128">
        <v>0.02</v>
      </c>
      <c r="D128" t="s">
        <v>147</v>
      </c>
      <c r="E128">
        <v>133.316</v>
      </c>
      <c r="F128">
        <v>133.00899999999999</v>
      </c>
      <c r="G128">
        <v>133.47800000000001</v>
      </c>
      <c r="H128" t="s">
        <v>659</v>
      </c>
      <c r="I128">
        <v>133.19999999999999</v>
      </c>
      <c r="J128">
        <v>-0.08</v>
      </c>
      <c r="K128">
        <v>0</v>
      </c>
      <c r="L128">
        <f t="shared" si="5"/>
        <v>-0.27800000000002001</v>
      </c>
      <c r="M128">
        <f t="shared" si="6"/>
        <v>0.1910000000000025</v>
      </c>
      <c r="N128">
        <f t="shared" si="7"/>
        <v>-0.11600000000001387</v>
      </c>
      <c r="O128">
        <f t="shared" si="8"/>
        <v>-11.600000000001387</v>
      </c>
      <c r="Q128">
        <f t="shared" si="9"/>
        <v>-8.7011311470501562E-2</v>
      </c>
    </row>
    <row r="129" spans="1:17" x14ac:dyDescent="0.25">
      <c r="A129" t="s">
        <v>660</v>
      </c>
      <c r="B129" t="s">
        <v>200</v>
      </c>
      <c r="C129">
        <v>0.01</v>
      </c>
      <c r="D129" t="s">
        <v>147</v>
      </c>
      <c r="E129">
        <v>133.298</v>
      </c>
      <c r="F129">
        <v>133.02000000000001</v>
      </c>
      <c r="G129">
        <v>133.56800000000001</v>
      </c>
      <c r="H129" t="s">
        <v>661</v>
      </c>
      <c r="I129">
        <v>133.20599999999999</v>
      </c>
      <c r="J129">
        <v>-0.04</v>
      </c>
      <c r="K129">
        <v>0</v>
      </c>
      <c r="L129">
        <f t="shared" si="5"/>
        <v>-0.36200000000002319</v>
      </c>
      <c r="M129">
        <f t="shared" si="6"/>
        <v>0.18599999999997863</v>
      </c>
      <c r="N129">
        <f t="shared" si="7"/>
        <v>-9.200000000001296E-2</v>
      </c>
      <c r="O129">
        <f t="shared" si="8"/>
        <v>-9.200000000001296</v>
      </c>
      <c r="Q129">
        <f t="shared" si="9"/>
        <v>-6.9018289846819125E-2</v>
      </c>
    </row>
    <row r="130" spans="1:17" x14ac:dyDescent="0.25">
      <c r="A130" t="s">
        <v>662</v>
      </c>
      <c r="B130" t="s">
        <v>195</v>
      </c>
      <c r="C130">
        <v>0.06</v>
      </c>
      <c r="D130" t="s">
        <v>147</v>
      </c>
      <c r="E130">
        <v>133.00899999999999</v>
      </c>
      <c r="F130">
        <v>133.155</v>
      </c>
      <c r="G130">
        <v>0</v>
      </c>
      <c r="H130" t="s">
        <v>663</v>
      </c>
      <c r="I130">
        <v>133.11000000000001</v>
      </c>
      <c r="J130">
        <v>-0.24</v>
      </c>
      <c r="K130">
        <v>0</v>
      </c>
      <c r="L130">
        <f t="shared" ref="L130:L193" si="10">I130-G130</f>
        <v>133.11000000000001</v>
      </c>
      <c r="M130">
        <f t="shared" ref="M130:M193" si="11">I130-F130</f>
        <v>-4.4999999999987494E-2</v>
      </c>
      <c r="N130">
        <f t="shared" ref="N130:N193" si="12">I130-E130</f>
        <v>0.10100000000002751</v>
      </c>
      <c r="O130">
        <f t="shared" ref="O130:O193" si="13">N130*100</f>
        <v>10.100000000002751</v>
      </c>
      <c r="Q130">
        <f t="shared" ref="Q130:Q193" si="14">N130/E130*100</f>
        <v>7.5934711184978104E-2</v>
      </c>
    </row>
    <row r="131" spans="1:17" x14ac:dyDescent="0.25">
      <c r="A131" t="s">
        <v>664</v>
      </c>
      <c r="B131" t="s">
        <v>195</v>
      </c>
      <c r="C131">
        <v>0.02</v>
      </c>
      <c r="D131" t="s">
        <v>147</v>
      </c>
      <c r="E131">
        <v>133.005</v>
      </c>
      <c r="F131">
        <v>133.15799999999999</v>
      </c>
      <c r="G131">
        <v>132.85400000000001</v>
      </c>
      <c r="H131" t="s">
        <v>665</v>
      </c>
      <c r="I131">
        <v>133.09800000000001</v>
      </c>
      <c r="J131">
        <v>-0.08</v>
      </c>
      <c r="K131">
        <v>0</v>
      </c>
      <c r="L131">
        <f t="shared" si="10"/>
        <v>0.24399999999999977</v>
      </c>
      <c r="M131">
        <f t="shared" si="11"/>
        <v>-5.9999999999973852E-2</v>
      </c>
      <c r="N131">
        <f t="shared" si="12"/>
        <v>9.3000000000017735E-2</v>
      </c>
      <c r="O131">
        <f t="shared" si="13"/>
        <v>9.3000000000017735</v>
      </c>
      <c r="Q131">
        <f t="shared" si="14"/>
        <v>6.9922183376578129E-2</v>
      </c>
    </row>
    <row r="132" spans="1:17" x14ac:dyDescent="0.25">
      <c r="A132" t="s">
        <v>968</v>
      </c>
      <c r="B132" t="s">
        <v>200</v>
      </c>
      <c r="C132">
        <v>0.06</v>
      </c>
      <c r="D132" t="s">
        <v>147</v>
      </c>
      <c r="E132">
        <v>133.28100000000001</v>
      </c>
      <c r="F132">
        <v>133.28200000000001</v>
      </c>
      <c r="G132">
        <v>133.37100000000001</v>
      </c>
      <c r="H132" t="s">
        <v>969</v>
      </c>
      <c r="I132">
        <v>133.28200000000001</v>
      </c>
      <c r="J132">
        <v>-0.24</v>
      </c>
      <c r="K132">
        <v>0</v>
      </c>
      <c r="L132">
        <f t="shared" si="10"/>
        <v>-8.8999999999998636E-2</v>
      </c>
      <c r="M132">
        <f t="shared" si="11"/>
        <v>0</v>
      </c>
      <c r="N132">
        <f t="shared" si="12"/>
        <v>1.0000000000047748E-3</v>
      </c>
      <c r="O132">
        <f t="shared" si="13"/>
        <v>0.10000000000047748</v>
      </c>
      <c r="Q132">
        <f t="shared" si="14"/>
        <v>7.5029449059113812E-4</v>
      </c>
    </row>
    <row r="133" spans="1:17" x14ac:dyDescent="0.25">
      <c r="A133" t="s">
        <v>970</v>
      </c>
      <c r="B133" t="s">
        <v>200</v>
      </c>
      <c r="C133">
        <v>0.06</v>
      </c>
      <c r="D133" t="s">
        <v>147</v>
      </c>
      <c r="E133">
        <v>133.36099999999999</v>
      </c>
      <c r="F133">
        <v>133.26</v>
      </c>
      <c r="G133">
        <v>133.46</v>
      </c>
      <c r="H133" t="s">
        <v>971</v>
      </c>
      <c r="I133">
        <v>133.26</v>
      </c>
      <c r="J133">
        <v>-0.24</v>
      </c>
      <c r="K133">
        <v>0</v>
      </c>
      <c r="L133">
        <f t="shared" si="10"/>
        <v>-0.20000000000001705</v>
      </c>
      <c r="M133">
        <f t="shared" si="11"/>
        <v>0</v>
      </c>
      <c r="N133">
        <f t="shared" si="12"/>
        <v>-0.10099999999999909</v>
      </c>
      <c r="O133">
        <f t="shared" si="13"/>
        <v>-10.099999999999909</v>
      </c>
      <c r="Q133">
        <f t="shared" si="14"/>
        <v>-7.5734285135833634E-2</v>
      </c>
    </row>
    <row r="134" spans="1:17" x14ac:dyDescent="0.25">
      <c r="A134" t="s">
        <v>972</v>
      </c>
      <c r="B134" t="s">
        <v>200</v>
      </c>
      <c r="C134">
        <v>0.02</v>
      </c>
      <c r="D134" t="s">
        <v>147</v>
      </c>
      <c r="E134">
        <v>133.35499999999999</v>
      </c>
      <c r="F134">
        <v>133.26300000000001</v>
      </c>
      <c r="G134">
        <v>133.53399999999999</v>
      </c>
      <c r="H134" t="s">
        <v>973</v>
      </c>
      <c r="I134">
        <v>133.26300000000001</v>
      </c>
      <c r="J134">
        <v>-0.08</v>
      </c>
      <c r="K134">
        <v>0</v>
      </c>
      <c r="L134">
        <f t="shared" si="10"/>
        <v>-0.27099999999998658</v>
      </c>
      <c r="M134">
        <f t="shared" si="11"/>
        <v>0</v>
      </c>
      <c r="N134">
        <f t="shared" si="12"/>
        <v>-9.1999999999984539E-2</v>
      </c>
      <c r="O134">
        <f t="shared" si="13"/>
        <v>-9.1999999999984539</v>
      </c>
      <c r="Q134">
        <f t="shared" si="14"/>
        <v>-6.8988789321723629E-2</v>
      </c>
    </row>
    <row r="135" spans="1:17" x14ac:dyDescent="0.25">
      <c r="A135" t="s">
        <v>974</v>
      </c>
      <c r="B135" t="s">
        <v>195</v>
      </c>
      <c r="C135">
        <v>0.01</v>
      </c>
      <c r="D135" t="s">
        <v>147</v>
      </c>
      <c r="E135">
        <v>132.27799999999999</v>
      </c>
      <c r="F135">
        <v>132.51300000000001</v>
      </c>
      <c r="G135">
        <v>132.173</v>
      </c>
      <c r="H135" t="s">
        <v>975</v>
      </c>
      <c r="I135">
        <v>132.40600000000001</v>
      </c>
      <c r="J135">
        <v>-0.04</v>
      </c>
      <c r="K135">
        <v>0</v>
      </c>
      <c r="L135">
        <f t="shared" si="10"/>
        <v>0.23300000000000409</v>
      </c>
      <c r="M135">
        <f t="shared" si="11"/>
        <v>-0.10699999999999932</v>
      </c>
      <c r="N135">
        <f t="shared" si="12"/>
        <v>0.12800000000001432</v>
      </c>
      <c r="O135">
        <f t="shared" si="13"/>
        <v>12.800000000001432</v>
      </c>
      <c r="Q135">
        <f t="shared" si="14"/>
        <v>9.6765902115252975E-2</v>
      </c>
    </row>
    <row r="136" spans="1:17" x14ac:dyDescent="0.25">
      <c r="A136" t="s">
        <v>976</v>
      </c>
      <c r="B136" t="s">
        <v>195</v>
      </c>
      <c r="C136">
        <v>0.02</v>
      </c>
      <c r="D136" t="s">
        <v>147</v>
      </c>
      <c r="E136">
        <v>132.285</v>
      </c>
      <c r="F136">
        <v>132.50700000000001</v>
      </c>
      <c r="G136">
        <v>132.00299999999999</v>
      </c>
      <c r="H136" t="s">
        <v>977</v>
      </c>
      <c r="I136">
        <v>132.40899999999999</v>
      </c>
      <c r="J136">
        <v>-0.08</v>
      </c>
      <c r="K136">
        <v>0</v>
      </c>
      <c r="L136">
        <f t="shared" si="10"/>
        <v>0.40600000000000591</v>
      </c>
      <c r="M136">
        <f t="shared" si="11"/>
        <v>-9.8000000000013188E-2</v>
      </c>
      <c r="N136">
        <f t="shared" si="12"/>
        <v>0.12399999999999523</v>
      </c>
      <c r="O136">
        <f t="shared" si="13"/>
        <v>12.399999999999523</v>
      </c>
      <c r="Q136">
        <f t="shared" si="14"/>
        <v>9.3737007219257845E-2</v>
      </c>
    </row>
    <row r="137" spans="1:17" x14ac:dyDescent="0.25">
      <c r="A137" t="s">
        <v>974</v>
      </c>
      <c r="B137" t="s">
        <v>195</v>
      </c>
      <c r="C137">
        <v>0.03</v>
      </c>
      <c r="D137" t="s">
        <v>147</v>
      </c>
      <c r="E137">
        <v>132.27799999999999</v>
      </c>
      <c r="F137">
        <v>132.51300000000001</v>
      </c>
      <c r="G137">
        <v>132.173</v>
      </c>
      <c r="H137" t="s">
        <v>978</v>
      </c>
      <c r="I137">
        <v>132.464</v>
      </c>
      <c r="J137">
        <v>-0.12</v>
      </c>
      <c r="K137">
        <v>0</v>
      </c>
      <c r="L137">
        <f t="shared" si="10"/>
        <v>0.29099999999999682</v>
      </c>
      <c r="M137">
        <f t="shared" si="11"/>
        <v>-4.9000000000006594E-2</v>
      </c>
      <c r="N137">
        <f t="shared" si="12"/>
        <v>0.18600000000000705</v>
      </c>
      <c r="O137">
        <f t="shared" si="13"/>
        <v>18.600000000000705</v>
      </c>
      <c r="Q137">
        <f t="shared" si="14"/>
        <v>0.14061295151121658</v>
      </c>
    </row>
    <row r="138" spans="1:17" x14ac:dyDescent="0.25">
      <c r="A138" t="s">
        <v>1006</v>
      </c>
      <c r="B138" t="s">
        <v>200</v>
      </c>
      <c r="C138">
        <v>0.02</v>
      </c>
      <c r="D138" t="s">
        <v>147</v>
      </c>
      <c r="E138">
        <v>132.59100000000001</v>
      </c>
      <c r="F138">
        <v>132.55099999999999</v>
      </c>
      <c r="G138">
        <v>132.691</v>
      </c>
      <c r="H138" t="s">
        <v>1007</v>
      </c>
      <c r="I138">
        <v>132.691</v>
      </c>
      <c r="J138">
        <v>-0.08</v>
      </c>
      <c r="K138">
        <v>0</v>
      </c>
      <c r="L138">
        <f t="shared" si="10"/>
        <v>0</v>
      </c>
      <c r="M138">
        <f t="shared" si="11"/>
        <v>0.14000000000001478</v>
      </c>
      <c r="N138">
        <f t="shared" si="12"/>
        <v>9.9999999999994316E-2</v>
      </c>
      <c r="O138">
        <f t="shared" si="13"/>
        <v>9.9999999999994316</v>
      </c>
      <c r="Q138">
        <f t="shared" si="14"/>
        <v>7.5419900294887515E-2</v>
      </c>
    </row>
    <row r="139" spans="1:17" x14ac:dyDescent="0.25">
      <c r="A139" t="s">
        <v>1008</v>
      </c>
      <c r="B139" t="s">
        <v>200</v>
      </c>
      <c r="C139">
        <v>0.01</v>
      </c>
      <c r="D139" t="s">
        <v>147</v>
      </c>
      <c r="E139">
        <v>132.61600000000001</v>
      </c>
      <c r="F139">
        <v>0</v>
      </c>
      <c r="G139">
        <v>132.78299999999999</v>
      </c>
      <c r="H139" t="s">
        <v>1009</v>
      </c>
      <c r="I139">
        <v>132.613</v>
      </c>
      <c r="J139">
        <v>-0.04</v>
      </c>
      <c r="K139">
        <v>0</v>
      </c>
      <c r="L139">
        <f t="shared" si="10"/>
        <v>-0.16999999999998749</v>
      </c>
      <c r="M139">
        <f t="shared" si="11"/>
        <v>132.613</v>
      </c>
      <c r="N139">
        <f t="shared" si="12"/>
        <v>-3.0000000000143245E-3</v>
      </c>
      <c r="O139">
        <f t="shared" si="13"/>
        <v>-0.30000000000143245</v>
      </c>
      <c r="Q139">
        <f t="shared" si="14"/>
        <v>-2.2621704771779608E-3</v>
      </c>
    </row>
    <row r="140" spans="1:17" x14ac:dyDescent="0.25">
      <c r="A140" t="s">
        <v>1010</v>
      </c>
      <c r="B140" t="s">
        <v>200</v>
      </c>
      <c r="C140">
        <v>0.02</v>
      </c>
      <c r="D140" t="s">
        <v>147</v>
      </c>
      <c r="E140">
        <v>132.99600000000001</v>
      </c>
      <c r="F140">
        <v>132.898</v>
      </c>
      <c r="G140">
        <v>133.09700000000001</v>
      </c>
      <c r="H140" t="s">
        <v>1011</v>
      </c>
      <c r="I140">
        <v>132.93600000000001</v>
      </c>
      <c r="J140">
        <v>-0.08</v>
      </c>
      <c r="K140">
        <v>0</v>
      </c>
      <c r="L140">
        <f t="shared" si="10"/>
        <v>-0.16100000000000136</v>
      </c>
      <c r="M140">
        <f t="shared" si="11"/>
        <v>3.8000000000010914E-2</v>
      </c>
      <c r="N140">
        <f t="shared" si="12"/>
        <v>-6.0000000000002274E-2</v>
      </c>
      <c r="O140">
        <f t="shared" si="13"/>
        <v>-6.0000000000002274</v>
      </c>
      <c r="Q140">
        <f t="shared" si="14"/>
        <v>-4.5114138771092563E-2</v>
      </c>
    </row>
    <row r="141" spans="1:17" x14ac:dyDescent="0.25">
      <c r="A141" t="s">
        <v>1012</v>
      </c>
      <c r="B141" t="s">
        <v>200</v>
      </c>
      <c r="C141">
        <v>0.01</v>
      </c>
      <c r="D141" t="s">
        <v>147</v>
      </c>
      <c r="E141">
        <v>132.97800000000001</v>
      </c>
      <c r="F141">
        <v>132.89400000000001</v>
      </c>
      <c r="G141">
        <v>133.17400000000001</v>
      </c>
      <c r="H141" t="s">
        <v>1013</v>
      </c>
      <c r="I141">
        <v>132.92400000000001</v>
      </c>
      <c r="J141">
        <v>-0.04</v>
      </c>
      <c r="K141">
        <v>0</v>
      </c>
      <c r="L141">
        <f t="shared" si="10"/>
        <v>-0.25</v>
      </c>
      <c r="M141">
        <f t="shared" si="11"/>
        <v>3.0000000000001137E-2</v>
      </c>
      <c r="N141">
        <f t="shared" si="12"/>
        <v>-5.4000000000002046E-2</v>
      </c>
      <c r="O141">
        <f t="shared" si="13"/>
        <v>-5.4000000000002046</v>
      </c>
      <c r="Q141">
        <f t="shared" si="14"/>
        <v>-4.0608220908723285E-2</v>
      </c>
    </row>
    <row r="142" spans="1:17" x14ac:dyDescent="0.25">
      <c r="A142" t="s">
        <v>1010</v>
      </c>
      <c r="B142" t="s">
        <v>200</v>
      </c>
      <c r="C142">
        <v>0.01</v>
      </c>
      <c r="D142" t="s">
        <v>147</v>
      </c>
      <c r="E142">
        <v>132.99600000000001</v>
      </c>
      <c r="F142">
        <v>132.898</v>
      </c>
      <c r="G142">
        <v>133.09700000000001</v>
      </c>
      <c r="H142" t="s">
        <v>1014</v>
      </c>
      <c r="I142">
        <v>132.92400000000001</v>
      </c>
      <c r="J142">
        <v>-0.04</v>
      </c>
      <c r="K142">
        <v>0</v>
      </c>
      <c r="L142">
        <f t="shared" si="10"/>
        <v>-0.17300000000000182</v>
      </c>
      <c r="M142">
        <f t="shared" si="11"/>
        <v>2.6000000000010459E-2</v>
      </c>
      <c r="N142">
        <f t="shared" si="12"/>
        <v>-7.2000000000002728E-2</v>
      </c>
      <c r="O142">
        <f t="shared" si="13"/>
        <v>-7.2000000000002728</v>
      </c>
      <c r="Q142">
        <f t="shared" si="14"/>
        <v>-5.4136966525311081E-2</v>
      </c>
    </row>
    <row r="143" spans="1:17" x14ac:dyDescent="0.25">
      <c r="A143" t="s">
        <v>1015</v>
      </c>
      <c r="B143" t="s">
        <v>200</v>
      </c>
      <c r="C143">
        <v>0.02</v>
      </c>
      <c r="D143" t="s">
        <v>147</v>
      </c>
      <c r="E143">
        <v>132.982</v>
      </c>
      <c r="F143">
        <v>132.88300000000001</v>
      </c>
      <c r="G143">
        <v>133.08199999999999</v>
      </c>
      <c r="H143" t="s">
        <v>1016</v>
      </c>
      <c r="I143">
        <v>132.94800000000001</v>
      </c>
      <c r="J143">
        <v>-0.08</v>
      </c>
      <c r="K143">
        <v>0</v>
      </c>
      <c r="L143">
        <f t="shared" si="10"/>
        <v>-0.13399999999998613</v>
      </c>
      <c r="M143">
        <f t="shared" si="11"/>
        <v>6.4999999999997726E-2</v>
      </c>
      <c r="N143">
        <f t="shared" si="12"/>
        <v>-3.3999999999991815E-2</v>
      </c>
      <c r="O143">
        <f t="shared" si="13"/>
        <v>-3.3999999999991815</v>
      </c>
      <c r="Q143">
        <f t="shared" si="14"/>
        <v>-2.5567370019996555E-2</v>
      </c>
    </row>
    <row r="144" spans="1:17" x14ac:dyDescent="0.25">
      <c r="A144" t="s">
        <v>1017</v>
      </c>
      <c r="B144" t="s">
        <v>200</v>
      </c>
      <c r="C144">
        <v>0.01</v>
      </c>
      <c r="D144" t="s">
        <v>147</v>
      </c>
      <c r="E144">
        <v>133</v>
      </c>
      <c r="F144">
        <v>132.88999999999999</v>
      </c>
      <c r="G144">
        <v>133.17400000000001</v>
      </c>
      <c r="H144" t="s">
        <v>1018</v>
      </c>
      <c r="I144">
        <v>132.941</v>
      </c>
      <c r="J144">
        <v>-0.04</v>
      </c>
      <c r="K144">
        <v>0</v>
      </c>
      <c r="L144">
        <f t="shared" si="10"/>
        <v>-0.23300000000000409</v>
      </c>
      <c r="M144">
        <f t="shared" si="11"/>
        <v>5.1000000000016144E-2</v>
      </c>
      <c r="N144">
        <f t="shared" si="12"/>
        <v>-5.8999999999997499E-2</v>
      </c>
      <c r="O144">
        <f t="shared" si="13"/>
        <v>-5.8999999999997499</v>
      </c>
      <c r="Q144">
        <f t="shared" si="14"/>
        <v>-4.4360902255637213E-2</v>
      </c>
    </row>
    <row r="145" spans="1:17" x14ac:dyDescent="0.25">
      <c r="A145" t="s">
        <v>1015</v>
      </c>
      <c r="B145" t="s">
        <v>200</v>
      </c>
      <c r="C145">
        <v>0.01</v>
      </c>
      <c r="D145" t="s">
        <v>147</v>
      </c>
      <c r="E145">
        <v>132.982</v>
      </c>
      <c r="F145">
        <v>132.88399999999999</v>
      </c>
      <c r="G145">
        <v>133.083</v>
      </c>
      <c r="H145" t="s">
        <v>1018</v>
      </c>
      <c r="I145">
        <v>132.941</v>
      </c>
      <c r="J145">
        <v>-0.04</v>
      </c>
      <c r="K145">
        <v>0</v>
      </c>
      <c r="L145">
        <f t="shared" si="10"/>
        <v>-0.14199999999999591</v>
      </c>
      <c r="M145">
        <f t="shared" si="11"/>
        <v>5.7000000000016371E-2</v>
      </c>
      <c r="N145">
        <f t="shared" si="12"/>
        <v>-4.0999999999996817E-2</v>
      </c>
      <c r="O145">
        <f t="shared" si="13"/>
        <v>-4.0999999999996817</v>
      </c>
      <c r="Q145">
        <f t="shared" si="14"/>
        <v>-3.0831240318236166E-2</v>
      </c>
    </row>
    <row r="146" spans="1:17" x14ac:dyDescent="0.25">
      <c r="A146" t="s">
        <v>1019</v>
      </c>
      <c r="B146" t="s">
        <v>200</v>
      </c>
      <c r="C146">
        <v>0.02</v>
      </c>
      <c r="D146" t="s">
        <v>147</v>
      </c>
      <c r="E146">
        <v>133.01</v>
      </c>
      <c r="F146">
        <v>132.89500000000001</v>
      </c>
      <c r="G146">
        <v>133.09</v>
      </c>
      <c r="H146" t="s">
        <v>1020</v>
      </c>
      <c r="I146">
        <v>132.95099999999999</v>
      </c>
      <c r="J146">
        <v>-0.08</v>
      </c>
      <c r="K146">
        <v>0</v>
      </c>
      <c r="L146">
        <f t="shared" si="10"/>
        <v>-0.13900000000001</v>
      </c>
      <c r="M146">
        <f t="shared" si="11"/>
        <v>5.5999999999983174E-2</v>
      </c>
      <c r="N146">
        <f t="shared" si="12"/>
        <v>-5.8999999999997499E-2</v>
      </c>
      <c r="O146">
        <f t="shared" si="13"/>
        <v>-5.8999999999997499</v>
      </c>
      <c r="Q146">
        <f t="shared" si="14"/>
        <v>-4.4357567100216155E-2</v>
      </c>
    </row>
    <row r="147" spans="1:17" x14ac:dyDescent="0.25">
      <c r="A147" t="s">
        <v>1042</v>
      </c>
      <c r="B147" t="s">
        <v>200</v>
      </c>
      <c r="C147">
        <v>0.03</v>
      </c>
      <c r="D147" t="s">
        <v>147</v>
      </c>
      <c r="E147">
        <v>131.62</v>
      </c>
      <c r="F147">
        <v>131.51499999999999</v>
      </c>
      <c r="G147">
        <v>131.732</v>
      </c>
      <c r="H147" t="s">
        <v>1043</v>
      </c>
      <c r="I147">
        <v>131.57900000000001</v>
      </c>
      <c r="J147">
        <v>-0.12</v>
      </c>
      <c r="K147">
        <v>0</v>
      </c>
      <c r="L147">
        <f t="shared" si="10"/>
        <v>-0.15299999999999159</v>
      </c>
      <c r="M147">
        <f t="shared" si="11"/>
        <v>6.4000000000021373E-2</v>
      </c>
      <c r="N147">
        <f t="shared" si="12"/>
        <v>-4.0999999999996817E-2</v>
      </c>
      <c r="O147">
        <f t="shared" si="13"/>
        <v>-4.0999999999996817</v>
      </c>
      <c r="Q147">
        <f t="shared" si="14"/>
        <v>-3.1150281112290547E-2</v>
      </c>
    </row>
    <row r="148" spans="1:17" x14ac:dyDescent="0.25">
      <c r="A148" t="s">
        <v>1044</v>
      </c>
      <c r="B148" t="s">
        <v>200</v>
      </c>
      <c r="C148">
        <v>0.01</v>
      </c>
      <c r="D148" t="s">
        <v>147</v>
      </c>
      <c r="E148">
        <v>131.61600000000001</v>
      </c>
      <c r="F148">
        <v>131.511</v>
      </c>
      <c r="G148">
        <v>131.892</v>
      </c>
      <c r="H148" t="s">
        <v>1045</v>
      </c>
      <c r="I148">
        <v>131.58000000000001</v>
      </c>
      <c r="J148">
        <v>-0.04</v>
      </c>
      <c r="K148">
        <v>0</v>
      </c>
      <c r="L148">
        <f t="shared" si="10"/>
        <v>-0.3119999999999834</v>
      </c>
      <c r="M148">
        <f t="shared" si="11"/>
        <v>6.9000000000016826E-2</v>
      </c>
      <c r="N148">
        <f t="shared" si="12"/>
        <v>-3.6000000000001364E-2</v>
      </c>
      <c r="O148">
        <f t="shared" si="13"/>
        <v>-3.6000000000001364</v>
      </c>
      <c r="Q148">
        <f t="shared" si="14"/>
        <v>-2.7352297592998846E-2</v>
      </c>
    </row>
    <row r="149" spans="1:17" x14ac:dyDescent="0.25">
      <c r="A149" t="s">
        <v>1046</v>
      </c>
      <c r="B149" t="s">
        <v>195</v>
      </c>
      <c r="C149">
        <v>0.03</v>
      </c>
      <c r="D149" t="s">
        <v>147</v>
      </c>
      <c r="E149">
        <v>131.422</v>
      </c>
      <c r="F149">
        <v>131.41499999999999</v>
      </c>
      <c r="G149">
        <v>131.31399999999999</v>
      </c>
      <c r="H149" t="s">
        <v>1047</v>
      </c>
      <c r="I149">
        <v>131.31399999999999</v>
      </c>
      <c r="J149">
        <v>-0.12</v>
      </c>
      <c r="K149">
        <v>0</v>
      </c>
      <c r="L149">
        <f t="shared" si="10"/>
        <v>0</v>
      </c>
      <c r="M149">
        <f t="shared" si="11"/>
        <v>-0.10099999999999909</v>
      </c>
      <c r="N149">
        <f t="shared" si="12"/>
        <v>-0.10800000000000409</v>
      </c>
      <c r="O149">
        <f t="shared" si="13"/>
        <v>-10.800000000000409</v>
      </c>
      <c r="Q149">
        <f t="shared" si="14"/>
        <v>-8.21780219445786E-2</v>
      </c>
    </row>
    <row r="150" spans="1:17" x14ac:dyDescent="0.25">
      <c r="A150" t="s">
        <v>1048</v>
      </c>
      <c r="B150" t="s">
        <v>195</v>
      </c>
      <c r="C150">
        <v>0.01</v>
      </c>
      <c r="D150" t="s">
        <v>147</v>
      </c>
      <c r="E150">
        <v>131.41999999999999</v>
      </c>
      <c r="F150">
        <v>131.417</v>
      </c>
      <c r="G150">
        <v>131.244</v>
      </c>
      <c r="H150" t="s">
        <v>1049</v>
      </c>
      <c r="I150">
        <v>131.417</v>
      </c>
      <c r="J150">
        <v>-0.04</v>
      </c>
      <c r="K150">
        <v>0</v>
      </c>
      <c r="L150">
        <f t="shared" si="10"/>
        <v>0.17300000000000182</v>
      </c>
      <c r="M150">
        <f t="shared" si="11"/>
        <v>0</v>
      </c>
      <c r="N150">
        <f t="shared" si="12"/>
        <v>-2.9999999999859028E-3</v>
      </c>
      <c r="O150">
        <f t="shared" si="13"/>
        <v>-0.29999999999859028</v>
      </c>
      <c r="Q150">
        <f t="shared" si="14"/>
        <v>-2.2827575711352175E-3</v>
      </c>
    </row>
    <row r="151" spans="1:17" x14ac:dyDescent="0.25">
      <c r="A151" t="s">
        <v>1050</v>
      </c>
      <c r="B151" t="s">
        <v>200</v>
      </c>
      <c r="C151">
        <v>0.03</v>
      </c>
      <c r="D151" t="s">
        <v>147</v>
      </c>
      <c r="E151">
        <v>131.70699999999999</v>
      </c>
      <c r="F151">
        <v>131.709</v>
      </c>
      <c r="G151">
        <v>131.815</v>
      </c>
      <c r="H151" t="s">
        <v>1051</v>
      </c>
      <c r="I151">
        <v>131.815</v>
      </c>
      <c r="J151">
        <v>-0.12</v>
      </c>
      <c r="K151">
        <v>0</v>
      </c>
      <c r="L151">
        <f t="shared" si="10"/>
        <v>0</v>
      </c>
      <c r="M151">
        <f t="shared" si="11"/>
        <v>0.10599999999999454</v>
      </c>
      <c r="N151">
        <f t="shared" si="12"/>
        <v>0.10800000000000409</v>
      </c>
      <c r="O151">
        <f t="shared" si="13"/>
        <v>10.800000000000409</v>
      </c>
      <c r="Q151">
        <f t="shared" si="14"/>
        <v>8.2000197407885764E-2</v>
      </c>
    </row>
    <row r="152" spans="1:17" x14ac:dyDescent="0.25">
      <c r="A152" t="s">
        <v>1052</v>
      </c>
      <c r="B152" t="s">
        <v>200</v>
      </c>
      <c r="C152">
        <v>0.01</v>
      </c>
      <c r="D152" t="s">
        <v>147</v>
      </c>
      <c r="E152">
        <v>131.69800000000001</v>
      </c>
      <c r="F152">
        <v>131.709</v>
      </c>
      <c r="G152">
        <v>131.90799999999999</v>
      </c>
      <c r="H152" t="s">
        <v>1053</v>
      </c>
      <c r="I152">
        <v>131.90799999999999</v>
      </c>
      <c r="J152">
        <v>-0.04</v>
      </c>
      <c r="K152">
        <v>0</v>
      </c>
      <c r="L152">
        <f t="shared" si="10"/>
        <v>0</v>
      </c>
      <c r="M152">
        <f t="shared" si="11"/>
        <v>0.19899999999998386</v>
      </c>
      <c r="N152">
        <f t="shared" si="12"/>
        <v>0.20999999999997954</v>
      </c>
      <c r="O152">
        <f t="shared" si="13"/>
        <v>20.999999999997954</v>
      </c>
      <c r="Q152">
        <f t="shared" si="14"/>
        <v>0.15945572446049258</v>
      </c>
    </row>
    <row r="153" spans="1:17" x14ac:dyDescent="0.25">
      <c r="A153" t="s">
        <v>1090</v>
      </c>
      <c r="B153" t="s">
        <v>200</v>
      </c>
      <c r="C153">
        <v>0.03</v>
      </c>
      <c r="D153" t="s">
        <v>147</v>
      </c>
      <c r="E153">
        <v>130.65100000000001</v>
      </c>
      <c r="F153">
        <v>130.65600000000001</v>
      </c>
      <c r="G153">
        <v>130.75800000000001</v>
      </c>
      <c r="H153" t="s">
        <v>1091</v>
      </c>
      <c r="I153">
        <v>130.65600000000001</v>
      </c>
      <c r="J153">
        <v>-0.12</v>
      </c>
      <c r="K153">
        <v>0</v>
      </c>
      <c r="L153">
        <f t="shared" si="10"/>
        <v>-0.10200000000000387</v>
      </c>
      <c r="M153">
        <f t="shared" si="11"/>
        <v>0</v>
      </c>
      <c r="N153">
        <f t="shared" si="12"/>
        <v>4.9999999999954525E-3</v>
      </c>
      <c r="O153">
        <f t="shared" si="13"/>
        <v>0.49999999999954525</v>
      </c>
      <c r="Q153">
        <f t="shared" si="14"/>
        <v>3.826989460467545E-3</v>
      </c>
    </row>
    <row r="154" spans="1:17" x14ac:dyDescent="0.25">
      <c r="A154" t="s">
        <v>1092</v>
      </c>
      <c r="B154" t="s">
        <v>200</v>
      </c>
      <c r="C154">
        <v>0.01</v>
      </c>
      <c r="D154" t="s">
        <v>147</v>
      </c>
      <c r="E154">
        <v>130.65199999999999</v>
      </c>
      <c r="F154">
        <v>130.65799999999999</v>
      </c>
      <c r="G154">
        <v>130.84899999999999</v>
      </c>
      <c r="H154" t="s">
        <v>1091</v>
      </c>
      <c r="I154">
        <v>130.65799999999999</v>
      </c>
      <c r="J154">
        <v>-0.04</v>
      </c>
      <c r="K154">
        <v>0</v>
      </c>
      <c r="L154">
        <f t="shared" si="10"/>
        <v>-0.1910000000000025</v>
      </c>
      <c r="M154">
        <f t="shared" si="11"/>
        <v>0</v>
      </c>
      <c r="N154">
        <f t="shared" si="12"/>
        <v>6.0000000000002274E-3</v>
      </c>
      <c r="O154">
        <f t="shared" si="13"/>
        <v>0.60000000000002274</v>
      </c>
      <c r="Q154">
        <f t="shared" si="14"/>
        <v>4.5923522027984482E-3</v>
      </c>
    </row>
    <row r="155" spans="1:17" x14ac:dyDescent="0.25">
      <c r="A155" t="s">
        <v>1093</v>
      </c>
      <c r="B155" t="s">
        <v>200</v>
      </c>
      <c r="C155">
        <v>0.03</v>
      </c>
      <c r="D155" t="s">
        <v>147</v>
      </c>
      <c r="E155">
        <v>130.708</v>
      </c>
      <c r="F155">
        <v>130.63200000000001</v>
      </c>
      <c r="G155">
        <v>130.809</v>
      </c>
      <c r="H155" t="s">
        <v>1094</v>
      </c>
      <c r="I155">
        <v>130.63900000000001</v>
      </c>
      <c r="J155">
        <v>-0.12</v>
      </c>
      <c r="K155">
        <v>0</v>
      </c>
      <c r="L155">
        <f t="shared" si="10"/>
        <v>-0.16999999999998749</v>
      </c>
      <c r="M155">
        <f t="shared" si="11"/>
        <v>7.0000000000050022E-3</v>
      </c>
      <c r="N155">
        <f t="shared" si="12"/>
        <v>-6.8999999999988404E-2</v>
      </c>
      <c r="O155">
        <f t="shared" si="13"/>
        <v>-6.8999999999988404</v>
      </c>
      <c r="Q155">
        <f t="shared" si="14"/>
        <v>-5.2789423753701686E-2</v>
      </c>
    </row>
    <row r="156" spans="1:17" x14ac:dyDescent="0.25">
      <c r="A156" t="s">
        <v>1095</v>
      </c>
      <c r="B156" t="s">
        <v>200</v>
      </c>
      <c r="C156">
        <v>0.01</v>
      </c>
      <c r="D156" t="s">
        <v>147</v>
      </c>
      <c r="E156">
        <v>130.70599999999999</v>
      </c>
      <c r="F156">
        <v>130.63499999999999</v>
      </c>
      <c r="G156">
        <v>130.86500000000001</v>
      </c>
      <c r="H156" t="s">
        <v>1096</v>
      </c>
      <c r="I156">
        <v>130.65</v>
      </c>
      <c r="J156">
        <v>-0.04</v>
      </c>
      <c r="K156">
        <v>0</v>
      </c>
      <c r="L156">
        <f t="shared" si="10"/>
        <v>-0.21500000000000341</v>
      </c>
      <c r="M156">
        <f t="shared" si="11"/>
        <v>1.5000000000014779E-2</v>
      </c>
      <c r="N156">
        <f t="shared" si="12"/>
        <v>-5.5999999999983174E-2</v>
      </c>
      <c r="O156">
        <f t="shared" si="13"/>
        <v>-5.5999999999983174</v>
      </c>
      <c r="Q156">
        <f t="shared" si="14"/>
        <v>-4.2844245864752328E-2</v>
      </c>
    </row>
    <row r="157" spans="1:17" x14ac:dyDescent="0.25">
      <c r="A157" t="s">
        <v>1097</v>
      </c>
      <c r="B157" t="s">
        <v>200</v>
      </c>
      <c r="C157">
        <v>0.02</v>
      </c>
      <c r="D157" t="s">
        <v>147</v>
      </c>
      <c r="E157">
        <v>130.64400000000001</v>
      </c>
      <c r="F157">
        <v>130.51</v>
      </c>
      <c r="G157">
        <v>130.74100000000001</v>
      </c>
      <c r="H157" t="s">
        <v>1098</v>
      </c>
      <c r="I157">
        <v>130.553</v>
      </c>
      <c r="J157">
        <v>-0.08</v>
      </c>
      <c r="K157">
        <v>0</v>
      </c>
      <c r="L157">
        <f t="shared" si="10"/>
        <v>-0.1880000000000166</v>
      </c>
      <c r="M157">
        <f t="shared" si="11"/>
        <v>4.3000000000006366E-2</v>
      </c>
      <c r="N157">
        <f t="shared" si="12"/>
        <v>-9.1000000000008185E-2</v>
      </c>
      <c r="O157">
        <f t="shared" si="13"/>
        <v>-9.1000000000008185</v>
      </c>
      <c r="Q157">
        <f t="shared" si="14"/>
        <v>-6.9654940142684071E-2</v>
      </c>
    </row>
    <row r="158" spans="1:17" x14ac:dyDescent="0.25">
      <c r="A158" t="s">
        <v>1097</v>
      </c>
      <c r="B158" t="s">
        <v>200</v>
      </c>
      <c r="C158">
        <v>0.01</v>
      </c>
      <c r="D158" t="s">
        <v>147</v>
      </c>
      <c r="E158">
        <v>130.64400000000001</v>
      </c>
      <c r="F158">
        <v>130.51</v>
      </c>
      <c r="G158">
        <v>130.74100000000001</v>
      </c>
      <c r="H158" t="s">
        <v>1099</v>
      </c>
      <c r="I158">
        <v>130.54400000000001</v>
      </c>
      <c r="J158">
        <v>-0.04</v>
      </c>
      <c r="K158">
        <v>0</v>
      </c>
      <c r="L158">
        <f t="shared" si="10"/>
        <v>-0.19700000000000273</v>
      </c>
      <c r="M158">
        <f t="shared" si="11"/>
        <v>3.4000000000020236E-2</v>
      </c>
      <c r="N158">
        <f t="shared" si="12"/>
        <v>-9.9999999999994316E-2</v>
      </c>
      <c r="O158">
        <f t="shared" si="13"/>
        <v>-9.9999999999994316</v>
      </c>
      <c r="Q158">
        <f t="shared" si="14"/>
        <v>-7.6543890266674561E-2</v>
      </c>
    </row>
    <row r="159" spans="1:17" x14ac:dyDescent="0.25">
      <c r="A159" t="s">
        <v>1100</v>
      </c>
      <c r="B159" t="s">
        <v>195</v>
      </c>
      <c r="C159">
        <v>0.03</v>
      </c>
      <c r="D159" t="s">
        <v>147</v>
      </c>
      <c r="E159">
        <v>130.31399999999999</v>
      </c>
      <c r="F159">
        <v>130.422</v>
      </c>
      <c r="G159">
        <v>130.21100000000001</v>
      </c>
      <c r="H159" t="s">
        <v>1101</v>
      </c>
      <c r="I159">
        <v>130.416</v>
      </c>
      <c r="J159">
        <v>-0.12</v>
      </c>
      <c r="K159">
        <v>0</v>
      </c>
      <c r="L159">
        <f t="shared" si="10"/>
        <v>0.20499999999998408</v>
      </c>
      <c r="M159">
        <f t="shared" si="11"/>
        <v>-6.0000000000002274E-3</v>
      </c>
      <c r="N159">
        <f t="shared" si="12"/>
        <v>0.10200000000000387</v>
      </c>
      <c r="O159">
        <f t="shared" si="13"/>
        <v>10.200000000000387</v>
      </c>
      <c r="Q159">
        <f t="shared" si="14"/>
        <v>7.8272480316776305E-2</v>
      </c>
    </row>
    <row r="160" spans="1:17" x14ac:dyDescent="0.25">
      <c r="A160" t="s">
        <v>1102</v>
      </c>
      <c r="B160" t="s">
        <v>195</v>
      </c>
      <c r="C160">
        <v>0.03</v>
      </c>
      <c r="D160" t="s">
        <v>147</v>
      </c>
      <c r="E160">
        <v>130.506</v>
      </c>
      <c r="F160">
        <v>130.50299999999999</v>
      </c>
      <c r="G160">
        <v>130.40600000000001</v>
      </c>
      <c r="H160" t="s">
        <v>1103</v>
      </c>
      <c r="I160">
        <v>130.40799999999999</v>
      </c>
      <c r="J160">
        <v>-0.12</v>
      </c>
      <c r="K160">
        <v>0</v>
      </c>
      <c r="L160">
        <f t="shared" si="10"/>
        <v>1.999999999981128E-3</v>
      </c>
      <c r="M160">
        <f t="shared" si="11"/>
        <v>-9.4999999999998863E-2</v>
      </c>
      <c r="N160">
        <f t="shared" si="12"/>
        <v>-9.8000000000013188E-2</v>
      </c>
      <c r="O160">
        <f t="shared" si="13"/>
        <v>-9.8000000000013188</v>
      </c>
      <c r="Q160">
        <f t="shared" si="14"/>
        <v>-7.5092332919569363E-2</v>
      </c>
    </row>
    <row r="161" spans="1:17" x14ac:dyDescent="0.25">
      <c r="A161" t="s">
        <v>1104</v>
      </c>
      <c r="B161" t="s">
        <v>195</v>
      </c>
      <c r="C161">
        <v>0.01</v>
      </c>
      <c r="D161" t="s">
        <v>147</v>
      </c>
      <c r="E161">
        <v>130.52799999999999</v>
      </c>
      <c r="F161">
        <v>130.52500000000001</v>
      </c>
      <c r="G161">
        <v>130.279</v>
      </c>
      <c r="H161" t="s">
        <v>1105</v>
      </c>
      <c r="I161">
        <v>130.52500000000001</v>
      </c>
      <c r="J161">
        <v>-0.04</v>
      </c>
      <c r="K161">
        <v>0</v>
      </c>
      <c r="L161">
        <f t="shared" si="10"/>
        <v>0.24600000000000932</v>
      </c>
      <c r="M161">
        <f t="shared" si="11"/>
        <v>0</v>
      </c>
      <c r="N161">
        <f t="shared" si="12"/>
        <v>-2.9999999999859028E-3</v>
      </c>
      <c r="O161">
        <f t="shared" si="13"/>
        <v>-0.29999999999859028</v>
      </c>
      <c r="Q161">
        <f t="shared" si="14"/>
        <v>-2.2983574405383541E-3</v>
      </c>
    </row>
    <row r="162" spans="1:17" x14ac:dyDescent="0.25">
      <c r="A162" t="s">
        <v>1156</v>
      </c>
      <c r="B162" t="s">
        <v>200</v>
      </c>
      <c r="C162">
        <v>0.02</v>
      </c>
      <c r="D162" t="s">
        <v>147</v>
      </c>
      <c r="E162">
        <v>130.143</v>
      </c>
      <c r="F162">
        <v>130.035</v>
      </c>
      <c r="G162">
        <v>130.233</v>
      </c>
      <c r="H162" t="s">
        <v>1157</v>
      </c>
      <c r="I162">
        <v>130.065</v>
      </c>
      <c r="J162">
        <v>-0.08</v>
      </c>
      <c r="K162">
        <v>0</v>
      </c>
      <c r="L162">
        <f t="shared" si="10"/>
        <v>-0.16800000000000637</v>
      </c>
      <c r="M162">
        <f t="shared" si="11"/>
        <v>3.0000000000001137E-2</v>
      </c>
      <c r="N162">
        <f t="shared" si="12"/>
        <v>-7.8000000000002956E-2</v>
      </c>
      <c r="O162">
        <f t="shared" si="13"/>
        <v>-7.8000000000002956</v>
      </c>
      <c r="Q162">
        <f t="shared" si="14"/>
        <v>-5.9934072520230017E-2</v>
      </c>
    </row>
    <row r="163" spans="1:17" x14ac:dyDescent="0.25">
      <c r="A163" t="s">
        <v>1156</v>
      </c>
      <c r="B163" t="s">
        <v>200</v>
      </c>
      <c r="C163">
        <v>0.01</v>
      </c>
      <c r="D163" t="s">
        <v>147</v>
      </c>
      <c r="E163">
        <v>130.143</v>
      </c>
      <c r="F163">
        <v>130.05600000000001</v>
      </c>
      <c r="G163">
        <v>130.38800000000001</v>
      </c>
      <c r="H163" t="s">
        <v>1158</v>
      </c>
      <c r="I163">
        <v>130.1</v>
      </c>
      <c r="J163">
        <v>-0.04</v>
      </c>
      <c r="K163">
        <v>0</v>
      </c>
      <c r="L163">
        <f t="shared" si="10"/>
        <v>-0.28800000000001091</v>
      </c>
      <c r="M163">
        <f t="shared" si="11"/>
        <v>4.399999999998272E-2</v>
      </c>
      <c r="N163">
        <f t="shared" si="12"/>
        <v>-4.3000000000006366E-2</v>
      </c>
      <c r="O163">
        <f t="shared" si="13"/>
        <v>-4.3000000000006366</v>
      </c>
      <c r="Q163">
        <f t="shared" si="14"/>
        <v>-3.3040578440643266E-2</v>
      </c>
    </row>
    <row r="164" spans="1:17" x14ac:dyDescent="0.25">
      <c r="A164" t="s">
        <v>1159</v>
      </c>
      <c r="B164" t="s">
        <v>200</v>
      </c>
      <c r="C164">
        <v>0.03</v>
      </c>
      <c r="D164" t="s">
        <v>147</v>
      </c>
      <c r="E164">
        <v>130.142</v>
      </c>
      <c r="F164">
        <v>130.06</v>
      </c>
      <c r="G164">
        <v>130.22999999999999</v>
      </c>
      <c r="H164" t="s">
        <v>1160</v>
      </c>
      <c r="I164">
        <v>130.10900000000001</v>
      </c>
      <c r="J164">
        <v>-0.12</v>
      </c>
      <c r="K164">
        <v>0</v>
      </c>
      <c r="L164">
        <f t="shared" si="10"/>
        <v>-0.1209999999999809</v>
      </c>
      <c r="M164">
        <f t="shared" si="11"/>
        <v>4.9000000000006594E-2</v>
      </c>
      <c r="N164">
        <f t="shared" si="12"/>
        <v>-3.299999999998704E-2</v>
      </c>
      <c r="O164">
        <f t="shared" si="13"/>
        <v>-3.299999999998704</v>
      </c>
      <c r="Q164">
        <f t="shared" si="14"/>
        <v>-2.5356917828208449E-2</v>
      </c>
    </row>
    <row r="165" spans="1:17" x14ac:dyDescent="0.25">
      <c r="A165" t="s">
        <v>1165</v>
      </c>
      <c r="B165" t="s">
        <v>200</v>
      </c>
      <c r="C165">
        <v>0.03</v>
      </c>
      <c r="D165" t="s">
        <v>147</v>
      </c>
      <c r="E165">
        <v>130.178</v>
      </c>
      <c r="F165">
        <v>130.07599999999999</v>
      </c>
      <c r="G165">
        <v>130.27500000000001</v>
      </c>
      <c r="H165" t="s">
        <v>1166</v>
      </c>
      <c r="I165">
        <v>130.10599999999999</v>
      </c>
      <c r="J165">
        <v>-0.12</v>
      </c>
      <c r="K165">
        <v>0</v>
      </c>
      <c r="L165">
        <f t="shared" si="10"/>
        <v>-0.16900000000001114</v>
      </c>
      <c r="M165">
        <f t="shared" si="11"/>
        <v>3.0000000000001137E-2</v>
      </c>
      <c r="N165">
        <f t="shared" si="12"/>
        <v>-7.2000000000002728E-2</v>
      </c>
      <c r="O165">
        <f t="shared" si="13"/>
        <v>-7.2000000000002728</v>
      </c>
      <c r="Q165">
        <f t="shared" si="14"/>
        <v>-5.5308884757795267E-2</v>
      </c>
    </row>
    <row r="166" spans="1:17" x14ac:dyDescent="0.25">
      <c r="A166" t="s">
        <v>1167</v>
      </c>
      <c r="B166" t="s">
        <v>200</v>
      </c>
      <c r="C166">
        <v>0.01</v>
      </c>
      <c r="D166" t="s">
        <v>147</v>
      </c>
      <c r="E166">
        <v>130.191</v>
      </c>
      <c r="F166">
        <v>130.07</v>
      </c>
      <c r="G166">
        <v>130.47900000000001</v>
      </c>
      <c r="H166" t="s">
        <v>1168</v>
      </c>
      <c r="I166">
        <v>130.10599999999999</v>
      </c>
      <c r="J166">
        <v>-0.04</v>
      </c>
      <c r="K166">
        <v>0</v>
      </c>
      <c r="L166">
        <f t="shared" si="10"/>
        <v>-0.37300000000001887</v>
      </c>
      <c r="M166">
        <f t="shared" si="11"/>
        <v>3.6000000000001364E-2</v>
      </c>
      <c r="N166">
        <f t="shared" si="12"/>
        <v>-8.5000000000007958E-2</v>
      </c>
      <c r="O166">
        <f t="shared" si="13"/>
        <v>-8.5000000000007958</v>
      </c>
      <c r="Q166">
        <f t="shared" si="14"/>
        <v>-6.5288691230582716E-2</v>
      </c>
    </row>
    <row r="167" spans="1:17" x14ac:dyDescent="0.25">
      <c r="A167" t="s">
        <v>1178</v>
      </c>
      <c r="B167" t="s">
        <v>200</v>
      </c>
      <c r="C167">
        <v>0.02</v>
      </c>
      <c r="D167" t="s">
        <v>147</v>
      </c>
      <c r="E167">
        <v>131.786</v>
      </c>
      <c r="F167">
        <v>131.78899999999999</v>
      </c>
      <c r="G167">
        <v>131.93199999999999</v>
      </c>
      <c r="H167" t="s">
        <v>1179</v>
      </c>
      <c r="I167">
        <v>131.86000000000001</v>
      </c>
      <c r="J167">
        <v>-0.08</v>
      </c>
      <c r="K167">
        <v>0</v>
      </c>
      <c r="L167">
        <f t="shared" si="10"/>
        <v>-7.1999999999974307E-2</v>
      </c>
      <c r="M167">
        <f t="shared" si="11"/>
        <v>7.1000000000026375E-2</v>
      </c>
      <c r="N167">
        <f t="shared" si="12"/>
        <v>7.4000000000012278E-2</v>
      </c>
      <c r="O167">
        <f t="shared" si="13"/>
        <v>7.4000000000012278</v>
      </c>
      <c r="Q167">
        <f t="shared" si="14"/>
        <v>5.6151639779652075E-2</v>
      </c>
    </row>
    <row r="168" spans="1:17" x14ac:dyDescent="0.25">
      <c r="A168" t="s">
        <v>1180</v>
      </c>
      <c r="B168" t="s">
        <v>200</v>
      </c>
      <c r="C168">
        <v>0.01</v>
      </c>
      <c r="D168" t="s">
        <v>147</v>
      </c>
      <c r="E168">
        <v>131.84899999999999</v>
      </c>
      <c r="F168">
        <v>131.852</v>
      </c>
      <c r="G168">
        <v>132.179</v>
      </c>
      <c r="H168" t="s">
        <v>1181</v>
      </c>
      <c r="I168">
        <v>131.852</v>
      </c>
      <c r="J168">
        <v>-0.04</v>
      </c>
      <c r="K168">
        <v>0</v>
      </c>
      <c r="L168">
        <f t="shared" si="10"/>
        <v>-0.32699999999999818</v>
      </c>
      <c r="M168">
        <f t="shared" si="11"/>
        <v>0</v>
      </c>
      <c r="N168">
        <f t="shared" si="12"/>
        <v>3.0000000000143245E-3</v>
      </c>
      <c r="O168">
        <f t="shared" si="13"/>
        <v>0.30000000000143245</v>
      </c>
      <c r="Q168">
        <f t="shared" si="14"/>
        <v>2.2753301124880166E-3</v>
      </c>
    </row>
    <row r="169" spans="1:17" x14ac:dyDescent="0.25">
      <c r="A169" t="s">
        <v>1178</v>
      </c>
      <c r="B169" t="s">
        <v>200</v>
      </c>
      <c r="C169">
        <v>0.01</v>
      </c>
      <c r="D169" t="s">
        <v>147</v>
      </c>
      <c r="E169">
        <v>131.786</v>
      </c>
      <c r="F169">
        <v>131.78899999999999</v>
      </c>
      <c r="G169">
        <v>131.93199999999999</v>
      </c>
      <c r="H169" t="s">
        <v>1184</v>
      </c>
      <c r="I169">
        <v>131.852</v>
      </c>
      <c r="J169">
        <v>-0.04</v>
      </c>
      <c r="K169">
        <v>0</v>
      </c>
      <c r="L169">
        <f t="shared" si="10"/>
        <v>-7.9999999999984084E-2</v>
      </c>
      <c r="M169">
        <f t="shared" si="11"/>
        <v>6.3000000000016598E-2</v>
      </c>
      <c r="N169">
        <f t="shared" si="12"/>
        <v>6.6000000000002501E-2</v>
      </c>
      <c r="O169">
        <f t="shared" si="13"/>
        <v>6.6000000000002501</v>
      </c>
      <c r="Q169">
        <f t="shared" si="14"/>
        <v>5.0081192235899491E-2</v>
      </c>
    </row>
    <row r="170" spans="1:17" x14ac:dyDescent="0.25">
      <c r="A170" t="s">
        <v>1185</v>
      </c>
      <c r="B170" t="s">
        <v>195</v>
      </c>
      <c r="C170">
        <v>0.03</v>
      </c>
      <c r="D170" t="s">
        <v>147</v>
      </c>
      <c r="E170">
        <v>131.86699999999999</v>
      </c>
      <c r="F170">
        <v>131.86199999999999</v>
      </c>
      <c r="G170">
        <v>131.67699999999999</v>
      </c>
      <c r="H170" t="s">
        <v>1186</v>
      </c>
      <c r="I170">
        <v>131.86199999999999</v>
      </c>
      <c r="J170">
        <v>-0.12</v>
      </c>
      <c r="K170">
        <v>0</v>
      </c>
      <c r="L170">
        <f t="shared" si="10"/>
        <v>0.18500000000000227</v>
      </c>
      <c r="M170">
        <f t="shared" si="11"/>
        <v>0</v>
      </c>
      <c r="N170">
        <f t="shared" si="12"/>
        <v>-4.9999999999954525E-3</v>
      </c>
      <c r="O170">
        <f t="shared" si="13"/>
        <v>-0.49999999999954525</v>
      </c>
      <c r="Q170">
        <f t="shared" si="14"/>
        <v>-3.7916992120814552E-3</v>
      </c>
    </row>
    <row r="171" spans="1:17" x14ac:dyDescent="0.25">
      <c r="A171" t="s">
        <v>1187</v>
      </c>
      <c r="B171" t="s">
        <v>195</v>
      </c>
      <c r="C171">
        <v>0.03</v>
      </c>
      <c r="D171" t="s">
        <v>147</v>
      </c>
      <c r="E171">
        <v>131.84899999999999</v>
      </c>
      <c r="F171">
        <v>131.84700000000001</v>
      </c>
      <c r="G171">
        <v>131.67099999999999</v>
      </c>
      <c r="H171" t="s">
        <v>1188</v>
      </c>
      <c r="I171">
        <v>131.84700000000001</v>
      </c>
      <c r="J171">
        <v>-0.12</v>
      </c>
      <c r="K171">
        <v>0</v>
      </c>
      <c r="L171">
        <f t="shared" si="10"/>
        <v>0.17600000000001614</v>
      </c>
      <c r="M171">
        <f t="shared" si="11"/>
        <v>0</v>
      </c>
      <c r="N171">
        <f t="shared" si="12"/>
        <v>-1.999999999981128E-3</v>
      </c>
      <c r="O171">
        <f t="shared" si="13"/>
        <v>-0.1999999999981128</v>
      </c>
      <c r="Q171">
        <f t="shared" si="14"/>
        <v>-1.5168867416371213E-3</v>
      </c>
    </row>
    <row r="172" spans="1:17" x14ac:dyDescent="0.25">
      <c r="A172" t="s">
        <v>1203</v>
      </c>
      <c r="B172" t="s">
        <v>195</v>
      </c>
      <c r="C172">
        <v>0.03</v>
      </c>
      <c r="D172" t="s">
        <v>147</v>
      </c>
      <c r="E172">
        <v>131.91399999999999</v>
      </c>
      <c r="F172">
        <v>131.91</v>
      </c>
      <c r="G172">
        <v>131.62200000000001</v>
      </c>
      <c r="H172" t="s">
        <v>1204</v>
      </c>
      <c r="I172">
        <v>131.91</v>
      </c>
      <c r="J172">
        <v>-0.12</v>
      </c>
      <c r="K172">
        <v>0</v>
      </c>
      <c r="L172">
        <f t="shared" si="10"/>
        <v>0.28799999999998249</v>
      </c>
      <c r="M172">
        <f t="shared" si="11"/>
        <v>0</v>
      </c>
      <c r="N172">
        <f t="shared" si="12"/>
        <v>-3.9999999999906777E-3</v>
      </c>
      <c r="O172">
        <f t="shared" si="13"/>
        <v>-0.39999999999906777</v>
      </c>
      <c r="Q172">
        <f t="shared" si="14"/>
        <v>-3.0322786057512302E-3</v>
      </c>
    </row>
    <row r="173" spans="1:17" x14ac:dyDescent="0.25">
      <c r="A173" t="s">
        <v>1205</v>
      </c>
      <c r="B173" t="s">
        <v>195</v>
      </c>
      <c r="C173">
        <v>0.01</v>
      </c>
      <c r="D173" t="s">
        <v>147</v>
      </c>
      <c r="E173">
        <v>131.91300000000001</v>
      </c>
      <c r="F173">
        <v>131.91200000000001</v>
      </c>
      <c r="G173">
        <v>131.626</v>
      </c>
      <c r="H173" t="s">
        <v>1204</v>
      </c>
      <c r="I173">
        <v>131.91200000000001</v>
      </c>
      <c r="J173">
        <v>-0.04</v>
      </c>
      <c r="K173">
        <v>0</v>
      </c>
      <c r="L173">
        <f t="shared" si="10"/>
        <v>0.28600000000000136</v>
      </c>
      <c r="M173">
        <f t="shared" si="11"/>
        <v>0</v>
      </c>
      <c r="N173">
        <f t="shared" si="12"/>
        <v>-1.0000000000047748E-3</v>
      </c>
      <c r="O173">
        <f t="shared" si="13"/>
        <v>-0.10000000000047748</v>
      </c>
      <c r="Q173">
        <f t="shared" si="14"/>
        <v>-7.5807539818272256E-4</v>
      </c>
    </row>
    <row r="174" spans="1:17" x14ac:dyDescent="0.25">
      <c r="A174" t="s">
        <v>1206</v>
      </c>
      <c r="B174" t="s">
        <v>195</v>
      </c>
      <c r="C174">
        <v>0.01</v>
      </c>
      <c r="D174" t="s">
        <v>147</v>
      </c>
      <c r="E174">
        <v>131.86099999999999</v>
      </c>
      <c r="F174">
        <v>131.857</v>
      </c>
      <c r="G174">
        <v>131.33099999999999</v>
      </c>
      <c r="H174" t="s">
        <v>1207</v>
      </c>
      <c r="I174">
        <v>131.857</v>
      </c>
      <c r="J174">
        <v>-0.04</v>
      </c>
      <c r="K174">
        <v>0</v>
      </c>
      <c r="L174">
        <f t="shared" si="10"/>
        <v>0.52600000000001046</v>
      </c>
      <c r="M174">
        <f t="shared" si="11"/>
        <v>0</v>
      </c>
      <c r="N174">
        <f t="shared" si="12"/>
        <v>-3.9999999999906777E-3</v>
      </c>
      <c r="O174">
        <f t="shared" si="13"/>
        <v>-0.39999999999906777</v>
      </c>
      <c r="Q174">
        <f t="shared" si="14"/>
        <v>-3.0334973949770424E-3</v>
      </c>
    </row>
    <row r="175" spans="1:17" x14ac:dyDescent="0.25">
      <c r="A175" t="s">
        <v>1208</v>
      </c>
      <c r="B175" t="s">
        <v>195</v>
      </c>
      <c r="C175">
        <v>0.01</v>
      </c>
      <c r="D175" t="s">
        <v>147</v>
      </c>
      <c r="E175">
        <v>131.86000000000001</v>
      </c>
      <c r="F175">
        <v>131.858</v>
      </c>
      <c r="G175">
        <v>131.02199999999999</v>
      </c>
      <c r="H175" t="s">
        <v>1209</v>
      </c>
      <c r="I175">
        <v>131.858</v>
      </c>
      <c r="J175">
        <v>-0.04</v>
      </c>
      <c r="K175">
        <v>0</v>
      </c>
      <c r="L175">
        <f t="shared" si="10"/>
        <v>0.83600000000001273</v>
      </c>
      <c r="M175">
        <f t="shared" si="11"/>
        <v>0</v>
      </c>
      <c r="N175">
        <f t="shared" si="12"/>
        <v>-2.0000000000095497E-3</v>
      </c>
      <c r="O175">
        <f t="shared" si="13"/>
        <v>-0.20000000000095497</v>
      </c>
      <c r="Q175">
        <f t="shared" si="14"/>
        <v>-1.5167602002195885E-3</v>
      </c>
    </row>
    <row r="176" spans="1:17" x14ac:dyDescent="0.25">
      <c r="A176" t="s">
        <v>1210</v>
      </c>
      <c r="B176" t="s">
        <v>195</v>
      </c>
      <c r="C176">
        <v>0.02</v>
      </c>
      <c r="D176" t="s">
        <v>147</v>
      </c>
      <c r="E176">
        <v>132.00800000000001</v>
      </c>
      <c r="F176">
        <v>132.167</v>
      </c>
      <c r="G176">
        <v>131.904</v>
      </c>
      <c r="H176" t="s">
        <v>1211</v>
      </c>
      <c r="I176">
        <v>131.904</v>
      </c>
      <c r="J176">
        <v>-0.08</v>
      </c>
      <c r="K176">
        <v>0</v>
      </c>
      <c r="L176">
        <f t="shared" si="10"/>
        <v>0</v>
      </c>
      <c r="M176">
        <f t="shared" si="11"/>
        <v>-0.26300000000000523</v>
      </c>
      <c r="N176">
        <f t="shared" si="12"/>
        <v>-0.10400000000001342</v>
      </c>
      <c r="O176">
        <f t="shared" si="13"/>
        <v>-10.400000000001342</v>
      </c>
      <c r="Q176">
        <f t="shared" si="14"/>
        <v>-7.8783104054309896E-2</v>
      </c>
    </row>
    <row r="177" spans="1:17" x14ac:dyDescent="0.25">
      <c r="A177" t="s">
        <v>1212</v>
      </c>
      <c r="B177" t="s">
        <v>195</v>
      </c>
      <c r="C177">
        <v>0.01</v>
      </c>
      <c r="D177" t="s">
        <v>147</v>
      </c>
      <c r="E177">
        <v>131.98699999999999</v>
      </c>
      <c r="F177">
        <v>131.97300000000001</v>
      </c>
      <c r="G177">
        <v>131.34100000000001</v>
      </c>
      <c r="H177" t="s">
        <v>1213</v>
      </c>
      <c r="I177">
        <v>131.97300000000001</v>
      </c>
      <c r="J177">
        <v>-0.04</v>
      </c>
      <c r="K177">
        <v>0</v>
      </c>
      <c r="L177">
        <f t="shared" si="10"/>
        <v>0.632000000000005</v>
      </c>
      <c r="M177">
        <f t="shared" si="11"/>
        <v>0</v>
      </c>
      <c r="N177">
        <f t="shared" si="12"/>
        <v>-1.3999999999981583E-2</v>
      </c>
      <c r="O177">
        <f t="shared" si="13"/>
        <v>-1.3999999999981583</v>
      </c>
      <c r="Q177">
        <f t="shared" si="14"/>
        <v>-1.060710524519959E-2</v>
      </c>
    </row>
    <row r="178" spans="1:17" x14ac:dyDescent="0.25">
      <c r="A178" t="s">
        <v>1214</v>
      </c>
      <c r="B178" t="s">
        <v>195</v>
      </c>
      <c r="C178">
        <v>0.01</v>
      </c>
      <c r="D178" t="s">
        <v>147</v>
      </c>
      <c r="E178">
        <v>131.98500000000001</v>
      </c>
      <c r="F178">
        <v>131.971</v>
      </c>
      <c r="G178">
        <v>0</v>
      </c>
      <c r="H178" t="s">
        <v>1213</v>
      </c>
      <c r="I178">
        <v>131.971</v>
      </c>
      <c r="J178">
        <v>-0.04</v>
      </c>
      <c r="K178">
        <v>0</v>
      </c>
      <c r="L178">
        <f t="shared" si="10"/>
        <v>131.971</v>
      </c>
      <c r="M178">
        <f t="shared" si="11"/>
        <v>0</v>
      </c>
      <c r="N178">
        <f t="shared" si="12"/>
        <v>-1.4000000000010004E-2</v>
      </c>
      <c r="O178">
        <f t="shared" si="13"/>
        <v>-1.4000000000010004</v>
      </c>
      <c r="Q178">
        <f t="shared" si="14"/>
        <v>-1.0607265977201956E-2</v>
      </c>
    </row>
    <row r="179" spans="1:17" x14ac:dyDescent="0.25">
      <c r="A179" t="s">
        <v>1215</v>
      </c>
      <c r="B179" t="s">
        <v>195</v>
      </c>
      <c r="C179">
        <v>0.01</v>
      </c>
      <c r="D179" t="s">
        <v>147</v>
      </c>
      <c r="E179">
        <v>131.97800000000001</v>
      </c>
      <c r="F179">
        <v>131.976</v>
      </c>
      <c r="G179">
        <v>131.04</v>
      </c>
      <c r="H179" t="s">
        <v>1213</v>
      </c>
      <c r="I179">
        <v>131.976</v>
      </c>
      <c r="J179">
        <v>-0.04</v>
      </c>
      <c r="K179">
        <v>0</v>
      </c>
      <c r="L179">
        <f t="shared" si="10"/>
        <v>0.93600000000000705</v>
      </c>
      <c r="M179">
        <f t="shared" si="11"/>
        <v>0</v>
      </c>
      <c r="N179">
        <f t="shared" si="12"/>
        <v>-2.0000000000095497E-3</v>
      </c>
      <c r="O179">
        <f t="shared" si="13"/>
        <v>-0.20000000000095497</v>
      </c>
      <c r="Q179">
        <f t="shared" si="14"/>
        <v>-1.5154040825058339E-3</v>
      </c>
    </row>
    <row r="180" spans="1:17" x14ac:dyDescent="0.25">
      <c r="A180" t="s">
        <v>1216</v>
      </c>
      <c r="B180" t="s">
        <v>195</v>
      </c>
      <c r="C180">
        <v>0.08</v>
      </c>
      <c r="D180" t="s">
        <v>147</v>
      </c>
      <c r="E180">
        <v>131.88200000000001</v>
      </c>
      <c r="F180">
        <v>132.02500000000001</v>
      </c>
      <c r="G180">
        <v>131.625</v>
      </c>
      <c r="H180" t="s">
        <v>1217</v>
      </c>
      <c r="I180">
        <v>131.98599999999999</v>
      </c>
      <c r="J180">
        <v>-0.32</v>
      </c>
      <c r="K180">
        <v>0</v>
      </c>
      <c r="L180">
        <f t="shared" si="10"/>
        <v>0.36099999999999</v>
      </c>
      <c r="M180">
        <f t="shared" si="11"/>
        <v>-3.9000000000015689E-2</v>
      </c>
      <c r="N180">
        <f t="shared" si="12"/>
        <v>0.10399999999998499</v>
      </c>
      <c r="O180">
        <f t="shared" si="13"/>
        <v>10.399999999998499</v>
      </c>
      <c r="Q180">
        <f t="shared" si="14"/>
        <v>7.8858373394386644E-2</v>
      </c>
    </row>
    <row r="181" spans="1:17" x14ac:dyDescent="0.25">
      <c r="A181" t="s">
        <v>1218</v>
      </c>
      <c r="B181" t="s">
        <v>200</v>
      </c>
      <c r="C181">
        <v>0.1</v>
      </c>
      <c r="D181" t="s">
        <v>147</v>
      </c>
      <c r="E181">
        <v>131.99600000000001</v>
      </c>
      <c r="F181">
        <v>0</v>
      </c>
      <c r="G181">
        <v>132.07599999999999</v>
      </c>
      <c r="H181" t="s">
        <v>1219</v>
      </c>
      <c r="I181">
        <v>131.98599999999999</v>
      </c>
      <c r="J181">
        <v>-0.4</v>
      </c>
      <c r="K181">
        <v>0</v>
      </c>
      <c r="L181">
        <f t="shared" si="10"/>
        <v>-9.0000000000003411E-2</v>
      </c>
      <c r="M181">
        <f t="shared" si="11"/>
        <v>131.98599999999999</v>
      </c>
      <c r="N181">
        <f t="shared" si="12"/>
        <v>-1.0000000000019327E-2</v>
      </c>
      <c r="O181">
        <f t="shared" si="13"/>
        <v>-1.0000000000019327</v>
      </c>
      <c r="Q181">
        <f t="shared" si="14"/>
        <v>-7.5759871511404337E-3</v>
      </c>
    </row>
    <row r="182" spans="1:17" x14ac:dyDescent="0.25">
      <c r="A182" t="s">
        <v>1220</v>
      </c>
      <c r="B182" t="s">
        <v>200</v>
      </c>
      <c r="C182">
        <v>0.1</v>
      </c>
      <c r="D182" t="s">
        <v>147</v>
      </c>
      <c r="E182">
        <v>131.988</v>
      </c>
      <c r="F182">
        <v>131.989</v>
      </c>
      <c r="G182">
        <v>132.04300000000001</v>
      </c>
      <c r="H182" t="s">
        <v>1221</v>
      </c>
      <c r="I182">
        <v>131.989</v>
      </c>
      <c r="J182">
        <v>-0.4</v>
      </c>
      <c r="K182">
        <v>0</v>
      </c>
      <c r="L182">
        <f t="shared" si="10"/>
        <v>-5.4000000000002046E-2</v>
      </c>
      <c r="M182">
        <f t="shared" si="11"/>
        <v>0</v>
      </c>
      <c r="N182">
        <f t="shared" si="12"/>
        <v>1.0000000000047748E-3</v>
      </c>
      <c r="O182">
        <f t="shared" si="13"/>
        <v>0.10000000000047748</v>
      </c>
      <c r="Q182">
        <f t="shared" si="14"/>
        <v>7.5764463436431707E-4</v>
      </c>
    </row>
    <row r="183" spans="1:17" x14ac:dyDescent="0.25">
      <c r="A183" t="s">
        <v>1222</v>
      </c>
      <c r="B183" t="s">
        <v>200</v>
      </c>
      <c r="C183">
        <v>0.1</v>
      </c>
      <c r="D183" t="s">
        <v>147</v>
      </c>
      <c r="E183">
        <v>131.982</v>
      </c>
      <c r="F183">
        <v>131.983</v>
      </c>
      <c r="G183">
        <v>132.02699999999999</v>
      </c>
      <c r="H183" t="s">
        <v>1223</v>
      </c>
      <c r="I183">
        <v>131.983</v>
      </c>
      <c r="J183">
        <v>-0.4</v>
      </c>
      <c r="K183">
        <v>0</v>
      </c>
      <c r="L183">
        <f t="shared" si="10"/>
        <v>-4.399999999998272E-2</v>
      </c>
      <c r="M183">
        <f t="shared" si="11"/>
        <v>0</v>
      </c>
      <c r="N183">
        <f t="shared" si="12"/>
        <v>1.0000000000047748E-3</v>
      </c>
      <c r="O183">
        <f t="shared" si="13"/>
        <v>0.10000000000047748</v>
      </c>
      <c r="Q183">
        <f t="shared" si="14"/>
        <v>7.576790774535731E-4</v>
      </c>
    </row>
    <row r="184" spans="1:17" x14ac:dyDescent="0.25">
      <c r="A184" t="s">
        <v>1224</v>
      </c>
      <c r="B184" t="s">
        <v>195</v>
      </c>
      <c r="C184">
        <v>0.04</v>
      </c>
      <c r="D184" t="s">
        <v>147</v>
      </c>
      <c r="E184">
        <v>131.73599999999999</v>
      </c>
      <c r="F184">
        <v>131.911</v>
      </c>
      <c r="G184">
        <v>131.60499999999999</v>
      </c>
      <c r="H184" t="s">
        <v>1225</v>
      </c>
      <c r="I184">
        <v>131.79400000000001</v>
      </c>
      <c r="J184">
        <v>-0.16</v>
      </c>
      <c r="K184">
        <v>0</v>
      </c>
      <c r="L184">
        <f t="shared" si="10"/>
        <v>0.18900000000002137</v>
      </c>
      <c r="M184">
        <f t="shared" si="11"/>
        <v>-0.11699999999999022</v>
      </c>
      <c r="N184">
        <f t="shared" si="12"/>
        <v>5.8000000000021146E-2</v>
      </c>
      <c r="O184">
        <f t="shared" si="13"/>
        <v>5.8000000000021146</v>
      </c>
      <c r="Q184">
        <f t="shared" si="14"/>
        <v>4.4027448837084135E-2</v>
      </c>
    </row>
    <row r="185" spans="1:17" x14ac:dyDescent="0.25">
      <c r="A185" t="s">
        <v>1226</v>
      </c>
      <c r="B185" t="s">
        <v>195</v>
      </c>
      <c r="C185">
        <v>0.01</v>
      </c>
      <c r="D185" t="s">
        <v>147</v>
      </c>
      <c r="E185">
        <v>131.73699999999999</v>
      </c>
      <c r="F185">
        <v>131.91399999999999</v>
      </c>
      <c r="G185">
        <v>131.44800000000001</v>
      </c>
      <c r="H185" t="s">
        <v>1227</v>
      </c>
      <c r="I185">
        <v>131.79400000000001</v>
      </c>
      <c r="J185">
        <v>-0.04</v>
      </c>
      <c r="K185">
        <v>0</v>
      </c>
      <c r="L185">
        <f t="shared" si="10"/>
        <v>0.34600000000000364</v>
      </c>
      <c r="M185">
        <f t="shared" si="11"/>
        <v>-0.11999999999997613</v>
      </c>
      <c r="N185">
        <f t="shared" si="12"/>
        <v>5.7000000000016371E-2</v>
      </c>
      <c r="O185">
        <f t="shared" si="13"/>
        <v>5.7000000000016371</v>
      </c>
      <c r="Q185">
        <f t="shared" si="14"/>
        <v>4.3268026446644736E-2</v>
      </c>
    </row>
    <row r="186" spans="1:17" x14ac:dyDescent="0.25">
      <c r="A186" t="s">
        <v>1228</v>
      </c>
      <c r="B186" t="s">
        <v>200</v>
      </c>
      <c r="C186">
        <v>0.04</v>
      </c>
      <c r="D186" t="s">
        <v>147</v>
      </c>
      <c r="E186">
        <v>131.79900000000001</v>
      </c>
      <c r="F186">
        <v>131.696</v>
      </c>
      <c r="G186">
        <v>131.90299999999999</v>
      </c>
      <c r="H186" t="s">
        <v>1229</v>
      </c>
      <c r="I186">
        <v>131.696</v>
      </c>
      <c r="J186">
        <v>-0.16</v>
      </c>
      <c r="K186">
        <v>0</v>
      </c>
      <c r="L186">
        <f t="shared" si="10"/>
        <v>-0.20699999999999363</v>
      </c>
      <c r="M186">
        <f t="shared" si="11"/>
        <v>0</v>
      </c>
      <c r="N186">
        <f t="shared" si="12"/>
        <v>-0.10300000000000864</v>
      </c>
      <c r="O186">
        <f t="shared" si="13"/>
        <v>-10.300000000000864</v>
      </c>
      <c r="Q186">
        <f t="shared" si="14"/>
        <v>-7.8149303105492937E-2</v>
      </c>
    </row>
    <row r="187" spans="1:17" x14ac:dyDescent="0.25">
      <c r="A187" t="s">
        <v>1230</v>
      </c>
      <c r="B187" t="s">
        <v>195</v>
      </c>
      <c r="C187">
        <v>0.04</v>
      </c>
      <c r="D187" t="s">
        <v>147</v>
      </c>
      <c r="E187">
        <v>131.67699999999999</v>
      </c>
      <c r="F187">
        <v>131.67400000000001</v>
      </c>
      <c r="G187">
        <v>131.60499999999999</v>
      </c>
      <c r="H187" t="s">
        <v>1231</v>
      </c>
      <c r="I187">
        <v>131.661</v>
      </c>
      <c r="J187">
        <v>-0.16</v>
      </c>
      <c r="K187">
        <v>0</v>
      </c>
      <c r="L187">
        <f t="shared" si="10"/>
        <v>5.6000000000011596E-2</v>
      </c>
      <c r="M187">
        <f t="shared" si="11"/>
        <v>-1.300000000000523E-2</v>
      </c>
      <c r="N187">
        <f t="shared" si="12"/>
        <v>-1.5999999999991132E-2</v>
      </c>
      <c r="O187">
        <f t="shared" si="13"/>
        <v>-1.5999999999991132</v>
      </c>
      <c r="Q187">
        <f t="shared" si="14"/>
        <v>-1.2150945115693047E-2</v>
      </c>
    </row>
    <row r="188" spans="1:17" x14ac:dyDescent="0.25">
      <c r="A188" t="s">
        <v>1232</v>
      </c>
      <c r="B188" t="s">
        <v>195</v>
      </c>
      <c r="C188">
        <v>0.04</v>
      </c>
      <c r="D188" t="s">
        <v>147</v>
      </c>
      <c r="E188">
        <v>131.67599999999999</v>
      </c>
      <c r="F188">
        <v>131.672</v>
      </c>
      <c r="G188">
        <v>131.61000000000001</v>
      </c>
      <c r="H188" t="s">
        <v>1233</v>
      </c>
      <c r="I188">
        <v>131.661</v>
      </c>
      <c r="J188">
        <v>-0.16</v>
      </c>
      <c r="K188">
        <v>0</v>
      </c>
      <c r="L188">
        <f t="shared" si="10"/>
        <v>5.0999999999987722E-2</v>
      </c>
      <c r="M188">
        <f t="shared" si="11"/>
        <v>-1.099999999999568E-2</v>
      </c>
      <c r="N188">
        <f t="shared" si="12"/>
        <v>-1.4999999999986358E-2</v>
      </c>
      <c r="O188">
        <f t="shared" si="13"/>
        <v>-1.4999999999986358</v>
      </c>
      <c r="Q188">
        <f t="shared" si="14"/>
        <v>-1.1391597557631125E-2</v>
      </c>
    </row>
    <row r="189" spans="1:17" x14ac:dyDescent="0.25">
      <c r="A189" t="s">
        <v>1234</v>
      </c>
      <c r="B189" t="s">
        <v>195</v>
      </c>
      <c r="C189">
        <v>0.04</v>
      </c>
      <c r="D189" t="s">
        <v>147</v>
      </c>
      <c r="E189">
        <v>131.67599999999999</v>
      </c>
      <c r="F189">
        <v>0</v>
      </c>
      <c r="G189">
        <v>0</v>
      </c>
      <c r="H189" t="s">
        <v>1235</v>
      </c>
      <c r="I189">
        <v>131.661</v>
      </c>
      <c r="J189">
        <v>-0.16</v>
      </c>
      <c r="K189">
        <v>0</v>
      </c>
      <c r="L189">
        <f t="shared" si="10"/>
        <v>131.661</v>
      </c>
      <c r="M189">
        <f t="shared" si="11"/>
        <v>131.661</v>
      </c>
      <c r="N189">
        <f t="shared" si="12"/>
        <v>-1.4999999999986358E-2</v>
      </c>
      <c r="O189">
        <f t="shared" si="13"/>
        <v>-1.4999999999986358</v>
      </c>
      <c r="Q189">
        <f t="shared" si="14"/>
        <v>-1.1391597557631125E-2</v>
      </c>
    </row>
    <row r="190" spans="1:17" x14ac:dyDescent="0.25">
      <c r="A190" t="s">
        <v>1236</v>
      </c>
      <c r="B190" t="s">
        <v>195</v>
      </c>
      <c r="C190">
        <v>0.1</v>
      </c>
      <c r="D190" t="s">
        <v>147</v>
      </c>
      <c r="E190">
        <v>131.65799999999999</v>
      </c>
      <c r="F190">
        <v>131.65700000000001</v>
      </c>
      <c r="G190">
        <v>131.44200000000001</v>
      </c>
      <c r="H190" t="s">
        <v>1237</v>
      </c>
      <c r="I190">
        <v>131.65700000000001</v>
      </c>
      <c r="J190">
        <v>-0.4</v>
      </c>
      <c r="K190">
        <v>0</v>
      </c>
      <c r="L190">
        <f t="shared" si="10"/>
        <v>0.21500000000000341</v>
      </c>
      <c r="M190">
        <f t="shared" si="11"/>
        <v>0</v>
      </c>
      <c r="N190">
        <f t="shared" si="12"/>
        <v>-9.9999999997635314E-4</v>
      </c>
      <c r="O190">
        <f t="shared" si="13"/>
        <v>-9.9999999997635314E-2</v>
      </c>
      <c r="Q190">
        <f t="shared" si="14"/>
        <v>-7.5954366614740709E-4</v>
      </c>
    </row>
    <row r="191" spans="1:17" x14ac:dyDescent="0.25">
      <c r="A191" t="s">
        <v>1006</v>
      </c>
      <c r="B191" t="s">
        <v>200</v>
      </c>
      <c r="C191">
        <v>0.02</v>
      </c>
      <c r="D191" t="s">
        <v>147</v>
      </c>
      <c r="E191">
        <v>132.59100000000001</v>
      </c>
      <c r="F191">
        <v>132.55099999999999</v>
      </c>
      <c r="G191">
        <v>132.691</v>
      </c>
      <c r="H191" t="s">
        <v>1007</v>
      </c>
      <c r="I191">
        <v>132.691</v>
      </c>
      <c r="J191">
        <v>0</v>
      </c>
      <c r="K191">
        <v>-7.0000000000000007E-2</v>
      </c>
      <c r="L191">
        <f t="shared" si="10"/>
        <v>0</v>
      </c>
      <c r="M191">
        <f t="shared" si="11"/>
        <v>0.14000000000001478</v>
      </c>
      <c r="N191">
        <f t="shared" si="12"/>
        <v>9.9999999999994316E-2</v>
      </c>
      <c r="O191">
        <f t="shared" si="13"/>
        <v>9.9999999999994316</v>
      </c>
      <c r="Q191">
        <f t="shared" si="14"/>
        <v>7.5419900294887515E-2</v>
      </c>
    </row>
    <row r="192" spans="1:17" x14ac:dyDescent="0.25">
      <c r="A192" t="s">
        <v>1255</v>
      </c>
      <c r="B192" t="s">
        <v>200</v>
      </c>
      <c r="C192">
        <v>0.04</v>
      </c>
      <c r="D192" t="s">
        <v>147</v>
      </c>
      <c r="E192">
        <v>131.16300000000001</v>
      </c>
      <c r="F192">
        <v>130.976</v>
      </c>
      <c r="G192">
        <v>131.27799999999999</v>
      </c>
      <c r="H192" t="s">
        <v>1256</v>
      </c>
      <c r="I192">
        <v>131.27099999999999</v>
      </c>
      <c r="J192">
        <v>0</v>
      </c>
      <c r="K192">
        <v>0</v>
      </c>
      <c r="L192">
        <f t="shared" si="10"/>
        <v>-7.0000000000050022E-3</v>
      </c>
      <c r="M192">
        <f t="shared" si="11"/>
        <v>0.29499999999998749</v>
      </c>
      <c r="N192">
        <f t="shared" si="12"/>
        <v>0.10799999999997567</v>
      </c>
      <c r="O192">
        <f t="shared" si="13"/>
        <v>10.799999999997567</v>
      </c>
      <c r="Q192">
        <f t="shared" si="14"/>
        <v>8.2340294137809952E-2</v>
      </c>
    </row>
    <row r="193" spans="1:17" x14ac:dyDescent="0.25">
      <c r="A193" t="s">
        <v>1314</v>
      </c>
      <c r="B193" t="s">
        <v>195</v>
      </c>
      <c r="C193">
        <v>0.03</v>
      </c>
      <c r="D193" t="s">
        <v>147</v>
      </c>
      <c r="E193">
        <v>132.71899999999999</v>
      </c>
      <c r="F193">
        <v>133.03</v>
      </c>
      <c r="G193">
        <v>132.41900000000001</v>
      </c>
      <c r="H193" t="s">
        <v>1315</v>
      </c>
      <c r="I193">
        <v>132.85400000000001</v>
      </c>
      <c r="J193">
        <v>0</v>
      </c>
      <c r="K193">
        <v>0</v>
      </c>
      <c r="L193">
        <f t="shared" si="10"/>
        <v>0.43500000000000227</v>
      </c>
      <c r="M193">
        <f t="shared" si="11"/>
        <v>-0.17599999999998772</v>
      </c>
      <c r="N193">
        <f t="shared" si="12"/>
        <v>0.13500000000001933</v>
      </c>
      <c r="O193">
        <f t="shared" si="13"/>
        <v>13.500000000001933</v>
      </c>
      <c r="Q193">
        <f t="shared" si="14"/>
        <v>0.10171866876635548</v>
      </c>
    </row>
    <row r="194" spans="1:17" x14ac:dyDescent="0.25">
      <c r="A194" t="s">
        <v>1316</v>
      </c>
      <c r="B194" t="s">
        <v>200</v>
      </c>
      <c r="C194">
        <v>0.03</v>
      </c>
      <c r="D194" t="s">
        <v>147</v>
      </c>
      <c r="E194">
        <v>132.846</v>
      </c>
      <c r="F194">
        <v>132.62299999999999</v>
      </c>
      <c r="G194">
        <v>133.023</v>
      </c>
      <c r="H194" t="s">
        <v>1317</v>
      </c>
      <c r="I194">
        <v>132.76900000000001</v>
      </c>
      <c r="J194">
        <v>0</v>
      </c>
      <c r="K194">
        <v>0</v>
      </c>
      <c r="L194">
        <f t="shared" ref="L194:L257" si="15">I194-G194</f>
        <v>-0.25399999999999068</v>
      </c>
      <c r="M194">
        <f t="shared" ref="M194:M257" si="16">I194-F194</f>
        <v>0.14600000000001501</v>
      </c>
      <c r="N194">
        <f t="shared" ref="N194:N257" si="17">I194-E194</f>
        <v>-7.6999999999998181E-2</v>
      </c>
      <c r="O194">
        <f t="shared" ref="O194:O257" si="18">N194*100</f>
        <v>-7.6999999999998181</v>
      </c>
      <c r="Q194">
        <f t="shared" ref="Q194:Q257" si="19">N194/E194*100</f>
        <v>-5.7961850563809356E-2</v>
      </c>
    </row>
    <row r="195" spans="1:17" x14ac:dyDescent="0.25">
      <c r="A195" t="s">
        <v>1334</v>
      </c>
      <c r="B195" t="s">
        <v>195</v>
      </c>
      <c r="C195">
        <v>0.03</v>
      </c>
      <c r="D195" t="s">
        <v>147</v>
      </c>
      <c r="E195">
        <v>131.97800000000001</v>
      </c>
      <c r="F195">
        <v>132.13399999999999</v>
      </c>
      <c r="G195">
        <v>131.822</v>
      </c>
      <c r="H195" t="s">
        <v>1335</v>
      </c>
      <c r="I195">
        <v>131.92699999999999</v>
      </c>
      <c r="J195">
        <v>0</v>
      </c>
      <c r="K195">
        <v>0</v>
      </c>
      <c r="L195">
        <f t="shared" si="15"/>
        <v>0.10499999999998977</v>
      </c>
      <c r="M195">
        <f t="shared" si="16"/>
        <v>-0.20699999999999363</v>
      </c>
      <c r="N195">
        <f t="shared" si="17"/>
        <v>-5.1000000000016144E-2</v>
      </c>
      <c r="O195">
        <f t="shared" si="18"/>
        <v>-5.1000000000016144</v>
      </c>
      <c r="Q195">
        <f t="shared" si="19"/>
        <v>-3.8642804103726489E-2</v>
      </c>
    </row>
    <row r="196" spans="1:17" x14ac:dyDescent="0.25">
      <c r="A196" t="s">
        <v>1336</v>
      </c>
      <c r="B196" t="s">
        <v>200</v>
      </c>
      <c r="C196">
        <v>0.01</v>
      </c>
      <c r="D196" t="s">
        <v>147</v>
      </c>
      <c r="E196">
        <v>132.066</v>
      </c>
      <c r="F196">
        <v>132.072</v>
      </c>
      <c r="G196">
        <v>132.22499999999999</v>
      </c>
      <c r="H196" t="s">
        <v>1337</v>
      </c>
      <c r="I196">
        <v>132.22499999999999</v>
      </c>
      <c r="J196">
        <v>0</v>
      </c>
      <c r="K196">
        <v>0</v>
      </c>
      <c r="L196">
        <f t="shared" si="15"/>
        <v>0</v>
      </c>
      <c r="M196">
        <f t="shared" si="16"/>
        <v>0.15299999999999159</v>
      </c>
      <c r="N196">
        <f t="shared" si="17"/>
        <v>0.15899999999999181</v>
      </c>
      <c r="O196">
        <f t="shared" si="18"/>
        <v>15.899999999999181</v>
      </c>
      <c r="Q196">
        <f t="shared" si="19"/>
        <v>0.12039434828039905</v>
      </c>
    </row>
    <row r="197" spans="1:17" x14ac:dyDescent="0.25">
      <c r="A197" t="s">
        <v>1344</v>
      </c>
      <c r="B197" t="s">
        <v>200</v>
      </c>
      <c r="C197">
        <v>0.04</v>
      </c>
      <c r="D197" t="s">
        <v>147</v>
      </c>
      <c r="E197">
        <v>132.04499999999999</v>
      </c>
      <c r="F197">
        <v>131.75899999999999</v>
      </c>
      <c r="G197">
        <v>132.29900000000001</v>
      </c>
      <c r="H197" t="s">
        <v>1345</v>
      </c>
      <c r="I197">
        <v>132.29900000000001</v>
      </c>
      <c r="J197">
        <v>0</v>
      </c>
      <c r="K197">
        <v>0</v>
      </c>
      <c r="L197">
        <f t="shared" si="15"/>
        <v>0</v>
      </c>
      <c r="M197">
        <f t="shared" si="16"/>
        <v>0.54000000000002046</v>
      </c>
      <c r="N197">
        <f t="shared" si="17"/>
        <v>0.2540000000000191</v>
      </c>
      <c r="O197">
        <f t="shared" si="18"/>
        <v>25.40000000000191</v>
      </c>
      <c r="Q197">
        <f t="shared" si="19"/>
        <v>0.19235866560643652</v>
      </c>
    </row>
    <row r="198" spans="1:17" x14ac:dyDescent="0.25">
      <c r="A198" t="s">
        <v>1366</v>
      </c>
      <c r="B198" t="s">
        <v>200</v>
      </c>
      <c r="C198">
        <v>0.04</v>
      </c>
      <c r="D198" t="s">
        <v>147</v>
      </c>
      <c r="E198">
        <v>133.35499999999999</v>
      </c>
      <c r="F198">
        <v>133.35599999999999</v>
      </c>
      <c r="G198">
        <v>133.577</v>
      </c>
      <c r="H198" t="s">
        <v>1367</v>
      </c>
      <c r="I198">
        <v>133.53299999999999</v>
      </c>
      <c r="J198">
        <v>-0.28000000000000003</v>
      </c>
      <c r="K198">
        <v>0</v>
      </c>
      <c r="L198">
        <f t="shared" si="15"/>
        <v>-4.4000000000011141E-2</v>
      </c>
      <c r="M198">
        <f t="shared" si="16"/>
        <v>0.1769999999999925</v>
      </c>
      <c r="N198">
        <f t="shared" si="17"/>
        <v>0.17799999999999727</v>
      </c>
      <c r="O198">
        <f t="shared" si="18"/>
        <v>17.799999999999727</v>
      </c>
      <c r="Q198">
        <f t="shared" si="19"/>
        <v>0.13347830977465958</v>
      </c>
    </row>
    <row r="199" spans="1:17" x14ac:dyDescent="0.25">
      <c r="A199" t="s">
        <v>1368</v>
      </c>
      <c r="B199" t="s">
        <v>200</v>
      </c>
      <c r="C199">
        <v>0.01</v>
      </c>
      <c r="D199" t="s">
        <v>147</v>
      </c>
      <c r="E199">
        <v>133.73400000000001</v>
      </c>
      <c r="F199">
        <v>133.732</v>
      </c>
      <c r="G199">
        <v>134.072</v>
      </c>
      <c r="H199" t="s">
        <v>1369</v>
      </c>
      <c r="I199">
        <v>133.732</v>
      </c>
      <c r="J199">
        <v>-7.0000000000000007E-2</v>
      </c>
      <c r="K199">
        <v>0</v>
      </c>
      <c r="L199">
        <f t="shared" si="15"/>
        <v>-0.34000000000000341</v>
      </c>
      <c r="M199">
        <f t="shared" si="16"/>
        <v>0</v>
      </c>
      <c r="N199">
        <f t="shared" si="17"/>
        <v>-2.0000000000095497E-3</v>
      </c>
      <c r="O199">
        <f t="shared" si="18"/>
        <v>-0.20000000000095497</v>
      </c>
      <c r="Q199">
        <f t="shared" si="19"/>
        <v>-1.4955060044637488E-3</v>
      </c>
    </row>
    <row r="200" spans="1:17" x14ac:dyDescent="0.25">
      <c r="A200" t="s">
        <v>1370</v>
      </c>
      <c r="B200" t="s">
        <v>200</v>
      </c>
      <c r="C200">
        <v>0.04</v>
      </c>
      <c r="D200" t="s">
        <v>147</v>
      </c>
      <c r="E200">
        <v>133.732</v>
      </c>
      <c r="F200">
        <v>133.739</v>
      </c>
      <c r="G200">
        <v>134.01499999999999</v>
      </c>
      <c r="H200" t="s">
        <v>1371</v>
      </c>
      <c r="I200">
        <v>133.95599999999999</v>
      </c>
      <c r="J200">
        <v>-0.28000000000000003</v>
      </c>
      <c r="K200">
        <v>0</v>
      </c>
      <c r="L200">
        <f t="shared" si="15"/>
        <v>-5.8999999999997499E-2</v>
      </c>
      <c r="M200">
        <f t="shared" si="16"/>
        <v>0.21699999999998454</v>
      </c>
      <c r="N200">
        <f t="shared" si="17"/>
        <v>0.22399999999998954</v>
      </c>
      <c r="O200">
        <f t="shared" si="18"/>
        <v>22.399999999998954</v>
      </c>
      <c r="Q200">
        <f t="shared" si="19"/>
        <v>0.16749917745938858</v>
      </c>
    </row>
    <row r="201" spans="1:17" x14ac:dyDescent="0.25">
      <c r="A201" t="s">
        <v>1388</v>
      </c>
      <c r="B201" t="s">
        <v>195</v>
      </c>
      <c r="C201">
        <v>0.04</v>
      </c>
      <c r="D201" t="s">
        <v>147</v>
      </c>
      <c r="E201">
        <v>136.91999999999999</v>
      </c>
      <c r="F201">
        <v>137.05699999999999</v>
      </c>
      <c r="G201">
        <v>136.56700000000001</v>
      </c>
      <c r="H201" t="s">
        <v>1389</v>
      </c>
      <c r="I201">
        <v>137.05699999999999</v>
      </c>
      <c r="J201">
        <v>-0.28000000000000003</v>
      </c>
      <c r="K201">
        <v>0</v>
      </c>
      <c r="L201">
        <f t="shared" si="15"/>
        <v>0.48999999999998067</v>
      </c>
      <c r="M201">
        <f t="shared" si="16"/>
        <v>0</v>
      </c>
      <c r="N201">
        <f t="shared" si="17"/>
        <v>0.13700000000000045</v>
      </c>
      <c r="O201">
        <f t="shared" si="18"/>
        <v>13.700000000000045</v>
      </c>
      <c r="Q201">
        <f t="shared" si="19"/>
        <v>0.10005842827928751</v>
      </c>
    </row>
    <row r="202" spans="1:17" x14ac:dyDescent="0.25">
      <c r="A202" t="s">
        <v>1390</v>
      </c>
      <c r="B202" t="s">
        <v>195</v>
      </c>
      <c r="C202">
        <v>0.04</v>
      </c>
      <c r="D202" t="s">
        <v>147</v>
      </c>
      <c r="E202">
        <v>136.91399999999999</v>
      </c>
      <c r="F202">
        <v>136.90899999999999</v>
      </c>
      <c r="G202">
        <v>136.56800000000001</v>
      </c>
      <c r="H202" t="s">
        <v>1391</v>
      </c>
      <c r="I202">
        <v>136.69900000000001</v>
      </c>
      <c r="J202">
        <v>-0.28000000000000003</v>
      </c>
      <c r="K202">
        <v>0</v>
      </c>
      <c r="L202">
        <f t="shared" si="15"/>
        <v>0.13100000000000023</v>
      </c>
      <c r="M202">
        <f t="shared" si="16"/>
        <v>-0.20999999999997954</v>
      </c>
      <c r="N202">
        <f t="shared" si="17"/>
        <v>-0.21499999999997499</v>
      </c>
      <c r="O202">
        <f t="shared" si="18"/>
        <v>-21.499999999997499</v>
      </c>
      <c r="Q202">
        <f t="shared" si="19"/>
        <v>-0.15703288195507764</v>
      </c>
    </row>
    <row r="203" spans="1:17" x14ac:dyDescent="0.25">
      <c r="A203" t="s">
        <v>1392</v>
      </c>
      <c r="B203" t="s">
        <v>200</v>
      </c>
      <c r="C203">
        <v>0.04</v>
      </c>
      <c r="D203" t="s">
        <v>147</v>
      </c>
      <c r="E203">
        <v>137.71199999999999</v>
      </c>
      <c r="F203">
        <v>137.286</v>
      </c>
      <c r="G203">
        <v>138.25200000000001</v>
      </c>
      <c r="H203" t="s">
        <v>1393</v>
      </c>
      <c r="I203">
        <v>137.286</v>
      </c>
      <c r="J203">
        <v>-0.28000000000000003</v>
      </c>
      <c r="K203">
        <v>0</v>
      </c>
      <c r="L203">
        <f t="shared" si="15"/>
        <v>-0.96600000000000819</v>
      </c>
      <c r="M203">
        <f t="shared" si="16"/>
        <v>0</v>
      </c>
      <c r="N203">
        <f t="shared" si="17"/>
        <v>-0.42599999999998772</v>
      </c>
      <c r="O203">
        <f t="shared" si="18"/>
        <v>-42.599999999998772</v>
      </c>
      <c r="Q203">
        <f t="shared" si="19"/>
        <v>-0.30934123387939161</v>
      </c>
    </row>
    <row r="204" spans="1:17" x14ac:dyDescent="0.25">
      <c r="A204" t="s">
        <v>1394</v>
      </c>
      <c r="B204" t="s">
        <v>200</v>
      </c>
      <c r="C204">
        <v>0.04</v>
      </c>
      <c r="D204" t="s">
        <v>147</v>
      </c>
      <c r="E204">
        <v>138.01599999999999</v>
      </c>
      <c r="F204">
        <v>138.02099999999999</v>
      </c>
      <c r="G204">
        <v>138.55799999999999</v>
      </c>
      <c r="H204" t="s">
        <v>1395</v>
      </c>
      <c r="I204">
        <v>138.55799999999999</v>
      </c>
      <c r="J204">
        <v>-0.28000000000000003</v>
      </c>
      <c r="K204">
        <v>0</v>
      </c>
      <c r="L204">
        <f t="shared" si="15"/>
        <v>0</v>
      </c>
      <c r="M204">
        <f t="shared" si="16"/>
        <v>0.53700000000000614</v>
      </c>
      <c r="N204">
        <f t="shared" si="17"/>
        <v>0.54200000000000159</v>
      </c>
      <c r="O204">
        <f t="shared" si="18"/>
        <v>54.200000000000159</v>
      </c>
      <c r="Q204">
        <f t="shared" si="19"/>
        <v>0.39270809181544286</v>
      </c>
    </row>
    <row r="205" spans="1:17" x14ac:dyDescent="0.25">
      <c r="A205" t="s">
        <v>1396</v>
      </c>
      <c r="B205" t="s">
        <v>195</v>
      </c>
      <c r="C205">
        <v>0.04</v>
      </c>
      <c r="D205" t="s">
        <v>147</v>
      </c>
      <c r="E205">
        <v>136.66999999999999</v>
      </c>
      <c r="F205">
        <v>136.971</v>
      </c>
      <c r="G205">
        <v>136.38499999999999</v>
      </c>
      <c r="H205" t="s">
        <v>1397</v>
      </c>
      <c r="I205">
        <v>136.971</v>
      </c>
      <c r="J205">
        <v>-0.28000000000000003</v>
      </c>
      <c r="K205">
        <v>0</v>
      </c>
      <c r="L205">
        <f t="shared" si="15"/>
        <v>0.58600000000001273</v>
      </c>
      <c r="M205">
        <f t="shared" si="16"/>
        <v>0</v>
      </c>
      <c r="N205">
        <f t="shared" si="17"/>
        <v>0.30100000000001614</v>
      </c>
      <c r="O205">
        <f t="shared" si="18"/>
        <v>30.100000000001614</v>
      </c>
      <c r="Q205">
        <f t="shared" si="19"/>
        <v>0.22023853076755406</v>
      </c>
    </row>
    <row r="206" spans="1:17" x14ac:dyDescent="0.25">
      <c r="A206" t="s">
        <v>1398</v>
      </c>
      <c r="B206" t="s">
        <v>200</v>
      </c>
      <c r="C206">
        <v>0.04</v>
      </c>
      <c r="D206" t="s">
        <v>147</v>
      </c>
      <c r="E206">
        <v>137.40100000000001</v>
      </c>
      <c r="F206">
        <v>137.21100000000001</v>
      </c>
      <c r="G206">
        <v>137.96600000000001</v>
      </c>
      <c r="H206" t="s">
        <v>1399</v>
      </c>
      <c r="I206">
        <v>137.31700000000001</v>
      </c>
      <c r="J206">
        <v>-0.28000000000000003</v>
      </c>
      <c r="K206">
        <v>0</v>
      </c>
      <c r="L206">
        <f t="shared" si="15"/>
        <v>-0.64900000000000091</v>
      </c>
      <c r="M206">
        <f t="shared" si="16"/>
        <v>0.10599999999999454</v>
      </c>
      <c r="N206">
        <f t="shared" si="17"/>
        <v>-8.4000000000003183E-2</v>
      </c>
      <c r="O206">
        <f t="shared" si="18"/>
        <v>-8.4000000000003183</v>
      </c>
      <c r="Q206">
        <f t="shared" si="19"/>
        <v>-6.1134926237802617E-2</v>
      </c>
    </row>
    <row r="207" spans="1:17" x14ac:dyDescent="0.25">
      <c r="A207" t="s">
        <v>1400</v>
      </c>
      <c r="B207" t="s">
        <v>200</v>
      </c>
      <c r="C207">
        <v>0.04</v>
      </c>
      <c r="D207" t="s">
        <v>147</v>
      </c>
      <c r="E207">
        <v>135.607</v>
      </c>
      <c r="F207">
        <v>135.464</v>
      </c>
      <c r="G207">
        <v>135.798</v>
      </c>
      <c r="H207" t="s">
        <v>1401</v>
      </c>
      <c r="I207">
        <v>135.51599999999999</v>
      </c>
      <c r="J207">
        <v>-0.28000000000000003</v>
      </c>
      <c r="K207">
        <v>0</v>
      </c>
      <c r="L207">
        <f t="shared" si="15"/>
        <v>-0.28200000000001069</v>
      </c>
      <c r="M207">
        <f t="shared" si="16"/>
        <v>5.1999999999992497E-2</v>
      </c>
      <c r="N207">
        <f t="shared" si="17"/>
        <v>-9.1000000000008185E-2</v>
      </c>
      <c r="O207">
        <f t="shared" si="18"/>
        <v>-9.1000000000008185</v>
      </c>
      <c r="Q207">
        <f t="shared" si="19"/>
        <v>-6.7105680385236885E-2</v>
      </c>
    </row>
    <row r="208" spans="1:17" x14ac:dyDescent="0.25">
      <c r="A208" t="s">
        <v>1402</v>
      </c>
      <c r="B208" t="s">
        <v>200</v>
      </c>
      <c r="C208">
        <v>0.04</v>
      </c>
      <c r="D208" t="s">
        <v>147</v>
      </c>
      <c r="E208">
        <v>135.50899999999999</v>
      </c>
      <c r="F208">
        <v>135.303</v>
      </c>
      <c r="G208">
        <v>135.79499999999999</v>
      </c>
      <c r="H208" t="s">
        <v>1403</v>
      </c>
      <c r="I208">
        <v>135.44200000000001</v>
      </c>
      <c r="J208">
        <v>-0.28000000000000003</v>
      </c>
      <c r="K208">
        <v>0</v>
      </c>
      <c r="L208">
        <f t="shared" si="15"/>
        <v>-0.35299999999998022</v>
      </c>
      <c r="M208">
        <f t="shared" si="16"/>
        <v>0.13900000000001</v>
      </c>
      <c r="N208">
        <f t="shared" si="17"/>
        <v>-6.6999999999978854E-2</v>
      </c>
      <c r="O208">
        <f t="shared" si="18"/>
        <v>-6.6999999999978854</v>
      </c>
      <c r="Q208">
        <f t="shared" si="19"/>
        <v>-4.9443210414052842E-2</v>
      </c>
    </row>
    <row r="209" spans="1:17" x14ac:dyDescent="0.25">
      <c r="A209" t="s">
        <v>1404</v>
      </c>
      <c r="B209" t="s">
        <v>195</v>
      </c>
      <c r="C209">
        <v>0.04</v>
      </c>
      <c r="D209" t="s">
        <v>147</v>
      </c>
      <c r="E209">
        <v>135.46600000000001</v>
      </c>
      <c r="F209">
        <v>136.06399999999999</v>
      </c>
      <c r="G209">
        <v>134.77000000000001</v>
      </c>
      <c r="H209" t="s">
        <v>1405</v>
      </c>
      <c r="I209">
        <v>135.71899999999999</v>
      </c>
      <c r="J209">
        <v>-0.28000000000000003</v>
      </c>
      <c r="K209">
        <v>0</v>
      </c>
      <c r="L209">
        <f t="shared" si="15"/>
        <v>0.94899999999998386</v>
      </c>
      <c r="M209">
        <f t="shared" si="16"/>
        <v>-0.34499999999999886</v>
      </c>
      <c r="N209">
        <f t="shared" si="17"/>
        <v>0.2529999999999859</v>
      </c>
      <c r="O209">
        <f t="shared" si="18"/>
        <v>25.29999999999859</v>
      </c>
      <c r="Q209">
        <f t="shared" si="19"/>
        <v>0.18676273013153549</v>
      </c>
    </row>
    <row r="210" spans="1:17" x14ac:dyDescent="0.25">
      <c r="A210" t="s">
        <v>1484</v>
      </c>
      <c r="B210" t="s">
        <v>195</v>
      </c>
      <c r="C210">
        <v>0.04</v>
      </c>
      <c r="D210" t="s">
        <v>147</v>
      </c>
      <c r="E210">
        <v>134.387</v>
      </c>
      <c r="F210">
        <v>134.72</v>
      </c>
      <c r="G210">
        <v>133.77600000000001</v>
      </c>
      <c r="H210" t="s">
        <v>1485</v>
      </c>
      <c r="I210">
        <v>134.65899999999999</v>
      </c>
      <c r="J210">
        <v>-0.28000000000000003</v>
      </c>
      <c r="K210">
        <v>0</v>
      </c>
      <c r="L210">
        <f t="shared" si="15"/>
        <v>0.88299999999998136</v>
      </c>
      <c r="M210">
        <f t="shared" si="16"/>
        <v>-6.1000000000007049E-2</v>
      </c>
      <c r="N210">
        <f t="shared" si="17"/>
        <v>0.27199999999999136</v>
      </c>
      <c r="O210">
        <f t="shared" si="18"/>
        <v>27.199999999999136</v>
      </c>
      <c r="Q210">
        <f t="shared" si="19"/>
        <v>0.20240052981314516</v>
      </c>
    </row>
    <row r="211" spans="1:17" x14ac:dyDescent="0.25">
      <c r="A211" t="s">
        <v>1486</v>
      </c>
      <c r="B211" t="s">
        <v>195</v>
      </c>
      <c r="C211">
        <v>0.04</v>
      </c>
      <c r="D211" t="s">
        <v>147</v>
      </c>
      <c r="E211">
        <v>135.66300000000001</v>
      </c>
      <c r="F211">
        <v>135.90799999999999</v>
      </c>
      <c r="G211">
        <v>135.441</v>
      </c>
      <c r="H211" t="s">
        <v>1487</v>
      </c>
      <c r="I211">
        <v>135.76</v>
      </c>
      <c r="J211">
        <v>-0.28000000000000003</v>
      </c>
      <c r="K211">
        <v>0</v>
      </c>
      <c r="L211">
        <f t="shared" si="15"/>
        <v>0.3189999999999884</v>
      </c>
      <c r="M211">
        <f t="shared" si="16"/>
        <v>-0.14799999999999613</v>
      </c>
      <c r="N211">
        <f t="shared" si="17"/>
        <v>9.6999999999979991E-2</v>
      </c>
      <c r="O211">
        <f t="shared" si="18"/>
        <v>9.6999999999979991</v>
      </c>
      <c r="Q211">
        <f t="shared" si="19"/>
        <v>7.150070395021485E-2</v>
      </c>
    </row>
    <row r="212" spans="1:17" x14ac:dyDescent="0.25">
      <c r="A212" t="s">
        <v>1488</v>
      </c>
      <c r="B212" t="s">
        <v>195</v>
      </c>
      <c r="C212">
        <v>0.04</v>
      </c>
      <c r="D212" t="s">
        <v>147</v>
      </c>
      <c r="E212">
        <v>135.678</v>
      </c>
      <c r="F212">
        <v>135.779</v>
      </c>
      <c r="G212">
        <v>135.46899999999999</v>
      </c>
      <c r="H212" t="s">
        <v>1489</v>
      </c>
      <c r="I212">
        <v>135.779</v>
      </c>
      <c r="J212">
        <v>-0.28000000000000003</v>
      </c>
      <c r="K212">
        <v>0</v>
      </c>
      <c r="L212">
        <f t="shared" si="15"/>
        <v>0.31000000000000227</v>
      </c>
      <c r="M212">
        <f t="shared" si="16"/>
        <v>0</v>
      </c>
      <c r="N212">
        <f t="shared" si="17"/>
        <v>0.10099999999999909</v>
      </c>
      <c r="O212">
        <f t="shared" si="18"/>
        <v>10.099999999999909</v>
      </c>
      <c r="Q212">
        <f t="shared" si="19"/>
        <v>7.4440955792390143E-2</v>
      </c>
    </row>
    <row r="213" spans="1:17" x14ac:dyDescent="0.25">
      <c r="A213" t="s">
        <v>1490</v>
      </c>
      <c r="B213" t="s">
        <v>195</v>
      </c>
      <c r="C213">
        <v>0.04</v>
      </c>
      <c r="D213" t="s">
        <v>147</v>
      </c>
      <c r="E213">
        <v>132.499</v>
      </c>
      <c r="F213">
        <v>132.49199999999999</v>
      </c>
      <c r="G213">
        <v>132.24100000000001</v>
      </c>
      <c r="H213" t="s">
        <v>1491</v>
      </c>
      <c r="I213">
        <v>132.24100000000001</v>
      </c>
      <c r="J213">
        <v>-0.28000000000000003</v>
      </c>
      <c r="K213">
        <v>0</v>
      </c>
      <c r="L213">
        <f t="shared" si="15"/>
        <v>0</v>
      </c>
      <c r="M213">
        <f t="shared" si="16"/>
        <v>-0.25099999999997635</v>
      </c>
      <c r="N213">
        <f t="shared" si="17"/>
        <v>-0.25799999999998136</v>
      </c>
      <c r="O213">
        <f t="shared" si="18"/>
        <v>-25.799999999998136</v>
      </c>
      <c r="Q213">
        <f t="shared" si="19"/>
        <v>-0.19471845070527427</v>
      </c>
    </row>
    <row r="214" spans="1:17" x14ac:dyDescent="0.25">
      <c r="A214" t="s">
        <v>1521</v>
      </c>
      <c r="B214" t="s">
        <v>200</v>
      </c>
      <c r="C214">
        <v>0.04</v>
      </c>
      <c r="D214" t="s">
        <v>147</v>
      </c>
      <c r="E214">
        <v>133.37799999999999</v>
      </c>
      <c r="F214">
        <v>133.232</v>
      </c>
      <c r="G214">
        <v>133.79900000000001</v>
      </c>
      <c r="H214" t="s">
        <v>1522</v>
      </c>
      <c r="I214">
        <v>133.232</v>
      </c>
      <c r="J214">
        <v>-0.28000000000000003</v>
      </c>
      <c r="K214">
        <v>0</v>
      </c>
      <c r="L214">
        <f t="shared" si="15"/>
        <v>-0.56700000000000728</v>
      </c>
      <c r="M214">
        <f t="shared" si="16"/>
        <v>0</v>
      </c>
      <c r="N214">
        <f t="shared" si="17"/>
        <v>-0.14599999999998658</v>
      </c>
      <c r="O214">
        <f t="shared" si="18"/>
        <v>-14.599999999998658</v>
      </c>
      <c r="Q214">
        <f t="shared" si="19"/>
        <v>-0.10946332978451215</v>
      </c>
    </row>
    <row r="215" spans="1:17" x14ac:dyDescent="0.25">
      <c r="A215" t="s">
        <v>1523</v>
      </c>
      <c r="B215" t="s">
        <v>200</v>
      </c>
      <c r="C215">
        <v>0.04</v>
      </c>
      <c r="D215" t="s">
        <v>147</v>
      </c>
      <c r="E215">
        <v>133.376</v>
      </c>
      <c r="F215">
        <v>133.23599999999999</v>
      </c>
      <c r="G215">
        <v>133.79499999999999</v>
      </c>
      <c r="H215" t="s">
        <v>1524</v>
      </c>
      <c r="I215">
        <v>133.23599999999999</v>
      </c>
      <c r="J215">
        <v>-0.28000000000000003</v>
      </c>
      <c r="K215">
        <v>0</v>
      </c>
      <c r="L215">
        <f t="shared" si="15"/>
        <v>-0.5589999999999975</v>
      </c>
      <c r="M215">
        <f t="shared" si="16"/>
        <v>0</v>
      </c>
      <c r="N215">
        <f t="shared" si="17"/>
        <v>-0.14000000000001478</v>
      </c>
      <c r="O215">
        <f t="shared" si="18"/>
        <v>-14.000000000001478</v>
      </c>
      <c r="Q215">
        <f t="shared" si="19"/>
        <v>-0.10496641074857152</v>
      </c>
    </row>
    <row r="216" spans="1:17" x14ac:dyDescent="0.25">
      <c r="A216" t="s">
        <v>1525</v>
      </c>
      <c r="B216" t="s">
        <v>195</v>
      </c>
      <c r="C216">
        <v>0.04</v>
      </c>
      <c r="D216" t="s">
        <v>147</v>
      </c>
      <c r="E216">
        <v>133.39500000000001</v>
      </c>
      <c r="F216">
        <v>133.392</v>
      </c>
      <c r="G216">
        <v>133.22399999999999</v>
      </c>
      <c r="H216" t="s">
        <v>1526</v>
      </c>
      <c r="I216">
        <v>133.22399999999999</v>
      </c>
      <c r="J216">
        <v>-0.28000000000000003</v>
      </c>
      <c r="K216">
        <v>0</v>
      </c>
      <c r="L216">
        <f t="shared" si="15"/>
        <v>0</v>
      </c>
      <c r="M216">
        <f t="shared" si="16"/>
        <v>-0.16800000000000637</v>
      </c>
      <c r="N216">
        <f t="shared" si="17"/>
        <v>-0.17100000000002069</v>
      </c>
      <c r="O216">
        <f t="shared" si="18"/>
        <v>-17.100000000002069</v>
      </c>
      <c r="Q216">
        <f t="shared" si="19"/>
        <v>-0.12819071179580996</v>
      </c>
    </row>
    <row r="217" spans="1:17" x14ac:dyDescent="0.25">
      <c r="A217" t="s">
        <v>1527</v>
      </c>
      <c r="B217" t="s">
        <v>195</v>
      </c>
      <c r="C217">
        <v>0.04</v>
      </c>
      <c r="D217" t="s">
        <v>147</v>
      </c>
      <c r="E217">
        <v>133.34</v>
      </c>
      <c r="F217">
        <v>133.57599999999999</v>
      </c>
      <c r="G217">
        <v>133.01</v>
      </c>
      <c r="H217" t="s">
        <v>1528</v>
      </c>
      <c r="I217">
        <v>133.57599999999999</v>
      </c>
      <c r="J217">
        <v>-0.28000000000000003</v>
      </c>
      <c r="K217">
        <v>0</v>
      </c>
      <c r="L217">
        <f t="shared" si="15"/>
        <v>0.5660000000000025</v>
      </c>
      <c r="M217">
        <f t="shared" si="16"/>
        <v>0</v>
      </c>
      <c r="N217">
        <f t="shared" si="17"/>
        <v>0.23599999999999</v>
      </c>
      <c r="O217">
        <f t="shared" si="18"/>
        <v>23.599999999999</v>
      </c>
      <c r="Q217">
        <f t="shared" si="19"/>
        <v>0.17699115044247038</v>
      </c>
    </row>
    <row r="218" spans="1:17" x14ac:dyDescent="0.25">
      <c r="A218" t="s">
        <v>1529</v>
      </c>
      <c r="B218" t="s">
        <v>195</v>
      </c>
      <c r="C218">
        <v>0.04</v>
      </c>
      <c r="D218" t="s">
        <v>147</v>
      </c>
      <c r="E218">
        <v>132.631</v>
      </c>
      <c r="F218">
        <v>132.62700000000001</v>
      </c>
      <c r="G218">
        <v>132.46700000000001</v>
      </c>
      <c r="H218" t="s">
        <v>1530</v>
      </c>
      <c r="I218">
        <v>132.46700000000001</v>
      </c>
      <c r="J218">
        <v>-0.28000000000000003</v>
      </c>
      <c r="K218">
        <v>0</v>
      </c>
      <c r="L218">
        <f t="shared" si="15"/>
        <v>0</v>
      </c>
      <c r="M218">
        <f t="shared" si="16"/>
        <v>-0.15999999999999659</v>
      </c>
      <c r="N218">
        <f t="shared" si="17"/>
        <v>-0.16399999999998727</v>
      </c>
      <c r="O218">
        <f t="shared" si="18"/>
        <v>-16.399999999998727</v>
      </c>
      <c r="Q218">
        <f t="shared" si="19"/>
        <v>-0.12365133339866793</v>
      </c>
    </row>
    <row r="219" spans="1:17" x14ac:dyDescent="0.25">
      <c r="A219" t="s">
        <v>1575</v>
      </c>
      <c r="B219" t="s">
        <v>200</v>
      </c>
      <c r="C219">
        <v>0.04</v>
      </c>
      <c r="D219" t="s">
        <v>147</v>
      </c>
      <c r="E219">
        <v>132.13499999999999</v>
      </c>
      <c r="F219">
        <v>132.00299999999999</v>
      </c>
      <c r="G219">
        <v>132.64099999999999</v>
      </c>
      <c r="H219" t="s">
        <v>1576</v>
      </c>
      <c r="I219">
        <v>132.00299999999999</v>
      </c>
      <c r="J219">
        <v>-0.28000000000000003</v>
      </c>
      <c r="K219">
        <v>0</v>
      </c>
      <c r="L219">
        <f t="shared" si="15"/>
        <v>-0.63800000000000523</v>
      </c>
      <c r="M219">
        <f t="shared" si="16"/>
        <v>0</v>
      </c>
      <c r="N219">
        <f t="shared" si="17"/>
        <v>-0.132000000000005</v>
      </c>
      <c r="O219">
        <f t="shared" si="18"/>
        <v>-13.2000000000005</v>
      </c>
      <c r="Q219">
        <f t="shared" si="19"/>
        <v>-9.9897831762973482E-2</v>
      </c>
    </row>
    <row r="220" spans="1:17" x14ac:dyDescent="0.25">
      <c r="A220" t="s">
        <v>1577</v>
      </c>
      <c r="B220" t="s">
        <v>195</v>
      </c>
      <c r="C220">
        <v>0.04</v>
      </c>
      <c r="D220" t="s">
        <v>147</v>
      </c>
      <c r="E220">
        <v>132.04</v>
      </c>
      <c r="F220">
        <v>132.14099999999999</v>
      </c>
      <c r="G220">
        <v>131.89500000000001</v>
      </c>
      <c r="H220" t="s">
        <v>1578</v>
      </c>
      <c r="I220">
        <v>132.14099999999999</v>
      </c>
      <c r="J220">
        <v>-0.28000000000000003</v>
      </c>
      <c r="K220">
        <v>0</v>
      </c>
      <c r="L220">
        <f t="shared" si="15"/>
        <v>0.2459999999999809</v>
      </c>
      <c r="M220">
        <f t="shared" si="16"/>
        <v>0</v>
      </c>
      <c r="N220">
        <f t="shared" si="17"/>
        <v>0.10099999999999909</v>
      </c>
      <c r="O220">
        <f t="shared" si="18"/>
        <v>10.099999999999909</v>
      </c>
      <c r="Q220">
        <f t="shared" si="19"/>
        <v>7.6491972129656999E-2</v>
      </c>
    </row>
    <row r="221" spans="1:17" x14ac:dyDescent="0.25">
      <c r="A221" t="s">
        <v>1579</v>
      </c>
      <c r="B221" t="s">
        <v>195</v>
      </c>
      <c r="C221">
        <v>0.04</v>
      </c>
      <c r="D221" t="s">
        <v>147</v>
      </c>
      <c r="E221">
        <v>132.303</v>
      </c>
      <c r="F221">
        <v>132.30199999999999</v>
      </c>
      <c r="G221">
        <v>132.13300000000001</v>
      </c>
      <c r="H221" t="s">
        <v>1580</v>
      </c>
      <c r="I221">
        <v>132.184</v>
      </c>
      <c r="J221">
        <v>-0.28000000000000003</v>
      </c>
      <c r="K221">
        <v>0</v>
      </c>
      <c r="L221">
        <f t="shared" si="15"/>
        <v>5.0999999999987722E-2</v>
      </c>
      <c r="M221">
        <f t="shared" si="16"/>
        <v>-0.117999999999995</v>
      </c>
      <c r="N221">
        <f t="shared" si="17"/>
        <v>-0.11899999999999977</v>
      </c>
      <c r="O221">
        <f t="shared" si="18"/>
        <v>-11.899999999999977</v>
      </c>
      <c r="Q221">
        <f t="shared" si="19"/>
        <v>-8.9945050376786448E-2</v>
      </c>
    </row>
    <row r="222" spans="1:17" x14ac:dyDescent="0.25">
      <c r="A222" t="s">
        <v>1581</v>
      </c>
      <c r="B222" t="s">
        <v>200</v>
      </c>
      <c r="C222">
        <v>0.04</v>
      </c>
      <c r="D222" t="s">
        <v>147</v>
      </c>
      <c r="E222">
        <v>134.58199999999999</v>
      </c>
      <c r="F222">
        <v>134.357</v>
      </c>
      <c r="G222">
        <v>134.93299999999999</v>
      </c>
      <c r="H222" t="s">
        <v>1582</v>
      </c>
      <c r="I222">
        <v>134.357</v>
      </c>
      <c r="J222">
        <v>-0.28000000000000003</v>
      </c>
      <c r="K222">
        <v>0</v>
      </c>
      <c r="L222">
        <f t="shared" si="15"/>
        <v>-0.57599999999999341</v>
      </c>
      <c r="M222">
        <f t="shared" si="16"/>
        <v>0</v>
      </c>
      <c r="N222">
        <f t="shared" si="17"/>
        <v>-0.22499999999999432</v>
      </c>
      <c r="O222">
        <f t="shared" si="18"/>
        <v>-22.499999999999432</v>
      </c>
      <c r="Q222">
        <f t="shared" si="19"/>
        <v>-0.1671843188539287</v>
      </c>
    </row>
    <row r="223" spans="1:17" x14ac:dyDescent="0.25">
      <c r="A223" t="s">
        <v>1583</v>
      </c>
      <c r="B223" t="s">
        <v>200</v>
      </c>
      <c r="C223">
        <v>0.04</v>
      </c>
      <c r="D223" t="s">
        <v>147</v>
      </c>
      <c r="E223">
        <v>134.55000000000001</v>
      </c>
      <c r="F223">
        <v>134.33600000000001</v>
      </c>
      <c r="G223">
        <v>134.90299999999999</v>
      </c>
      <c r="H223" t="s">
        <v>1584</v>
      </c>
      <c r="I223">
        <v>134.33600000000001</v>
      </c>
      <c r="J223">
        <v>-0.28000000000000003</v>
      </c>
      <c r="K223">
        <v>0</v>
      </c>
      <c r="L223">
        <f t="shared" si="15"/>
        <v>-0.56699999999997885</v>
      </c>
      <c r="M223">
        <f t="shared" si="16"/>
        <v>0</v>
      </c>
      <c r="N223">
        <f t="shared" si="17"/>
        <v>-0.21399999999999864</v>
      </c>
      <c r="O223">
        <f t="shared" si="18"/>
        <v>-21.399999999999864</v>
      </c>
      <c r="Q223">
        <f t="shared" si="19"/>
        <v>-0.1590486807878102</v>
      </c>
    </row>
    <row r="224" spans="1:17" x14ac:dyDescent="0.25">
      <c r="A224" t="s">
        <v>1585</v>
      </c>
      <c r="B224" t="s">
        <v>195</v>
      </c>
      <c r="C224">
        <v>0.04</v>
      </c>
      <c r="D224" t="s">
        <v>147</v>
      </c>
      <c r="E224">
        <v>133.898</v>
      </c>
      <c r="F224">
        <v>133.89599999999999</v>
      </c>
      <c r="G224">
        <v>133.733</v>
      </c>
      <c r="H224" t="s">
        <v>1586</v>
      </c>
      <c r="I224">
        <v>133.89599999999999</v>
      </c>
      <c r="J224">
        <v>-0.28000000000000003</v>
      </c>
      <c r="K224">
        <v>0</v>
      </c>
      <c r="L224">
        <f t="shared" si="15"/>
        <v>0.16299999999998249</v>
      </c>
      <c r="M224">
        <f t="shared" si="16"/>
        <v>0</v>
      </c>
      <c r="N224">
        <f t="shared" si="17"/>
        <v>-2.0000000000095497E-3</v>
      </c>
      <c r="O224">
        <f t="shared" si="18"/>
        <v>-0.20000000000095497</v>
      </c>
      <c r="Q224">
        <f t="shared" si="19"/>
        <v>-1.493674289391589E-3</v>
      </c>
    </row>
    <row r="225" spans="1:17" x14ac:dyDescent="0.25">
      <c r="A225" t="s">
        <v>1587</v>
      </c>
      <c r="B225" t="s">
        <v>195</v>
      </c>
      <c r="C225">
        <v>0.04</v>
      </c>
      <c r="D225" t="s">
        <v>147</v>
      </c>
      <c r="E225">
        <v>133.898</v>
      </c>
      <c r="F225">
        <v>133.98400000000001</v>
      </c>
      <c r="G225">
        <v>133.732</v>
      </c>
      <c r="H225" t="s">
        <v>1588</v>
      </c>
      <c r="I225">
        <v>133.98400000000001</v>
      </c>
      <c r="J225">
        <v>-0.28000000000000003</v>
      </c>
      <c r="K225">
        <v>0</v>
      </c>
      <c r="L225">
        <f t="shared" si="15"/>
        <v>0.25200000000000955</v>
      </c>
      <c r="M225">
        <f t="shared" si="16"/>
        <v>0</v>
      </c>
      <c r="N225">
        <f t="shared" si="17"/>
        <v>8.6000000000012733E-2</v>
      </c>
      <c r="O225">
        <f t="shared" si="18"/>
        <v>8.6000000000012733</v>
      </c>
      <c r="Q225">
        <f t="shared" si="19"/>
        <v>6.4227994443541159E-2</v>
      </c>
    </row>
    <row r="226" spans="1:17" x14ac:dyDescent="0.25">
      <c r="A226" t="s">
        <v>1589</v>
      </c>
      <c r="B226" t="s">
        <v>200</v>
      </c>
      <c r="C226">
        <v>0.04</v>
      </c>
      <c r="D226" t="s">
        <v>147</v>
      </c>
      <c r="E226">
        <v>134.012</v>
      </c>
      <c r="F226">
        <v>133.91499999999999</v>
      </c>
      <c r="G226">
        <v>134.15899999999999</v>
      </c>
      <c r="H226" t="s">
        <v>1590</v>
      </c>
      <c r="I226">
        <v>133.91499999999999</v>
      </c>
      <c r="J226">
        <v>-0.28000000000000003</v>
      </c>
      <c r="K226">
        <v>0</v>
      </c>
      <c r="L226">
        <f t="shared" si="15"/>
        <v>-0.24399999999999977</v>
      </c>
      <c r="M226">
        <f t="shared" si="16"/>
        <v>0</v>
      </c>
      <c r="N226">
        <f t="shared" si="17"/>
        <v>-9.7000000000008413E-2</v>
      </c>
      <c r="O226">
        <f t="shared" si="18"/>
        <v>-9.7000000000008413</v>
      </c>
      <c r="Q226">
        <f t="shared" si="19"/>
        <v>-7.2381577769161279E-2</v>
      </c>
    </row>
    <row r="227" spans="1:17" x14ac:dyDescent="0.25">
      <c r="A227" t="s">
        <v>1634</v>
      </c>
      <c r="B227" t="s">
        <v>195</v>
      </c>
      <c r="C227">
        <v>0.04</v>
      </c>
      <c r="D227" t="s">
        <v>147</v>
      </c>
      <c r="E227">
        <v>134.51400000000001</v>
      </c>
      <c r="F227">
        <v>134.512</v>
      </c>
      <c r="G227">
        <v>134.34</v>
      </c>
      <c r="H227" t="s">
        <v>1635</v>
      </c>
      <c r="I227">
        <v>134.512</v>
      </c>
      <c r="J227">
        <v>-0.28000000000000003</v>
      </c>
      <c r="K227">
        <v>0</v>
      </c>
      <c r="L227">
        <f t="shared" si="15"/>
        <v>0.17199999999999704</v>
      </c>
      <c r="M227">
        <f t="shared" si="16"/>
        <v>0</v>
      </c>
      <c r="N227">
        <f t="shared" si="17"/>
        <v>-2.0000000000095497E-3</v>
      </c>
      <c r="O227">
        <f t="shared" si="18"/>
        <v>-0.20000000000095497</v>
      </c>
      <c r="Q227">
        <f t="shared" si="19"/>
        <v>-1.4868340841916452E-3</v>
      </c>
    </row>
    <row r="228" spans="1:17" x14ac:dyDescent="0.25">
      <c r="A228" t="s">
        <v>1634</v>
      </c>
      <c r="B228" t="s">
        <v>195</v>
      </c>
      <c r="C228">
        <v>0.04</v>
      </c>
      <c r="D228" t="s">
        <v>147</v>
      </c>
      <c r="E228">
        <v>134.49600000000001</v>
      </c>
      <c r="F228">
        <v>134.578</v>
      </c>
      <c r="G228">
        <v>134.303</v>
      </c>
      <c r="H228" t="s">
        <v>1636</v>
      </c>
      <c r="I228">
        <v>134.578</v>
      </c>
      <c r="J228">
        <v>-0.28000000000000003</v>
      </c>
      <c r="K228">
        <v>0</v>
      </c>
      <c r="L228">
        <f t="shared" si="15"/>
        <v>0.27500000000000568</v>
      </c>
      <c r="M228">
        <f t="shared" si="16"/>
        <v>0</v>
      </c>
      <c r="N228">
        <f t="shared" si="17"/>
        <v>8.1999999999993634E-2</v>
      </c>
      <c r="O228">
        <f t="shared" si="18"/>
        <v>8.1999999999993634</v>
      </c>
      <c r="Q228">
        <f t="shared" si="19"/>
        <v>6.0968355936231282E-2</v>
      </c>
    </row>
    <row r="229" spans="1:17" x14ac:dyDescent="0.25">
      <c r="A229" t="s">
        <v>1637</v>
      </c>
      <c r="B229" t="s">
        <v>200</v>
      </c>
      <c r="C229">
        <v>0.04</v>
      </c>
      <c r="D229" t="s">
        <v>147</v>
      </c>
      <c r="E229">
        <v>134.58799999999999</v>
      </c>
      <c r="F229">
        <v>134.75299999999999</v>
      </c>
      <c r="G229">
        <v>134.88800000000001</v>
      </c>
      <c r="H229" t="s">
        <v>1638</v>
      </c>
      <c r="I229">
        <v>134.88800000000001</v>
      </c>
      <c r="J229">
        <v>-0.28000000000000003</v>
      </c>
      <c r="K229">
        <v>0</v>
      </c>
      <c r="L229">
        <f t="shared" si="15"/>
        <v>0</v>
      </c>
      <c r="M229">
        <f t="shared" si="16"/>
        <v>0.13500000000001933</v>
      </c>
      <c r="N229">
        <f t="shared" si="17"/>
        <v>0.30000000000001137</v>
      </c>
      <c r="O229">
        <f t="shared" si="18"/>
        <v>30.000000000001137</v>
      </c>
      <c r="Q229">
        <f t="shared" si="19"/>
        <v>0.22290248759177</v>
      </c>
    </row>
    <row r="230" spans="1:17" x14ac:dyDescent="0.25">
      <c r="A230" t="s">
        <v>1639</v>
      </c>
      <c r="B230" t="s">
        <v>200</v>
      </c>
      <c r="C230">
        <v>0.01</v>
      </c>
      <c r="D230" t="s">
        <v>147</v>
      </c>
      <c r="E230">
        <v>135.22200000000001</v>
      </c>
      <c r="F230">
        <v>135.09399999999999</v>
      </c>
      <c r="G230">
        <v>135.77699999999999</v>
      </c>
      <c r="H230" t="s">
        <v>1640</v>
      </c>
      <c r="I230">
        <v>135.11500000000001</v>
      </c>
      <c r="J230">
        <v>-7.0000000000000007E-2</v>
      </c>
      <c r="K230">
        <v>0</v>
      </c>
      <c r="L230">
        <f t="shared" si="15"/>
        <v>-0.66199999999997772</v>
      </c>
      <c r="M230">
        <f t="shared" si="16"/>
        <v>2.1000000000015007E-2</v>
      </c>
      <c r="N230">
        <f t="shared" si="17"/>
        <v>-0.10699999999999932</v>
      </c>
      <c r="O230">
        <f t="shared" si="18"/>
        <v>-10.699999999999932</v>
      </c>
      <c r="Q230">
        <f t="shared" si="19"/>
        <v>-7.9129135791512706E-2</v>
      </c>
    </row>
    <row r="231" spans="1:17" x14ac:dyDescent="0.25">
      <c r="A231" t="s">
        <v>1641</v>
      </c>
      <c r="B231" t="s">
        <v>200</v>
      </c>
      <c r="C231">
        <v>0.04</v>
      </c>
      <c r="D231" t="s">
        <v>147</v>
      </c>
      <c r="E231">
        <v>135.19800000000001</v>
      </c>
      <c r="F231">
        <v>135.19999999999999</v>
      </c>
      <c r="G231">
        <v>135.596</v>
      </c>
      <c r="H231" t="s">
        <v>1642</v>
      </c>
      <c r="I231">
        <v>135.21</v>
      </c>
      <c r="J231">
        <v>-0.28000000000000003</v>
      </c>
      <c r="K231">
        <v>0</v>
      </c>
      <c r="L231">
        <f t="shared" si="15"/>
        <v>-0.38599999999999568</v>
      </c>
      <c r="M231">
        <f t="shared" si="16"/>
        <v>1.0000000000019327E-2</v>
      </c>
      <c r="N231">
        <f t="shared" si="17"/>
        <v>1.2000000000000455E-2</v>
      </c>
      <c r="O231">
        <f t="shared" si="18"/>
        <v>1.2000000000000455</v>
      </c>
      <c r="Q231">
        <f t="shared" si="19"/>
        <v>8.8758709448367983E-3</v>
      </c>
    </row>
    <row r="232" spans="1:17" x14ac:dyDescent="0.25">
      <c r="A232" t="s">
        <v>1643</v>
      </c>
      <c r="B232" t="s">
        <v>200</v>
      </c>
      <c r="C232">
        <v>0.04</v>
      </c>
      <c r="D232" t="s">
        <v>147</v>
      </c>
      <c r="E232">
        <v>134.738</v>
      </c>
      <c r="F232">
        <v>135.03</v>
      </c>
      <c r="G232">
        <v>135.13800000000001</v>
      </c>
      <c r="H232" t="s">
        <v>1644</v>
      </c>
      <c r="I232">
        <v>135.03</v>
      </c>
      <c r="J232">
        <v>-0.28000000000000003</v>
      </c>
      <c r="K232">
        <v>0</v>
      </c>
      <c r="L232">
        <f t="shared" si="15"/>
        <v>-0.10800000000000409</v>
      </c>
      <c r="M232">
        <f t="shared" si="16"/>
        <v>0</v>
      </c>
      <c r="N232">
        <f t="shared" si="17"/>
        <v>0.29200000000000159</v>
      </c>
      <c r="O232">
        <f t="shared" si="18"/>
        <v>29.200000000000159</v>
      </c>
      <c r="Q232">
        <f t="shared" si="19"/>
        <v>0.21671688758924845</v>
      </c>
    </row>
    <row r="233" spans="1:17" x14ac:dyDescent="0.25">
      <c r="A233" t="s">
        <v>1681</v>
      </c>
      <c r="B233" t="s">
        <v>200</v>
      </c>
      <c r="C233">
        <v>0.04</v>
      </c>
      <c r="D233" t="s">
        <v>147</v>
      </c>
      <c r="E233">
        <v>135.77500000000001</v>
      </c>
      <c r="F233">
        <v>135.702</v>
      </c>
      <c r="G233">
        <v>136.346</v>
      </c>
      <c r="H233" t="s">
        <v>1682</v>
      </c>
      <c r="I233">
        <v>135.702</v>
      </c>
      <c r="J233">
        <v>-0.28000000000000003</v>
      </c>
      <c r="K233">
        <v>0</v>
      </c>
      <c r="L233">
        <f t="shared" si="15"/>
        <v>-0.64400000000000546</v>
      </c>
      <c r="M233">
        <f t="shared" si="16"/>
        <v>0</v>
      </c>
      <c r="N233">
        <f t="shared" si="17"/>
        <v>-7.3000000000007503E-2</v>
      </c>
      <c r="O233">
        <f t="shared" si="18"/>
        <v>-7.3000000000007503</v>
      </c>
      <c r="Q233">
        <f t="shared" si="19"/>
        <v>-5.3765420732835571E-2</v>
      </c>
    </row>
    <row r="234" spans="1:17" x14ac:dyDescent="0.25">
      <c r="A234" t="s">
        <v>1683</v>
      </c>
      <c r="B234" t="s">
        <v>195</v>
      </c>
      <c r="C234">
        <v>0.04</v>
      </c>
      <c r="D234" t="s">
        <v>147</v>
      </c>
      <c r="E234">
        <v>135.70699999999999</v>
      </c>
      <c r="F234">
        <v>135.78100000000001</v>
      </c>
      <c r="G234">
        <v>135.459</v>
      </c>
      <c r="H234" t="s">
        <v>1684</v>
      </c>
      <c r="I234">
        <v>135.78100000000001</v>
      </c>
      <c r="J234">
        <v>-0.28000000000000003</v>
      </c>
      <c r="K234">
        <v>0</v>
      </c>
      <c r="L234">
        <f t="shared" si="15"/>
        <v>0.32200000000000273</v>
      </c>
      <c r="M234">
        <f t="shared" si="16"/>
        <v>0</v>
      </c>
      <c r="N234">
        <f t="shared" si="17"/>
        <v>7.4000000000012278E-2</v>
      </c>
      <c r="O234">
        <f t="shared" si="18"/>
        <v>7.4000000000012278</v>
      </c>
      <c r="Q234">
        <f t="shared" si="19"/>
        <v>5.4529243148851769E-2</v>
      </c>
    </row>
    <row r="235" spans="1:17" x14ac:dyDescent="0.25">
      <c r="A235" t="s">
        <v>1685</v>
      </c>
      <c r="B235" t="s">
        <v>200</v>
      </c>
      <c r="C235">
        <v>0.04</v>
      </c>
      <c r="D235" t="s">
        <v>147</v>
      </c>
      <c r="E235">
        <v>135.815</v>
      </c>
      <c r="F235">
        <v>135.61799999999999</v>
      </c>
      <c r="G235">
        <v>136.33799999999999</v>
      </c>
      <c r="H235" t="s">
        <v>1686</v>
      </c>
      <c r="I235">
        <v>135.61799999999999</v>
      </c>
      <c r="J235">
        <v>-0.28000000000000003</v>
      </c>
      <c r="K235">
        <v>0</v>
      </c>
      <c r="L235">
        <f t="shared" si="15"/>
        <v>-0.71999999999999886</v>
      </c>
      <c r="M235">
        <f t="shared" si="16"/>
        <v>0</v>
      </c>
      <c r="N235">
        <f t="shared" si="17"/>
        <v>-0.19700000000000273</v>
      </c>
      <c r="O235">
        <f t="shared" si="18"/>
        <v>-19.700000000000273</v>
      </c>
      <c r="Q235">
        <f t="shared" si="19"/>
        <v>-0.14505025218127801</v>
      </c>
    </row>
    <row r="236" spans="1:17" x14ac:dyDescent="0.25">
      <c r="A236" t="s">
        <v>1708</v>
      </c>
      <c r="B236" t="s">
        <v>195</v>
      </c>
      <c r="C236">
        <v>0.04</v>
      </c>
      <c r="D236" t="s">
        <v>147</v>
      </c>
      <c r="E236">
        <v>134.648</v>
      </c>
      <c r="F236">
        <v>134.76400000000001</v>
      </c>
      <c r="G236">
        <v>134.42400000000001</v>
      </c>
      <c r="H236" t="s">
        <v>1709</v>
      </c>
      <c r="I236">
        <v>134.76400000000001</v>
      </c>
      <c r="J236">
        <v>-0.28000000000000003</v>
      </c>
      <c r="K236">
        <v>0</v>
      </c>
      <c r="L236">
        <f t="shared" si="15"/>
        <v>0.34000000000000341</v>
      </c>
      <c r="M236">
        <f t="shared" si="16"/>
        <v>0</v>
      </c>
      <c r="N236">
        <f t="shared" si="17"/>
        <v>0.11600000000001387</v>
      </c>
      <c r="O236">
        <f t="shared" si="18"/>
        <v>11.600000000001387</v>
      </c>
      <c r="Q236">
        <f t="shared" si="19"/>
        <v>8.6150555522557987E-2</v>
      </c>
    </row>
    <row r="237" spans="1:17" x14ac:dyDescent="0.25">
      <c r="A237" t="s">
        <v>1710</v>
      </c>
      <c r="B237" t="s">
        <v>200</v>
      </c>
      <c r="C237">
        <v>0.04</v>
      </c>
      <c r="D237" t="s">
        <v>147</v>
      </c>
      <c r="E237">
        <v>134.756</v>
      </c>
      <c r="F237">
        <v>134.58000000000001</v>
      </c>
      <c r="G237">
        <v>135.089</v>
      </c>
      <c r="H237" t="s">
        <v>1711</v>
      </c>
      <c r="I237">
        <v>134.61600000000001</v>
      </c>
      <c r="J237">
        <v>-0.28000000000000003</v>
      </c>
      <c r="K237">
        <v>0</v>
      </c>
      <c r="L237">
        <f t="shared" si="15"/>
        <v>-0.47299999999998477</v>
      </c>
      <c r="M237">
        <f t="shared" si="16"/>
        <v>3.6000000000001364E-2</v>
      </c>
      <c r="N237">
        <f t="shared" si="17"/>
        <v>-0.13999999999998636</v>
      </c>
      <c r="O237">
        <f t="shared" si="18"/>
        <v>-13.999999999998636</v>
      </c>
      <c r="Q237">
        <f t="shared" si="19"/>
        <v>-0.10389147793047164</v>
      </c>
    </row>
    <row r="238" spans="1:17" x14ac:dyDescent="0.25">
      <c r="A238" t="s">
        <v>1737</v>
      </c>
      <c r="B238" t="s">
        <v>195</v>
      </c>
      <c r="C238">
        <v>0.04</v>
      </c>
      <c r="D238" t="s">
        <v>147</v>
      </c>
      <c r="E238">
        <v>134.41900000000001</v>
      </c>
      <c r="F238">
        <v>134.501</v>
      </c>
      <c r="G238">
        <v>134.21899999999999</v>
      </c>
      <c r="H238" t="s">
        <v>1738</v>
      </c>
      <c r="I238">
        <v>134.501</v>
      </c>
      <c r="J238">
        <v>-0.28000000000000003</v>
      </c>
      <c r="K238">
        <v>0</v>
      </c>
      <c r="L238">
        <f t="shared" si="15"/>
        <v>0.28200000000001069</v>
      </c>
      <c r="M238">
        <f t="shared" si="16"/>
        <v>0</v>
      </c>
      <c r="N238">
        <f t="shared" si="17"/>
        <v>8.1999999999993634E-2</v>
      </c>
      <c r="O238">
        <f t="shared" si="18"/>
        <v>8.1999999999993634</v>
      </c>
      <c r="Q238">
        <f t="shared" si="19"/>
        <v>6.1003280786193638E-2</v>
      </c>
    </row>
    <row r="239" spans="1:17" x14ac:dyDescent="0.25">
      <c r="A239" t="s">
        <v>1739</v>
      </c>
      <c r="B239" t="s">
        <v>200</v>
      </c>
      <c r="C239">
        <v>0.04</v>
      </c>
      <c r="D239" t="s">
        <v>147</v>
      </c>
      <c r="E239">
        <v>134.49600000000001</v>
      </c>
      <c r="F239">
        <v>134.434</v>
      </c>
      <c r="G239">
        <v>134.636</v>
      </c>
      <c r="H239" t="s">
        <v>1740</v>
      </c>
      <c r="I239">
        <v>134.434</v>
      </c>
      <c r="J239">
        <v>-0.28000000000000003</v>
      </c>
      <c r="K239">
        <v>0</v>
      </c>
      <c r="L239">
        <f t="shared" si="15"/>
        <v>-0.20199999999999818</v>
      </c>
      <c r="M239">
        <f t="shared" si="16"/>
        <v>0</v>
      </c>
      <c r="N239">
        <f t="shared" si="17"/>
        <v>-6.2000000000011823E-2</v>
      </c>
      <c r="O239">
        <f t="shared" si="18"/>
        <v>-6.2000000000011823</v>
      </c>
      <c r="Q239">
        <f t="shared" si="19"/>
        <v>-4.6098025220089683E-2</v>
      </c>
    </row>
    <row r="240" spans="1:17" x14ac:dyDescent="0.25">
      <c r="A240" t="s">
        <v>1741</v>
      </c>
      <c r="B240" t="s">
        <v>200</v>
      </c>
      <c r="C240">
        <v>0.04</v>
      </c>
      <c r="D240" t="s">
        <v>147</v>
      </c>
      <c r="E240">
        <v>134.80000000000001</v>
      </c>
      <c r="F240">
        <v>134.803</v>
      </c>
      <c r="G240">
        <v>135.35</v>
      </c>
      <c r="H240" t="s">
        <v>1742</v>
      </c>
      <c r="I240">
        <v>134.803</v>
      </c>
      <c r="J240">
        <v>-0.28000000000000003</v>
      </c>
      <c r="K240">
        <v>0</v>
      </c>
      <c r="L240">
        <f t="shared" si="15"/>
        <v>-0.54699999999999704</v>
      </c>
      <c r="M240">
        <f t="shared" si="16"/>
        <v>0</v>
      </c>
      <c r="N240">
        <f t="shared" si="17"/>
        <v>2.9999999999859028E-3</v>
      </c>
      <c r="O240">
        <f t="shared" si="18"/>
        <v>0.29999999999859028</v>
      </c>
      <c r="Q240">
        <f t="shared" si="19"/>
        <v>2.2255192878233698E-3</v>
      </c>
    </row>
    <row r="241" spans="1:17" x14ac:dyDescent="0.25">
      <c r="A241" t="s">
        <v>1743</v>
      </c>
      <c r="B241" t="s">
        <v>1744</v>
      </c>
      <c r="C241">
        <v>0.04</v>
      </c>
      <c r="D241" t="s">
        <v>147</v>
      </c>
      <c r="E241">
        <v>135.46600000000001</v>
      </c>
      <c r="F241">
        <v>0</v>
      </c>
      <c r="G241">
        <v>0</v>
      </c>
      <c r="H241" t="s">
        <v>1745</v>
      </c>
      <c r="I241">
        <v>134.75700000000001</v>
      </c>
      <c r="J241">
        <v>-0.28000000000000003</v>
      </c>
      <c r="L241">
        <f t="shared" si="15"/>
        <v>134.75700000000001</v>
      </c>
      <c r="M241">
        <f t="shared" si="16"/>
        <v>134.75700000000001</v>
      </c>
      <c r="N241">
        <f t="shared" si="17"/>
        <v>-0.70900000000000318</v>
      </c>
      <c r="O241">
        <f t="shared" si="18"/>
        <v>-70.900000000000318</v>
      </c>
      <c r="Q241">
        <f t="shared" si="19"/>
        <v>-0.52337855993386029</v>
      </c>
    </row>
    <row r="242" spans="1:17" x14ac:dyDescent="0.25">
      <c r="A242" t="s">
        <v>1746</v>
      </c>
      <c r="B242" t="s">
        <v>195</v>
      </c>
      <c r="C242">
        <v>0.04</v>
      </c>
      <c r="D242" t="s">
        <v>147</v>
      </c>
      <c r="E242">
        <v>134.75</v>
      </c>
      <c r="F242">
        <v>134.87899999999999</v>
      </c>
      <c r="G242">
        <v>134.57300000000001</v>
      </c>
      <c r="H242" t="s">
        <v>1747</v>
      </c>
      <c r="I242">
        <v>134.87899999999999</v>
      </c>
      <c r="J242">
        <v>-0.28000000000000003</v>
      </c>
      <c r="K242">
        <v>0</v>
      </c>
      <c r="L242">
        <f t="shared" si="15"/>
        <v>0.30599999999998317</v>
      </c>
      <c r="M242">
        <f t="shared" si="16"/>
        <v>0</v>
      </c>
      <c r="N242">
        <f t="shared" si="17"/>
        <v>0.12899999999999068</v>
      </c>
      <c r="O242">
        <f t="shared" si="18"/>
        <v>12.899999999999068</v>
      </c>
      <c r="Q242">
        <f t="shared" si="19"/>
        <v>9.5732838589974528E-2</v>
      </c>
    </row>
    <row r="243" spans="1:17" x14ac:dyDescent="0.25">
      <c r="A243" t="s">
        <v>1748</v>
      </c>
      <c r="B243" t="s">
        <v>195</v>
      </c>
      <c r="C243">
        <v>0.04</v>
      </c>
      <c r="D243" t="s">
        <v>147</v>
      </c>
      <c r="E243">
        <v>134.94999999999999</v>
      </c>
      <c r="F243">
        <v>134.94399999999999</v>
      </c>
      <c r="G243">
        <v>134.72</v>
      </c>
      <c r="H243" t="s">
        <v>1749</v>
      </c>
      <c r="I243">
        <v>134.94399999999999</v>
      </c>
      <c r="J243">
        <v>-0.28000000000000003</v>
      </c>
      <c r="K243">
        <v>0</v>
      </c>
      <c r="L243">
        <f t="shared" si="15"/>
        <v>0.22399999999998954</v>
      </c>
      <c r="M243">
        <f t="shared" si="16"/>
        <v>0</v>
      </c>
      <c r="N243">
        <f t="shared" si="17"/>
        <v>-6.0000000000002274E-3</v>
      </c>
      <c r="O243">
        <f t="shared" si="18"/>
        <v>-0.60000000000002274</v>
      </c>
      <c r="Q243">
        <f t="shared" si="19"/>
        <v>-4.4460911448686389E-3</v>
      </c>
    </row>
    <row r="244" spans="1:17" x14ac:dyDescent="0.25">
      <c r="A244" t="s">
        <v>1750</v>
      </c>
      <c r="B244" t="s">
        <v>200</v>
      </c>
      <c r="C244">
        <v>0.04</v>
      </c>
      <c r="D244" t="s">
        <v>147</v>
      </c>
      <c r="E244">
        <v>135.02199999999999</v>
      </c>
      <c r="F244">
        <v>134.60900000000001</v>
      </c>
      <c r="G244">
        <v>135.34</v>
      </c>
      <c r="H244" t="s">
        <v>1751</v>
      </c>
      <c r="I244">
        <v>134.60900000000001</v>
      </c>
      <c r="J244">
        <v>-0.28000000000000003</v>
      </c>
      <c r="K244">
        <v>0</v>
      </c>
      <c r="L244">
        <f t="shared" si="15"/>
        <v>-0.73099999999999454</v>
      </c>
      <c r="M244">
        <f t="shared" si="16"/>
        <v>0</v>
      </c>
      <c r="N244">
        <f t="shared" si="17"/>
        <v>-0.41299999999998249</v>
      </c>
      <c r="O244">
        <f t="shared" si="18"/>
        <v>-41.299999999998249</v>
      </c>
      <c r="Q244">
        <f t="shared" si="19"/>
        <v>-0.30587607945370571</v>
      </c>
    </row>
    <row r="245" spans="1:17" x14ac:dyDescent="0.25">
      <c r="A245" t="s">
        <v>1752</v>
      </c>
      <c r="B245" t="s">
        <v>1753</v>
      </c>
      <c r="C245">
        <v>0.04</v>
      </c>
      <c r="D245" t="s">
        <v>147</v>
      </c>
      <c r="E245">
        <v>135.12</v>
      </c>
      <c r="F245">
        <v>134.94</v>
      </c>
      <c r="G245">
        <v>135.34</v>
      </c>
      <c r="H245" t="s">
        <v>1754</v>
      </c>
      <c r="I245">
        <v>134.51400000000001</v>
      </c>
      <c r="J245">
        <v>-0.28000000000000003</v>
      </c>
      <c r="L245">
        <f t="shared" si="15"/>
        <v>-0.82599999999999341</v>
      </c>
      <c r="M245">
        <f t="shared" si="16"/>
        <v>-0.42599999999998772</v>
      </c>
      <c r="N245">
        <f t="shared" si="17"/>
        <v>-0.60599999999999454</v>
      </c>
      <c r="O245">
        <f t="shared" si="18"/>
        <v>-60.599999999999454</v>
      </c>
      <c r="Q245">
        <f t="shared" si="19"/>
        <v>-0.44849023090585738</v>
      </c>
    </row>
    <row r="246" spans="1:17" x14ac:dyDescent="0.25">
      <c r="A246" t="s">
        <v>1755</v>
      </c>
      <c r="B246" t="s">
        <v>195</v>
      </c>
      <c r="C246">
        <v>0.1</v>
      </c>
      <c r="D246" t="s">
        <v>147</v>
      </c>
      <c r="E246">
        <v>134.518</v>
      </c>
      <c r="F246">
        <v>135.10599999999999</v>
      </c>
      <c r="G246">
        <v>134.08000000000001</v>
      </c>
      <c r="H246" t="s">
        <v>1756</v>
      </c>
      <c r="I246">
        <v>134.68700000000001</v>
      </c>
      <c r="J246">
        <v>-0.7</v>
      </c>
      <c r="K246">
        <v>0</v>
      </c>
      <c r="L246">
        <f t="shared" si="15"/>
        <v>0.60699999999999932</v>
      </c>
      <c r="M246">
        <f t="shared" si="16"/>
        <v>-0.41899999999998272</v>
      </c>
      <c r="N246">
        <f t="shared" si="17"/>
        <v>0.16900000000001114</v>
      </c>
      <c r="O246">
        <f t="shared" si="18"/>
        <v>16.900000000001114</v>
      </c>
      <c r="Q246">
        <f t="shared" si="19"/>
        <v>0.1256337441829429</v>
      </c>
    </row>
    <row r="247" spans="1:17" x14ac:dyDescent="0.25">
      <c r="A247" t="s">
        <v>1757</v>
      </c>
      <c r="B247" t="s">
        <v>195</v>
      </c>
      <c r="C247">
        <v>0.1</v>
      </c>
      <c r="D247" t="s">
        <v>147</v>
      </c>
      <c r="E247">
        <v>134.536</v>
      </c>
      <c r="F247">
        <v>135.12899999999999</v>
      </c>
      <c r="G247">
        <v>134.08699999999999</v>
      </c>
      <c r="H247" t="s">
        <v>1758</v>
      </c>
      <c r="I247">
        <v>134.68700000000001</v>
      </c>
      <c r="J247">
        <v>-0.7</v>
      </c>
      <c r="K247">
        <v>0</v>
      </c>
      <c r="L247">
        <f t="shared" si="15"/>
        <v>0.60000000000002274</v>
      </c>
      <c r="M247">
        <f t="shared" si="16"/>
        <v>-0.44199999999997885</v>
      </c>
      <c r="N247">
        <f t="shared" si="17"/>
        <v>0.15100000000001046</v>
      </c>
      <c r="O247">
        <f t="shared" si="18"/>
        <v>15.100000000001046</v>
      </c>
      <c r="Q247">
        <f t="shared" si="19"/>
        <v>0.11223761669739733</v>
      </c>
    </row>
    <row r="248" spans="1:17" x14ac:dyDescent="0.25">
      <c r="A248" t="s">
        <v>1759</v>
      </c>
      <c r="B248" t="s">
        <v>195</v>
      </c>
      <c r="C248">
        <v>0.1</v>
      </c>
      <c r="D248" t="s">
        <v>147</v>
      </c>
      <c r="E248">
        <v>134.47999999999999</v>
      </c>
      <c r="F248">
        <v>135.09200000000001</v>
      </c>
      <c r="G248">
        <v>134.09800000000001</v>
      </c>
      <c r="H248" t="s">
        <v>1760</v>
      </c>
      <c r="I248">
        <v>134.68899999999999</v>
      </c>
      <c r="J248">
        <v>-0.7</v>
      </c>
      <c r="K248">
        <v>0</v>
      </c>
      <c r="L248">
        <f t="shared" si="15"/>
        <v>0.59099999999997976</v>
      </c>
      <c r="M248">
        <f t="shared" si="16"/>
        <v>-0.40300000000002001</v>
      </c>
      <c r="N248">
        <f t="shared" si="17"/>
        <v>0.20900000000000318</v>
      </c>
      <c r="O248">
        <f t="shared" si="18"/>
        <v>20.900000000000318</v>
      </c>
      <c r="Q248">
        <f t="shared" si="19"/>
        <v>0.15541344437834861</v>
      </c>
    </row>
    <row r="249" spans="1:17" x14ac:dyDescent="0.25">
      <c r="A249" t="s">
        <v>1761</v>
      </c>
      <c r="B249" t="s">
        <v>200</v>
      </c>
      <c r="C249">
        <v>1</v>
      </c>
      <c r="D249" t="s">
        <v>147</v>
      </c>
      <c r="E249">
        <v>134.69499999999999</v>
      </c>
      <c r="F249">
        <v>134.71</v>
      </c>
      <c r="G249">
        <v>134.86000000000001</v>
      </c>
      <c r="H249" t="s">
        <v>1762</v>
      </c>
      <c r="I249">
        <v>134.86000000000001</v>
      </c>
      <c r="J249">
        <v>-7</v>
      </c>
      <c r="K249">
        <v>0</v>
      </c>
      <c r="L249">
        <f t="shared" si="15"/>
        <v>0</v>
      </c>
      <c r="M249">
        <f t="shared" si="16"/>
        <v>0.15000000000000568</v>
      </c>
      <c r="N249">
        <f t="shared" si="17"/>
        <v>0.16500000000002046</v>
      </c>
      <c r="O249">
        <f t="shared" si="18"/>
        <v>16.500000000002046</v>
      </c>
      <c r="Q249">
        <f t="shared" si="19"/>
        <v>0.12249897917518875</v>
      </c>
    </row>
    <row r="250" spans="1:17" x14ac:dyDescent="0.25">
      <c r="A250" t="s">
        <v>1763</v>
      </c>
      <c r="B250" t="s">
        <v>200</v>
      </c>
      <c r="C250">
        <v>1</v>
      </c>
      <c r="D250" t="s">
        <v>147</v>
      </c>
      <c r="E250">
        <v>134.69900000000001</v>
      </c>
      <c r="F250">
        <v>134.71299999999999</v>
      </c>
      <c r="G250">
        <v>134.86500000000001</v>
      </c>
      <c r="H250" t="s">
        <v>1764</v>
      </c>
      <c r="I250">
        <v>134.86500000000001</v>
      </c>
      <c r="J250">
        <v>-7</v>
      </c>
      <c r="K250">
        <v>0</v>
      </c>
      <c r="L250">
        <f t="shared" si="15"/>
        <v>0</v>
      </c>
      <c r="M250">
        <f t="shared" si="16"/>
        <v>0.15200000000001523</v>
      </c>
      <c r="N250">
        <f t="shared" si="17"/>
        <v>0.16599999999999682</v>
      </c>
      <c r="O250">
        <f t="shared" si="18"/>
        <v>16.599999999999682</v>
      </c>
      <c r="Q250">
        <f t="shared" si="19"/>
        <v>0.12323773747392097</v>
      </c>
    </row>
    <row r="251" spans="1:17" x14ac:dyDescent="0.25">
      <c r="A251" t="s">
        <v>1765</v>
      </c>
      <c r="B251" t="s">
        <v>200</v>
      </c>
      <c r="C251">
        <v>1</v>
      </c>
      <c r="D251" t="s">
        <v>147</v>
      </c>
      <c r="E251">
        <v>134.70699999999999</v>
      </c>
      <c r="F251">
        <v>134.715</v>
      </c>
      <c r="G251">
        <v>134.87</v>
      </c>
      <c r="H251" t="s">
        <v>1764</v>
      </c>
      <c r="I251">
        <v>134.87</v>
      </c>
      <c r="J251">
        <v>-7</v>
      </c>
      <c r="K251">
        <v>0</v>
      </c>
      <c r="L251">
        <f t="shared" si="15"/>
        <v>0</v>
      </c>
      <c r="M251">
        <f t="shared" si="16"/>
        <v>0.15500000000000114</v>
      </c>
      <c r="N251">
        <f t="shared" si="17"/>
        <v>0.16300000000001091</v>
      </c>
      <c r="O251">
        <f t="shared" si="18"/>
        <v>16.300000000001091</v>
      </c>
      <c r="Q251">
        <f t="shared" si="19"/>
        <v>0.12100336285420275</v>
      </c>
    </row>
    <row r="252" spans="1:17" x14ac:dyDescent="0.25">
      <c r="A252" t="s">
        <v>1793</v>
      </c>
      <c r="B252" t="s">
        <v>200</v>
      </c>
      <c r="C252">
        <v>0.04</v>
      </c>
      <c r="D252" t="s">
        <v>147</v>
      </c>
      <c r="E252">
        <v>134.42699999999999</v>
      </c>
      <c r="F252">
        <v>134.43</v>
      </c>
      <c r="G252">
        <v>134.58699999999999</v>
      </c>
      <c r="H252" t="s">
        <v>1794</v>
      </c>
      <c r="I252">
        <v>134.43</v>
      </c>
      <c r="J252">
        <v>-0.28000000000000003</v>
      </c>
      <c r="K252">
        <v>0</v>
      </c>
      <c r="L252">
        <f t="shared" si="15"/>
        <v>-0.15699999999998226</v>
      </c>
      <c r="M252">
        <f t="shared" si="16"/>
        <v>0</v>
      </c>
      <c r="N252">
        <f t="shared" si="17"/>
        <v>3.0000000000143245E-3</v>
      </c>
      <c r="O252">
        <f t="shared" si="18"/>
        <v>0.30000000000143245</v>
      </c>
      <c r="Q252">
        <f t="shared" si="19"/>
        <v>2.2316945256639848E-3</v>
      </c>
    </row>
    <row r="253" spans="1:17" x14ac:dyDescent="0.25">
      <c r="A253" t="s">
        <v>1795</v>
      </c>
      <c r="B253" t="s">
        <v>200</v>
      </c>
      <c r="C253">
        <v>0.02</v>
      </c>
      <c r="D253" t="s">
        <v>147</v>
      </c>
      <c r="E253">
        <v>134.43700000000001</v>
      </c>
      <c r="F253">
        <v>134.33099999999999</v>
      </c>
      <c r="G253">
        <v>134.601</v>
      </c>
      <c r="H253" t="s">
        <v>1796</v>
      </c>
      <c r="I253">
        <v>134.49199999999999</v>
      </c>
      <c r="J253">
        <v>-0.14000000000000001</v>
      </c>
      <c r="K253">
        <v>0</v>
      </c>
      <c r="L253">
        <f t="shared" si="15"/>
        <v>-0.10900000000000887</v>
      </c>
      <c r="M253">
        <f t="shared" si="16"/>
        <v>0.16100000000000136</v>
      </c>
      <c r="N253">
        <f t="shared" si="17"/>
        <v>5.49999999999784E-2</v>
      </c>
      <c r="O253">
        <f t="shared" si="18"/>
        <v>5.49999999999784</v>
      </c>
      <c r="Q253">
        <f t="shared" si="19"/>
        <v>4.0911356248635712E-2</v>
      </c>
    </row>
    <row r="254" spans="1:17" x14ac:dyDescent="0.25">
      <c r="A254" t="s">
        <v>1797</v>
      </c>
      <c r="B254" t="s">
        <v>195</v>
      </c>
      <c r="C254">
        <v>0.04</v>
      </c>
      <c r="D254" t="s">
        <v>147</v>
      </c>
      <c r="E254">
        <v>134.405</v>
      </c>
      <c r="F254">
        <v>134.49700000000001</v>
      </c>
      <c r="G254">
        <v>0</v>
      </c>
      <c r="H254" t="s">
        <v>1798</v>
      </c>
      <c r="I254">
        <v>134.4</v>
      </c>
      <c r="J254">
        <v>-0.28000000000000003</v>
      </c>
      <c r="K254">
        <v>0</v>
      </c>
      <c r="L254">
        <f t="shared" si="15"/>
        <v>134.4</v>
      </c>
      <c r="M254">
        <f t="shared" si="16"/>
        <v>-9.7000000000008413E-2</v>
      </c>
      <c r="N254">
        <f t="shared" si="17"/>
        <v>-4.9999999999954525E-3</v>
      </c>
      <c r="O254">
        <f t="shared" si="18"/>
        <v>-0.49999999999954525</v>
      </c>
      <c r="Q254">
        <f t="shared" si="19"/>
        <v>-3.7200996986685411E-3</v>
      </c>
    </row>
    <row r="255" spans="1:17" x14ac:dyDescent="0.25">
      <c r="A255" t="s">
        <v>1795</v>
      </c>
      <c r="B255" t="s">
        <v>200</v>
      </c>
      <c r="C255">
        <v>0.02</v>
      </c>
      <c r="D255" t="s">
        <v>147</v>
      </c>
      <c r="E255">
        <v>134.43700000000001</v>
      </c>
      <c r="F255">
        <v>134.44</v>
      </c>
      <c r="G255">
        <v>134.601</v>
      </c>
      <c r="H255" t="s">
        <v>1799</v>
      </c>
      <c r="I255">
        <v>134.488</v>
      </c>
      <c r="J255">
        <v>-0.14000000000000001</v>
      </c>
      <c r="K255">
        <v>0</v>
      </c>
      <c r="L255">
        <f t="shared" si="15"/>
        <v>-0.11299999999999955</v>
      </c>
      <c r="M255">
        <f t="shared" si="16"/>
        <v>4.8000000000001819E-2</v>
      </c>
      <c r="N255">
        <f t="shared" si="17"/>
        <v>5.0999999999987722E-2</v>
      </c>
      <c r="O255">
        <f t="shared" si="18"/>
        <v>5.0999999999987722</v>
      </c>
      <c r="Q255">
        <f t="shared" si="19"/>
        <v>3.7935984885104343E-2</v>
      </c>
    </row>
    <row r="256" spans="1:17" x14ac:dyDescent="0.25">
      <c r="A256" t="s">
        <v>1800</v>
      </c>
      <c r="B256" t="s">
        <v>200</v>
      </c>
      <c r="C256">
        <v>0.04</v>
      </c>
      <c r="D256" t="s">
        <v>147</v>
      </c>
      <c r="E256">
        <v>134.25800000000001</v>
      </c>
      <c r="F256">
        <v>134.18700000000001</v>
      </c>
      <c r="G256">
        <v>134.32400000000001</v>
      </c>
      <c r="H256" t="s">
        <v>1801</v>
      </c>
      <c r="I256">
        <v>134.19499999999999</v>
      </c>
      <c r="J256">
        <v>-0.28000000000000003</v>
      </c>
      <c r="K256">
        <v>0</v>
      </c>
      <c r="L256">
        <f t="shared" si="15"/>
        <v>-0.1290000000000191</v>
      </c>
      <c r="M256">
        <f t="shared" si="16"/>
        <v>7.9999999999813554E-3</v>
      </c>
      <c r="N256">
        <f t="shared" si="17"/>
        <v>-6.3000000000016598E-2</v>
      </c>
      <c r="O256">
        <f t="shared" si="18"/>
        <v>-6.3000000000016598</v>
      </c>
      <c r="Q256">
        <f t="shared" si="19"/>
        <v>-4.6924578051227184E-2</v>
      </c>
    </row>
    <row r="257" spans="1:17" x14ac:dyDescent="0.25">
      <c r="A257" t="s">
        <v>1802</v>
      </c>
      <c r="B257" t="s">
        <v>200</v>
      </c>
      <c r="C257">
        <v>0.04</v>
      </c>
      <c r="D257" t="s">
        <v>147</v>
      </c>
      <c r="E257">
        <v>134.26499999999999</v>
      </c>
      <c r="F257">
        <v>134.26900000000001</v>
      </c>
      <c r="G257">
        <v>134.39099999999999</v>
      </c>
      <c r="H257" t="s">
        <v>1803</v>
      </c>
      <c r="I257">
        <v>134.26900000000001</v>
      </c>
      <c r="J257">
        <v>-0.28000000000000003</v>
      </c>
      <c r="K257">
        <v>0</v>
      </c>
      <c r="L257">
        <f t="shared" si="15"/>
        <v>-0.12199999999998568</v>
      </c>
      <c r="M257">
        <f t="shared" si="16"/>
        <v>0</v>
      </c>
      <c r="N257">
        <f t="shared" si="17"/>
        <v>4.0000000000190994E-3</v>
      </c>
      <c r="O257">
        <f t="shared" si="18"/>
        <v>0.40000000000190994</v>
      </c>
      <c r="Q257">
        <f t="shared" si="19"/>
        <v>2.9791829590876994E-3</v>
      </c>
    </row>
    <row r="258" spans="1:17" x14ac:dyDescent="0.25">
      <c r="A258" t="s">
        <v>1804</v>
      </c>
      <c r="B258" t="s">
        <v>195</v>
      </c>
      <c r="C258">
        <v>1</v>
      </c>
      <c r="D258" t="s">
        <v>147</v>
      </c>
      <c r="E258">
        <v>134.357</v>
      </c>
      <c r="F258">
        <v>134.452</v>
      </c>
      <c r="G258">
        <v>134.28200000000001</v>
      </c>
      <c r="H258" t="s">
        <v>1805</v>
      </c>
      <c r="I258">
        <v>134.352</v>
      </c>
      <c r="J258">
        <v>-7</v>
      </c>
      <c r="K258">
        <v>0</v>
      </c>
      <c r="L258">
        <f t="shared" ref="L258:L321" si="20">I258-G258</f>
        <v>6.9999999999993179E-2</v>
      </c>
      <c r="M258">
        <f t="shared" ref="M258:M321" si="21">I258-F258</f>
        <v>-9.9999999999994316E-2</v>
      </c>
      <c r="N258">
        <f t="shared" ref="N258:N321" si="22">I258-E258</f>
        <v>-4.9999999999954525E-3</v>
      </c>
      <c r="O258">
        <f t="shared" ref="O258:O321" si="23">N258*100</f>
        <v>-0.49999999999954525</v>
      </c>
      <c r="Q258">
        <f t="shared" ref="Q258:Q321" si="24">N258/E258*100</f>
        <v>-3.7214287309149893E-3</v>
      </c>
    </row>
    <row r="259" spans="1:17" x14ac:dyDescent="0.25">
      <c r="A259" t="s">
        <v>1806</v>
      </c>
      <c r="B259" t="s">
        <v>195</v>
      </c>
      <c r="C259">
        <v>1</v>
      </c>
      <c r="D259" t="s">
        <v>147</v>
      </c>
      <c r="E259">
        <v>134.34399999999999</v>
      </c>
      <c r="F259">
        <v>134.446</v>
      </c>
      <c r="G259">
        <v>134.28399999999999</v>
      </c>
      <c r="H259" t="s">
        <v>1807</v>
      </c>
      <c r="I259">
        <v>134.34100000000001</v>
      </c>
      <c r="J259">
        <v>-7</v>
      </c>
      <c r="K259">
        <v>0</v>
      </c>
      <c r="L259">
        <f t="shared" si="20"/>
        <v>5.7000000000016371E-2</v>
      </c>
      <c r="M259">
        <f t="shared" si="21"/>
        <v>-0.10499999999998977</v>
      </c>
      <c r="N259">
        <f t="shared" si="22"/>
        <v>-2.9999999999859028E-3</v>
      </c>
      <c r="O259">
        <f t="shared" si="23"/>
        <v>-0.29999999999859028</v>
      </c>
      <c r="Q259">
        <f t="shared" si="24"/>
        <v>-2.2330733043425107E-3</v>
      </c>
    </row>
    <row r="260" spans="1:17" x14ac:dyDescent="0.25">
      <c r="A260" t="s">
        <v>1808</v>
      </c>
      <c r="B260" t="s">
        <v>195</v>
      </c>
      <c r="C260">
        <v>1</v>
      </c>
      <c r="D260" t="s">
        <v>147</v>
      </c>
      <c r="E260">
        <v>134.333</v>
      </c>
      <c r="F260">
        <v>134.459</v>
      </c>
      <c r="G260">
        <v>134.28200000000001</v>
      </c>
      <c r="H260" t="s">
        <v>1809</v>
      </c>
      <c r="I260">
        <v>134.33699999999999</v>
      </c>
      <c r="J260">
        <v>-7</v>
      </c>
      <c r="K260">
        <v>0</v>
      </c>
      <c r="L260">
        <f t="shared" si="20"/>
        <v>5.49999999999784E-2</v>
      </c>
      <c r="M260">
        <f t="shared" si="21"/>
        <v>-0.1220000000000141</v>
      </c>
      <c r="N260">
        <f t="shared" si="22"/>
        <v>3.9999999999906777E-3</v>
      </c>
      <c r="O260">
        <f t="shared" si="23"/>
        <v>0.39999999999906777</v>
      </c>
      <c r="Q260">
        <f t="shared" si="24"/>
        <v>2.9776748825610069E-3</v>
      </c>
    </row>
    <row r="261" spans="1:17" x14ac:dyDescent="0.25">
      <c r="A261" t="s">
        <v>1815</v>
      </c>
      <c r="B261" t="s">
        <v>195</v>
      </c>
      <c r="C261">
        <v>0.04</v>
      </c>
      <c r="D261" t="s">
        <v>147</v>
      </c>
      <c r="E261">
        <v>136.238</v>
      </c>
      <c r="F261">
        <v>136.23400000000001</v>
      </c>
      <c r="G261">
        <v>136.036</v>
      </c>
      <c r="H261" t="s">
        <v>1816</v>
      </c>
      <c r="I261">
        <v>136.23400000000001</v>
      </c>
      <c r="J261">
        <v>-0.28000000000000003</v>
      </c>
      <c r="K261">
        <v>0</v>
      </c>
      <c r="L261">
        <f t="shared" si="20"/>
        <v>0.1980000000000075</v>
      </c>
      <c r="M261">
        <f t="shared" si="21"/>
        <v>0</v>
      </c>
      <c r="N261">
        <f t="shared" si="22"/>
        <v>-3.9999999999906777E-3</v>
      </c>
      <c r="O261">
        <f t="shared" si="23"/>
        <v>-0.39999999999906777</v>
      </c>
      <c r="Q261">
        <f t="shared" si="24"/>
        <v>-2.9360384033754734E-3</v>
      </c>
    </row>
    <row r="262" spans="1:17" x14ac:dyDescent="0.25">
      <c r="A262" t="s">
        <v>1817</v>
      </c>
      <c r="B262" t="s">
        <v>195</v>
      </c>
      <c r="C262">
        <v>0.04</v>
      </c>
      <c r="D262" t="s">
        <v>147</v>
      </c>
      <c r="E262">
        <v>135.97999999999999</v>
      </c>
      <c r="F262">
        <v>136.19999999999999</v>
      </c>
      <c r="G262">
        <v>135.80000000000001</v>
      </c>
      <c r="H262" t="s">
        <v>1818</v>
      </c>
      <c r="I262">
        <v>135.80000000000001</v>
      </c>
      <c r="J262">
        <v>-0.28000000000000003</v>
      </c>
      <c r="K262">
        <v>0</v>
      </c>
      <c r="L262">
        <f t="shared" si="20"/>
        <v>0</v>
      </c>
      <c r="M262">
        <f t="shared" si="21"/>
        <v>-0.39999999999997726</v>
      </c>
      <c r="N262">
        <f t="shared" si="22"/>
        <v>-0.1799999999999784</v>
      </c>
      <c r="O262">
        <f t="shared" si="23"/>
        <v>-17.99999999999784</v>
      </c>
      <c r="Q262">
        <f t="shared" si="24"/>
        <v>-0.13237240770699987</v>
      </c>
    </row>
    <row r="263" spans="1:17" x14ac:dyDescent="0.25">
      <c r="A263" t="s">
        <v>1840</v>
      </c>
      <c r="B263" t="s">
        <v>195</v>
      </c>
      <c r="C263">
        <v>0.04</v>
      </c>
      <c r="D263" t="s">
        <v>147</v>
      </c>
      <c r="E263">
        <v>135.536</v>
      </c>
      <c r="F263">
        <v>135.72</v>
      </c>
      <c r="G263">
        <v>135.34899999999999</v>
      </c>
      <c r="H263" t="s">
        <v>1841</v>
      </c>
      <c r="I263">
        <v>135.71100000000001</v>
      </c>
      <c r="J263">
        <v>-0.28000000000000003</v>
      </c>
      <c r="K263">
        <v>0</v>
      </c>
      <c r="L263">
        <f t="shared" si="20"/>
        <v>0.36200000000002319</v>
      </c>
      <c r="M263">
        <f t="shared" si="21"/>
        <v>-8.9999999999861302E-3</v>
      </c>
      <c r="N263">
        <f t="shared" si="22"/>
        <v>0.17500000000001137</v>
      </c>
      <c r="O263">
        <f t="shared" si="23"/>
        <v>17.500000000001137</v>
      </c>
      <c r="Q263">
        <f t="shared" si="24"/>
        <v>0.12911698736867797</v>
      </c>
    </row>
    <row r="264" spans="1:17" x14ac:dyDescent="0.25">
      <c r="A264" t="s">
        <v>1842</v>
      </c>
      <c r="B264" t="s">
        <v>195</v>
      </c>
      <c r="C264">
        <v>0.04</v>
      </c>
      <c r="D264" t="s">
        <v>147</v>
      </c>
      <c r="E264">
        <v>135.88300000000001</v>
      </c>
      <c r="F264">
        <v>135.875</v>
      </c>
      <c r="G264">
        <v>135.58600000000001</v>
      </c>
      <c r="H264" t="s">
        <v>1843</v>
      </c>
      <c r="I264">
        <v>135.875</v>
      </c>
      <c r="J264">
        <v>-0.28000000000000003</v>
      </c>
      <c r="K264">
        <v>0</v>
      </c>
      <c r="L264">
        <f t="shared" si="20"/>
        <v>0.28899999999998727</v>
      </c>
      <c r="M264">
        <f t="shared" si="21"/>
        <v>0</v>
      </c>
      <c r="N264">
        <f t="shared" si="22"/>
        <v>-8.0000000000097771E-3</v>
      </c>
      <c r="O264">
        <f t="shared" si="23"/>
        <v>-0.80000000000097771</v>
      </c>
      <c r="Q264">
        <f t="shared" si="24"/>
        <v>-5.8874178521299766E-3</v>
      </c>
    </row>
    <row r="265" spans="1:17" x14ac:dyDescent="0.25">
      <c r="A265" t="s">
        <v>1844</v>
      </c>
      <c r="B265" t="s">
        <v>195</v>
      </c>
      <c r="C265">
        <v>0.04</v>
      </c>
      <c r="D265" t="s">
        <v>147</v>
      </c>
      <c r="E265">
        <v>135.97300000000001</v>
      </c>
      <c r="F265">
        <v>136.16800000000001</v>
      </c>
      <c r="G265">
        <v>135.68700000000001</v>
      </c>
      <c r="H265" t="s">
        <v>1845</v>
      </c>
      <c r="I265">
        <v>136.09800000000001</v>
      </c>
      <c r="J265">
        <v>-0.28000000000000003</v>
      </c>
      <c r="K265">
        <v>0</v>
      </c>
      <c r="L265">
        <f t="shared" si="20"/>
        <v>0.41100000000000136</v>
      </c>
      <c r="M265">
        <f t="shared" si="21"/>
        <v>-6.9999999999993179E-2</v>
      </c>
      <c r="N265">
        <f t="shared" si="22"/>
        <v>0.125</v>
      </c>
      <c r="O265">
        <f t="shared" si="23"/>
        <v>12.5</v>
      </c>
      <c r="Q265">
        <f t="shared" si="24"/>
        <v>9.1930015517786609E-2</v>
      </c>
    </row>
    <row r="266" spans="1:17" x14ac:dyDescent="0.25">
      <c r="A266" t="s">
        <v>1846</v>
      </c>
      <c r="B266" t="s">
        <v>200</v>
      </c>
      <c r="C266">
        <v>0.04</v>
      </c>
      <c r="D266" t="s">
        <v>147</v>
      </c>
      <c r="E266">
        <v>136.41499999999999</v>
      </c>
      <c r="F266">
        <v>136.21199999999999</v>
      </c>
      <c r="G266">
        <v>0</v>
      </c>
      <c r="H266" t="s">
        <v>1847</v>
      </c>
      <c r="I266">
        <v>136.21199999999999</v>
      </c>
      <c r="J266">
        <v>-0.28000000000000003</v>
      </c>
      <c r="K266">
        <v>0</v>
      </c>
      <c r="L266">
        <f t="shared" si="20"/>
        <v>136.21199999999999</v>
      </c>
      <c r="M266">
        <f t="shared" si="21"/>
        <v>0</v>
      </c>
      <c r="N266">
        <f t="shared" si="22"/>
        <v>-0.20300000000000296</v>
      </c>
      <c r="O266">
        <f t="shared" si="23"/>
        <v>-20.300000000000296</v>
      </c>
      <c r="Q266">
        <f t="shared" si="24"/>
        <v>-0.14881061466847706</v>
      </c>
    </row>
    <row r="267" spans="1:17" x14ac:dyDescent="0.25">
      <c r="A267" t="s">
        <v>1848</v>
      </c>
      <c r="B267" t="s">
        <v>195</v>
      </c>
      <c r="C267">
        <v>0.04</v>
      </c>
      <c r="D267" t="s">
        <v>147</v>
      </c>
      <c r="E267">
        <v>136.00800000000001</v>
      </c>
      <c r="F267">
        <v>136.24100000000001</v>
      </c>
      <c r="G267">
        <v>135.708</v>
      </c>
      <c r="H267" t="s">
        <v>1849</v>
      </c>
      <c r="I267">
        <v>136.05500000000001</v>
      </c>
      <c r="J267">
        <v>-0.28000000000000003</v>
      </c>
      <c r="K267">
        <v>0</v>
      </c>
      <c r="L267">
        <f t="shared" si="20"/>
        <v>0.34700000000000841</v>
      </c>
      <c r="M267">
        <f t="shared" si="21"/>
        <v>-0.18600000000000705</v>
      </c>
      <c r="N267">
        <f t="shared" si="22"/>
        <v>4.6999999999997044E-2</v>
      </c>
      <c r="O267">
        <f t="shared" si="23"/>
        <v>4.6999999999997044</v>
      </c>
      <c r="Q267">
        <f t="shared" si="24"/>
        <v>3.4556790777010946E-2</v>
      </c>
    </row>
    <row r="268" spans="1:17" x14ac:dyDescent="0.25">
      <c r="A268" t="s">
        <v>1855</v>
      </c>
      <c r="B268" t="s">
        <v>195</v>
      </c>
      <c r="C268">
        <v>0.02</v>
      </c>
      <c r="D268" t="s">
        <v>147</v>
      </c>
      <c r="E268">
        <v>135.47800000000001</v>
      </c>
      <c r="F268">
        <v>135.55500000000001</v>
      </c>
      <c r="G268">
        <v>135.374</v>
      </c>
      <c r="H268" t="s">
        <v>1856</v>
      </c>
      <c r="I268">
        <v>135.404</v>
      </c>
      <c r="J268">
        <v>-0.14000000000000001</v>
      </c>
      <c r="K268">
        <v>0</v>
      </c>
      <c r="L268">
        <f t="shared" si="20"/>
        <v>3.0000000000001137E-2</v>
      </c>
      <c r="M268">
        <f t="shared" si="21"/>
        <v>-0.15100000000001046</v>
      </c>
      <c r="N268">
        <f t="shared" si="22"/>
        <v>-7.4000000000012278E-2</v>
      </c>
      <c r="O268">
        <f t="shared" si="23"/>
        <v>-7.4000000000012278</v>
      </c>
      <c r="Q268">
        <f t="shared" si="24"/>
        <v>-5.4621414547020387E-2</v>
      </c>
    </row>
    <row r="269" spans="1:17" x14ac:dyDescent="0.25">
      <c r="A269" t="s">
        <v>1857</v>
      </c>
      <c r="B269" t="s">
        <v>195</v>
      </c>
      <c r="C269">
        <v>0.02</v>
      </c>
      <c r="D269" t="s">
        <v>147</v>
      </c>
      <c r="E269">
        <v>135.476</v>
      </c>
      <c r="F269">
        <v>135.465</v>
      </c>
      <c r="G269">
        <v>135.31399999999999</v>
      </c>
      <c r="H269" t="s">
        <v>1858</v>
      </c>
      <c r="I269">
        <v>135.465</v>
      </c>
      <c r="J269">
        <v>-0.14000000000000001</v>
      </c>
      <c r="K269">
        <v>0</v>
      </c>
      <c r="L269">
        <f t="shared" si="20"/>
        <v>0.15100000000001046</v>
      </c>
      <c r="M269">
        <f t="shared" si="21"/>
        <v>0</v>
      </c>
      <c r="N269">
        <f t="shared" si="22"/>
        <v>-1.099999999999568E-2</v>
      </c>
      <c r="O269">
        <f t="shared" si="23"/>
        <v>-1.099999999999568</v>
      </c>
      <c r="Q269">
        <f t="shared" si="24"/>
        <v>-8.1195193244528036E-3</v>
      </c>
    </row>
    <row r="270" spans="1:17" x14ac:dyDescent="0.25">
      <c r="A270" t="s">
        <v>1885</v>
      </c>
      <c r="B270" t="s">
        <v>200</v>
      </c>
      <c r="C270">
        <v>0.02</v>
      </c>
      <c r="D270" t="s">
        <v>147</v>
      </c>
      <c r="E270">
        <v>136.191</v>
      </c>
      <c r="F270">
        <v>136.05500000000001</v>
      </c>
      <c r="G270">
        <v>136.333</v>
      </c>
      <c r="H270" t="s">
        <v>1886</v>
      </c>
      <c r="I270">
        <v>136.333</v>
      </c>
      <c r="J270">
        <v>-0.14000000000000001</v>
      </c>
      <c r="K270">
        <v>0</v>
      </c>
      <c r="L270">
        <f t="shared" si="20"/>
        <v>0</v>
      </c>
      <c r="M270">
        <f t="shared" si="21"/>
        <v>0.27799999999999159</v>
      </c>
      <c r="N270">
        <f t="shared" si="22"/>
        <v>0.14199999999999591</v>
      </c>
      <c r="O270">
        <f t="shared" si="23"/>
        <v>14.199999999999591</v>
      </c>
      <c r="Q270">
        <f t="shared" si="24"/>
        <v>0.10426533324521876</v>
      </c>
    </row>
    <row r="271" spans="1:17" x14ac:dyDescent="0.25">
      <c r="A271" t="s">
        <v>1887</v>
      </c>
      <c r="B271" t="s">
        <v>200</v>
      </c>
      <c r="C271">
        <v>0.02</v>
      </c>
      <c r="D271" t="s">
        <v>147</v>
      </c>
      <c r="E271">
        <v>136.197</v>
      </c>
      <c r="F271">
        <v>136.203</v>
      </c>
      <c r="G271">
        <v>136.494</v>
      </c>
      <c r="H271" t="s">
        <v>1888</v>
      </c>
      <c r="I271">
        <v>136.42699999999999</v>
      </c>
      <c r="J271">
        <v>-0.14000000000000001</v>
      </c>
      <c r="K271">
        <v>0</v>
      </c>
      <c r="L271">
        <f t="shared" si="20"/>
        <v>-6.7000000000007276E-2</v>
      </c>
      <c r="M271">
        <f t="shared" si="21"/>
        <v>0.22399999999998954</v>
      </c>
      <c r="N271">
        <f t="shared" si="22"/>
        <v>0.22999999999998977</v>
      </c>
      <c r="O271">
        <f t="shared" si="23"/>
        <v>22.999999999998977</v>
      </c>
      <c r="Q271">
        <f t="shared" si="24"/>
        <v>0.16887302950871882</v>
      </c>
    </row>
    <row r="272" spans="1:17" x14ac:dyDescent="0.25">
      <c r="A272" t="s">
        <v>1889</v>
      </c>
      <c r="B272" t="s">
        <v>200</v>
      </c>
      <c r="C272">
        <v>0.02</v>
      </c>
      <c r="D272" t="s">
        <v>147</v>
      </c>
      <c r="E272">
        <v>136.822</v>
      </c>
      <c r="F272">
        <v>136.727</v>
      </c>
      <c r="G272">
        <v>137.01</v>
      </c>
      <c r="H272" t="s">
        <v>1890</v>
      </c>
      <c r="I272">
        <v>136.946</v>
      </c>
      <c r="J272">
        <v>-0.14000000000000001</v>
      </c>
      <c r="K272">
        <v>0</v>
      </c>
      <c r="L272">
        <f t="shared" si="20"/>
        <v>-6.3999999999992951E-2</v>
      </c>
      <c r="M272">
        <f t="shared" si="21"/>
        <v>0.21899999999999409</v>
      </c>
      <c r="N272">
        <f t="shared" si="22"/>
        <v>0.12399999999999523</v>
      </c>
      <c r="O272">
        <f t="shared" si="23"/>
        <v>12.399999999999523</v>
      </c>
      <c r="Q272">
        <f t="shared" si="24"/>
        <v>9.0628700062851897E-2</v>
      </c>
    </row>
    <row r="273" spans="1:17" x14ac:dyDescent="0.25">
      <c r="A273" t="s">
        <v>1891</v>
      </c>
      <c r="B273" t="s">
        <v>200</v>
      </c>
      <c r="C273">
        <v>0.02</v>
      </c>
      <c r="D273" t="s">
        <v>147</v>
      </c>
      <c r="E273">
        <v>136.83000000000001</v>
      </c>
      <c r="F273">
        <v>136.83600000000001</v>
      </c>
      <c r="G273">
        <v>137.202</v>
      </c>
      <c r="H273" t="s">
        <v>1892</v>
      </c>
      <c r="I273">
        <v>136.88800000000001</v>
      </c>
      <c r="J273">
        <v>-0.14000000000000001</v>
      </c>
      <c r="K273">
        <v>0</v>
      </c>
      <c r="L273">
        <f t="shared" si="20"/>
        <v>-0.31399999999999295</v>
      </c>
      <c r="M273">
        <f t="shared" si="21"/>
        <v>5.1999999999992497E-2</v>
      </c>
      <c r="N273">
        <f t="shared" si="22"/>
        <v>5.7999999999992724E-2</v>
      </c>
      <c r="O273">
        <f t="shared" si="23"/>
        <v>5.7999999999992724</v>
      </c>
      <c r="Q273">
        <f t="shared" si="24"/>
        <v>4.2388365124601854E-2</v>
      </c>
    </row>
    <row r="274" spans="1:17" x14ac:dyDescent="0.25">
      <c r="A274" t="s">
        <v>1893</v>
      </c>
      <c r="B274" t="s">
        <v>200</v>
      </c>
      <c r="C274">
        <v>0.02</v>
      </c>
      <c r="D274" t="s">
        <v>147</v>
      </c>
      <c r="E274">
        <v>137.505</v>
      </c>
      <c r="F274">
        <v>137.23500000000001</v>
      </c>
      <c r="G274">
        <v>137.9</v>
      </c>
      <c r="H274" t="s">
        <v>1894</v>
      </c>
      <c r="I274">
        <v>137.61199999999999</v>
      </c>
      <c r="J274">
        <v>-0.14000000000000001</v>
      </c>
      <c r="K274">
        <v>0</v>
      </c>
      <c r="L274">
        <f t="shared" si="20"/>
        <v>-0.28800000000001091</v>
      </c>
      <c r="M274">
        <f t="shared" si="21"/>
        <v>0.37699999999998113</v>
      </c>
      <c r="N274">
        <f t="shared" si="22"/>
        <v>0.10699999999999932</v>
      </c>
      <c r="O274">
        <f t="shared" si="23"/>
        <v>10.699999999999932</v>
      </c>
      <c r="Q274">
        <f t="shared" si="24"/>
        <v>7.7815352169011545E-2</v>
      </c>
    </row>
    <row r="275" spans="1:17" x14ac:dyDescent="0.25">
      <c r="A275" t="s">
        <v>1895</v>
      </c>
      <c r="B275" t="s">
        <v>200</v>
      </c>
      <c r="C275">
        <v>0.02</v>
      </c>
      <c r="D275" t="s">
        <v>147</v>
      </c>
      <c r="E275">
        <v>137.50700000000001</v>
      </c>
      <c r="F275">
        <v>137.51</v>
      </c>
      <c r="G275">
        <v>137.89400000000001</v>
      </c>
      <c r="H275" t="s">
        <v>1896</v>
      </c>
      <c r="I275">
        <v>137.821</v>
      </c>
      <c r="J275">
        <v>-0.14000000000000001</v>
      </c>
      <c r="K275">
        <v>0</v>
      </c>
      <c r="L275">
        <f t="shared" si="20"/>
        <v>-7.3000000000007503E-2</v>
      </c>
      <c r="M275">
        <f t="shared" si="21"/>
        <v>0.31100000000000705</v>
      </c>
      <c r="N275">
        <f t="shared" si="22"/>
        <v>0.31399999999999295</v>
      </c>
      <c r="O275">
        <f t="shared" si="23"/>
        <v>31.399999999999295</v>
      </c>
      <c r="Q275">
        <f t="shared" si="24"/>
        <v>0.2283520111703353</v>
      </c>
    </row>
    <row r="276" spans="1:17" x14ac:dyDescent="0.25">
      <c r="A276" t="s">
        <v>1897</v>
      </c>
      <c r="B276" t="s">
        <v>200</v>
      </c>
      <c r="C276">
        <v>0.02</v>
      </c>
      <c r="D276" t="s">
        <v>147</v>
      </c>
      <c r="E276">
        <v>137.68899999999999</v>
      </c>
      <c r="F276">
        <v>137.56399999999999</v>
      </c>
      <c r="G276">
        <v>137.78200000000001</v>
      </c>
      <c r="H276" t="s">
        <v>1898</v>
      </c>
      <c r="I276">
        <v>137.78200000000001</v>
      </c>
      <c r="J276">
        <v>-0.14000000000000001</v>
      </c>
      <c r="K276">
        <v>0</v>
      </c>
      <c r="L276">
        <f t="shared" si="20"/>
        <v>0</v>
      </c>
      <c r="M276">
        <f t="shared" si="21"/>
        <v>0.21800000000001774</v>
      </c>
      <c r="N276">
        <f t="shared" si="22"/>
        <v>9.3000000000017735E-2</v>
      </c>
      <c r="O276">
        <f t="shared" si="23"/>
        <v>9.3000000000017735</v>
      </c>
      <c r="Q276">
        <f t="shared" si="24"/>
        <v>6.7543521995234002E-2</v>
      </c>
    </row>
    <row r="277" spans="1:17" x14ac:dyDescent="0.25">
      <c r="A277" t="s">
        <v>1899</v>
      </c>
      <c r="B277" t="s">
        <v>200</v>
      </c>
      <c r="C277">
        <v>0.02</v>
      </c>
      <c r="D277" t="s">
        <v>147</v>
      </c>
      <c r="E277">
        <v>138.05000000000001</v>
      </c>
      <c r="F277">
        <v>138.05500000000001</v>
      </c>
      <c r="G277">
        <v>138.81200000000001</v>
      </c>
      <c r="H277" t="s">
        <v>1900</v>
      </c>
      <c r="I277">
        <v>138.81200000000001</v>
      </c>
      <c r="J277">
        <v>-0.14000000000000001</v>
      </c>
      <c r="K277">
        <v>0</v>
      </c>
      <c r="L277">
        <f t="shared" si="20"/>
        <v>0</v>
      </c>
      <c r="M277">
        <f t="shared" si="21"/>
        <v>0.757000000000005</v>
      </c>
      <c r="N277">
        <f t="shared" si="22"/>
        <v>0.76200000000000045</v>
      </c>
      <c r="O277">
        <f t="shared" si="23"/>
        <v>76.200000000000045</v>
      </c>
      <c r="Q277">
        <f t="shared" si="24"/>
        <v>0.55197392249185107</v>
      </c>
    </row>
    <row r="278" spans="1:17" x14ac:dyDescent="0.25">
      <c r="A278" t="s">
        <v>1906</v>
      </c>
      <c r="B278" t="s">
        <v>200</v>
      </c>
      <c r="C278">
        <v>0.02</v>
      </c>
      <c r="D278" t="s">
        <v>147</v>
      </c>
      <c r="E278">
        <v>138.148</v>
      </c>
      <c r="F278">
        <v>138.01300000000001</v>
      </c>
      <c r="G278">
        <v>138.244</v>
      </c>
      <c r="H278" t="s">
        <v>1907</v>
      </c>
      <c r="I278">
        <v>138.24299999999999</v>
      </c>
      <c r="J278">
        <v>-0.14000000000000001</v>
      </c>
      <c r="K278">
        <v>0</v>
      </c>
      <c r="L278">
        <f t="shared" si="20"/>
        <v>-1.0000000000047748E-3</v>
      </c>
      <c r="M278">
        <f t="shared" si="21"/>
        <v>0.22999999999998977</v>
      </c>
      <c r="N278">
        <f t="shared" si="22"/>
        <v>9.4999999999998863E-2</v>
      </c>
      <c r="O278">
        <f t="shared" si="23"/>
        <v>9.4999999999998863</v>
      </c>
      <c r="Q278">
        <f t="shared" si="24"/>
        <v>6.8766829776760338E-2</v>
      </c>
    </row>
    <row r="279" spans="1:17" x14ac:dyDescent="0.25">
      <c r="A279" t="s">
        <v>1908</v>
      </c>
      <c r="B279" t="s">
        <v>200</v>
      </c>
      <c r="C279">
        <v>0.02</v>
      </c>
      <c r="D279" t="s">
        <v>147</v>
      </c>
      <c r="E279">
        <v>138.15199999999999</v>
      </c>
      <c r="F279">
        <v>138.161</v>
      </c>
      <c r="G279">
        <v>138.41900000000001</v>
      </c>
      <c r="H279" t="s">
        <v>1909</v>
      </c>
      <c r="I279">
        <v>138.405</v>
      </c>
      <c r="J279">
        <v>-0.14000000000000001</v>
      </c>
      <c r="K279">
        <v>0</v>
      </c>
      <c r="L279">
        <f t="shared" si="20"/>
        <v>-1.4000000000010004E-2</v>
      </c>
      <c r="M279">
        <f t="shared" si="21"/>
        <v>0.24399999999999977</v>
      </c>
      <c r="N279">
        <f t="shared" si="22"/>
        <v>0.25300000000001432</v>
      </c>
      <c r="O279">
        <f t="shared" si="23"/>
        <v>25.300000000001432</v>
      </c>
      <c r="Q279">
        <f t="shared" si="24"/>
        <v>0.18313162313974052</v>
      </c>
    </row>
    <row r="280" spans="1:17" x14ac:dyDescent="0.25">
      <c r="A280" t="s">
        <v>1910</v>
      </c>
      <c r="B280" t="s">
        <v>195</v>
      </c>
      <c r="C280">
        <v>0.02</v>
      </c>
      <c r="D280" t="s">
        <v>147</v>
      </c>
      <c r="E280">
        <v>138.27799999999999</v>
      </c>
      <c r="F280">
        <v>138.27600000000001</v>
      </c>
      <c r="G280">
        <v>138.179</v>
      </c>
      <c r="H280" t="s">
        <v>1911</v>
      </c>
      <c r="I280">
        <v>138.19200000000001</v>
      </c>
      <c r="J280">
        <v>-0.14000000000000001</v>
      </c>
      <c r="K280">
        <v>0</v>
      </c>
      <c r="L280">
        <f t="shared" si="20"/>
        <v>1.300000000000523E-2</v>
      </c>
      <c r="M280">
        <f t="shared" si="21"/>
        <v>-8.4000000000003183E-2</v>
      </c>
      <c r="N280">
        <f t="shared" si="22"/>
        <v>-8.5999999999984311E-2</v>
      </c>
      <c r="O280">
        <f t="shared" si="23"/>
        <v>-8.5999999999984311</v>
      </c>
      <c r="Q280">
        <f t="shared" si="24"/>
        <v>-6.21935521196317E-2</v>
      </c>
    </row>
    <row r="281" spans="1:17" x14ac:dyDescent="0.25">
      <c r="A281" t="s">
        <v>1912</v>
      </c>
      <c r="B281" t="s">
        <v>195</v>
      </c>
      <c r="C281">
        <v>0.02</v>
      </c>
      <c r="D281" t="s">
        <v>147</v>
      </c>
      <c r="E281">
        <v>138.27799999999999</v>
      </c>
      <c r="F281">
        <v>138.27500000000001</v>
      </c>
      <c r="G281">
        <v>137.851</v>
      </c>
      <c r="H281" t="s">
        <v>1913</v>
      </c>
      <c r="I281">
        <v>138.21700000000001</v>
      </c>
      <c r="J281">
        <v>-0.14000000000000001</v>
      </c>
      <c r="K281">
        <v>0</v>
      </c>
      <c r="L281">
        <f t="shared" si="20"/>
        <v>0.36600000000001387</v>
      </c>
      <c r="M281">
        <f t="shared" si="21"/>
        <v>-5.7999999999992724E-2</v>
      </c>
      <c r="N281">
        <f t="shared" si="22"/>
        <v>-6.0999999999978627E-2</v>
      </c>
      <c r="O281">
        <f t="shared" si="23"/>
        <v>-6.0999999999978627</v>
      </c>
      <c r="Q281">
        <f t="shared" si="24"/>
        <v>-4.4114031154615069E-2</v>
      </c>
    </row>
    <row r="282" spans="1:17" x14ac:dyDescent="0.25">
      <c r="A282" t="s">
        <v>1914</v>
      </c>
      <c r="B282" t="s">
        <v>200</v>
      </c>
      <c r="C282">
        <v>0.02</v>
      </c>
      <c r="D282" t="s">
        <v>147</v>
      </c>
      <c r="E282">
        <v>138.87299999999999</v>
      </c>
      <c r="F282">
        <v>138.745</v>
      </c>
      <c r="G282">
        <v>138.97499999999999</v>
      </c>
      <c r="H282" t="s">
        <v>1915</v>
      </c>
      <c r="I282">
        <v>138.96299999999999</v>
      </c>
      <c r="J282">
        <v>-0.14000000000000001</v>
      </c>
      <c r="K282">
        <v>0</v>
      </c>
      <c r="L282">
        <f t="shared" si="20"/>
        <v>-1.2000000000000455E-2</v>
      </c>
      <c r="M282">
        <f t="shared" si="21"/>
        <v>0.21799999999998931</v>
      </c>
      <c r="N282">
        <f t="shared" si="22"/>
        <v>9.0000000000003411E-2</v>
      </c>
      <c r="O282">
        <f t="shared" si="23"/>
        <v>9.0000000000003411</v>
      </c>
      <c r="Q282">
        <f t="shared" si="24"/>
        <v>6.4807413968160421E-2</v>
      </c>
    </row>
    <row r="283" spans="1:17" x14ac:dyDescent="0.25">
      <c r="A283" t="s">
        <v>1916</v>
      </c>
      <c r="B283" t="s">
        <v>200</v>
      </c>
      <c r="C283">
        <v>0.02</v>
      </c>
      <c r="D283" t="s">
        <v>147</v>
      </c>
      <c r="E283">
        <v>138.898</v>
      </c>
      <c r="F283">
        <v>138.90299999999999</v>
      </c>
      <c r="G283">
        <v>139.084</v>
      </c>
      <c r="H283" t="s">
        <v>1917</v>
      </c>
      <c r="I283">
        <v>138.90299999999999</v>
      </c>
      <c r="J283">
        <v>-0.14000000000000001</v>
      </c>
      <c r="K283">
        <v>0</v>
      </c>
      <c r="L283">
        <f t="shared" si="20"/>
        <v>-0.1810000000000116</v>
      </c>
      <c r="M283">
        <f t="shared" si="21"/>
        <v>0</v>
      </c>
      <c r="N283">
        <f t="shared" si="22"/>
        <v>4.9999999999954525E-3</v>
      </c>
      <c r="O283">
        <f t="shared" si="23"/>
        <v>0.49999999999954525</v>
      </c>
      <c r="Q283">
        <f t="shared" si="24"/>
        <v>3.5997638554878058E-3</v>
      </c>
    </row>
    <row r="284" spans="1:17" x14ac:dyDescent="0.25">
      <c r="A284" t="s">
        <v>1918</v>
      </c>
      <c r="B284" t="s">
        <v>195</v>
      </c>
      <c r="C284">
        <v>0.02</v>
      </c>
      <c r="D284" t="s">
        <v>147</v>
      </c>
      <c r="E284">
        <v>138.79400000000001</v>
      </c>
      <c r="F284">
        <v>138.898</v>
      </c>
      <c r="G284">
        <v>138.47300000000001</v>
      </c>
      <c r="H284" t="s">
        <v>1919</v>
      </c>
      <c r="I284">
        <v>138.898</v>
      </c>
      <c r="J284">
        <v>-0.14000000000000001</v>
      </c>
      <c r="K284">
        <v>0</v>
      </c>
      <c r="L284">
        <f t="shared" si="20"/>
        <v>0.42499999999998295</v>
      </c>
      <c r="M284">
        <f t="shared" si="21"/>
        <v>0</v>
      </c>
      <c r="N284">
        <f t="shared" si="22"/>
        <v>0.10399999999998499</v>
      </c>
      <c r="O284">
        <f t="shared" si="23"/>
        <v>10.399999999998499</v>
      </c>
      <c r="Q284">
        <f t="shared" si="24"/>
        <v>7.4931192991040674E-2</v>
      </c>
    </row>
    <row r="285" spans="1:17" x14ac:dyDescent="0.25">
      <c r="A285" t="s">
        <v>1920</v>
      </c>
      <c r="B285" t="s">
        <v>195</v>
      </c>
      <c r="C285">
        <v>0.02</v>
      </c>
      <c r="D285" t="s">
        <v>147</v>
      </c>
      <c r="E285">
        <v>138.78100000000001</v>
      </c>
      <c r="F285">
        <v>138.90299999999999</v>
      </c>
      <c r="G285">
        <v>138.649</v>
      </c>
      <c r="H285" t="s">
        <v>1919</v>
      </c>
      <c r="I285">
        <v>138.90299999999999</v>
      </c>
      <c r="J285">
        <v>-0.14000000000000001</v>
      </c>
      <c r="K285">
        <v>0</v>
      </c>
      <c r="L285">
        <f t="shared" si="20"/>
        <v>0.25399999999999068</v>
      </c>
      <c r="M285">
        <f t="shared" si="21"/>
        <v>0</v>
      </c>
      <c r="N285">
        <f t="shared" si="22"/>
        <v>0.12199999999998568</v>
      </c>
      <c r="O285">
        <f t="shared" si="23"/>
        <v>12.199999999998568</v>
      </c>
      <c r="Q285">
        <f t="shared" si="24"/>
        <v>8.7908287157453593E-2</v>
      </c>
    </row>
    <row r="286" spans="1:17" x14ac:dyDescent="0.25">
      <c r="A286" t="s">
        <v>1921</v>
      </c>
      <c r="B286" t="s">
        <v>195</v>
      </c>
      <c r="C286">
        <v>0.02</v>
      </c>
      <c r="D286" t="s">
        <v>147</v>
      </c>
      <c r="E286">
        <v>138.74799999999999</v>
      </c>
      <c r="F286">
        <v>138.74600000000001</v>
      </c>
      <c r="G286">
        <v>138.613</v>
      </c>
      <c r="H286" t="s">
        <v>1922</v>
      </c>
      <c r="I286">
        <v>138.613</v>
      </c>
      <c r="J286">
        <v>-0.14000000000000001</v>
      </c>
      <c r="K286">
        <v>0</v>
      </c>
      <c r="L286">
        <f t="shared" si="20"/>
        <v>0</v>
      </c>
      <c r="M286">
        <f t="shared" si="21"/>
        <v>-0.13300000000000978</v>
      </c>
      <c r="N286">
        <f t="shared" si="22"/>
        <v>-0.13499999999999091</v>
      </c>
      <c r="O286">
        <f t="shared" si="23"/>
        <v>-13.499999999999091</v>
      </c>
      <c r="Q286">
        <f t="shared" si="24"/>
        <v>-9.7298699801071656E-2</v>
      </c>
    </row>
    <row r="287" spans="1:17" x14ac:dyDescent="0.25">
      <c r="A287" t="s">
        <v>1923</v>
      </c>
      <c r="B287" t="s">
        <v>195</v>
      </c>
      <c r="C287">
        <v>0.02</v>
      </c>
      <c r="D287" t="s">
        <v>147</v>
      </c>
      <c r="E287">
        <v>138.75200000000001</v>
      </c>
      <c r="F287">
        <v>138.749</v>
      </c>
      <c r="G287">
        <v>138.46899999999999</v>
      </c>
      <c r="H287" t="s">
        <v>1924</v>
      </c>
      <c r="I287">
        <v>138.71299999999999</v>
      </c>
      <c r="J287">
        <v>-0.14000000000000001</v>
      </c>
      <c r="K287">
        <v>0</v>
      </c>
      <c r="L287">
        <f t="shared" si="20"/>
        <v>0.24399999999999977</v>
      </c>
      <c r="M287">
        <f t="shared" si="21"/>
        <v>-3.6000000000001364E-2</v>
      </c>
      <c r="N287">
        <f t="shared" si="22"/>
        <v>-3.9000000000015689E-2</v>
      </c>
      <c r="O287">
        <f t="shared" si="23"/>
        <v>-3.9000000000015689</v>
      </c>
      <c r="Q287">
        <f t="shared" si="24"/>
        <v>-2.8107702952040826E-2</v>
      </c>
    </row>
    <row r="288" spans="1:17" x14ac:dyDescent="0.25">
      <c r="A288" t="s">
        <v>1945</v>
      </c>
      <c r="B288" t="s">
        <v>195</v>
      </c>
      <c r="C288">
        <v>0.02</v>
      </c>
      <c r="D288" t="s">
        <v>147</v>
      </c>
      <c r="E288">
        <v>138.982</v>
      </c>
      <c r="F288">
        <v>138.977</v>
      </c>
      <c r="G288">
        <v>138.483</v>
      </c>
      <c r="H288" t="s">
        <v>1946</v>
      </c>
      <c r="I288">
        <v>138.88499999999999</v>
      </c>
      <c r="J288">
        <v>-0.14000000000000001</v>
      </c>
      <c r="K288">
        <v>0</v>
      </c>
      <c r="L288">
        <f t="shared" si="20"/>
        <v>0.40199999999998681</v>
      </c>
      <c r="M288">
        <f t="shared" si="21"/>
        <v>-9.200000000001296E-2</v>
      </c>
      <c r="N288">
        <f t="shared" si="22"/>
        <v>-9.7000000000008413E-2</v>
      </c>
      <c r="O288">
        <f t="shared" si="23"/>
        <v>-9.7000000000008413</v>
      </c>
      <c r="Q288">
        <f t="shared" si="24"/>
        <v>-6.9793210631598629E-2</v>
      </c>
    </row>
    <row r="289" spans="1:17" x14ac:dyDescent="0.25">
      <c r="A289" t="s">
        <v>1947</v>
      </c>
      <c r="B289" t="s">
        <v>195</v>
      </c>
      <c r="C289">
        <v>0.02</v>
      </c>
      <c r="D289" t="s">
        <v>147</v>
      </c>
      <c r="E289">
        <v>138.989</v>
      </c>
      <c r="F289">
        <v>138.98699999999999</v>
      </c>
      <c r="G289">
        <v>138.749</v>
      </c>
      <c r="H289" t="s">
        <v>1948</v>
      </c>
      <c r="I289">
        <v>138.88499999999999</v>
      </c>
      <c r="J289">
        <v>-0.14000000000000001</v>
      </c>
      <c r="K289">
        <v>0</v>
      </c>
      <c r="L289">
        <f t="shared" si="20"/>
        <v>0.13599999999999568</v>
      </c>
      <c r="M289">
        <f t="shared" si="21"/>
        <v>-0.10200000000000387</v>
      </c>
      <c r="N289">
        <f t="shared" si="22"/>
        <v>-0.10400000000001342</v>
      </c>
      <c r="O289">
        <f t="shared" si="23"/>
        <v>-10.400000000001342</v>
      </c>
      <c r="Q289">
        <f t="shared" si="24"/>
        <v>-7.4826065372089454E-2</v>
      </c>
    </row>
    <row r="290" spans="1:17" x14ac:dyDescent="0.25">
      <c r="A290" t="s">
        <v>1949</v>
      </c>
      <c r="B290" t="s">
        <v>195</v>
      </c>
      <c r="C290">
        <v>0.02</v>
      </c>
      <c r="D290" t="s">
        <v>147</v>
      </c>
      <c r="E290">
        <v>138.97499999999999</v>
      </c>
      <c r="F290">
        <v>139.065</v>
      </c>
      <c r="G290">
        <v>138.761</v>
      </c>
      <c r="H290" t="s">
        <v>1950</v>
      </c>
      <c r="I290">
        <v>138.761</v>
      </c>
      <c r="J290">
        <v>-0.14000000000000001</v>
      </c>
      <c r="K290">
        <v>0</v>
      </c>
      <c r="L290">
        <f t="shared" si="20"/>
        <v>0</v>
      </c>
      <c r="M290">
        <f t="shared" si="21"/>
        <v>-0.30400000000000205</v>
      </c>
      <c r="N290">
        <f t="shared" si="22"/>
        <v>-0.21399999999999864</v>
      </c>
      <c r="O290">
        <f t="shared" si="23"/>
        <v>-21.399999999999864</v>
      </c>
      <c r="Q290">
        <f t="shared" si="24"/>
        <v>-0.15398452959165221</v>
      </c>
    </row>
    <row r="291" spans="1:17" x14ac:dyDescent="0.25">
      <c r="A291" t="s">
        <v>1951</v>
      </c>
      <c r="B291" t="s">
        <v>195</v>
      </c>
      <c r="C291">
        <v>0.02</v>
      </c>
      <c r="D291" t="s">
        <v>147</v>
      </c>
      <c r="E291">
        <v>138.97</v>
      </c>
      <c r="F291">
        <v>139.07</v>
      </c>
      <c r="G291">
        <v>138.75899999999999</v>
      </c>
      <c r="H291" t="s">
        <v>1950</v>
      </c>
      <c r="I291">
        <v>138.75899999999999</v>
      </c>
      <c r="J291">
        <v>-0.14000000000000001</v>
      </c>
      <c r="K291">
        <v>0</v>
      </c>
      <c r="L291">
        <f t="shared" si="20"/>
        <v>0</v>
      </c>
      <c r="M291">
        <f t="shared" si="21"/>
        <v>-0.31100000000000705</v>
      </c>
      <c r="N291">
        <f t="shared" si="22"/>
        <v>-0.21100000000001273</v>
      </c>
      <c r="O291">
        <f t="shared" si="23"/>
        <v>-21.100000000001273</v>
      </c>
      <c r="Q291">
        <f t="shared" si="24"/>
        <v>-0.15183133050299544</v>
      </c>
    </row>
    <row r="292" spans="1:17" x14ac:dyDescent="0.25">
      <c r="A292" t="s">
        <v>1952</v>
      </c>
      <c r="B292" t="s">
        <v>195</v>
      </c>
      <c r="C292">
        <v>0.02</v>
      </c>
      <c r="D292" t="s">
        <v>147</v>
      </c>
      <c r="E292">
        <v>138.66200000000001</v>
      </c>
      <c r="F292">
        <v>138.893</v>
      </c>
      <c r="G292">
        <v>138.488</v>
      </c>
      <c r="H292" t="s">
        <v>1953</v>
      </c>
      <c r="I292">
        <v>138.78399999999999</v>
      </c>
      <c r="J292">
        <v>-0.14000000000000001</v>
      </c>
      <c r="K292">
        <v>0</v>
      </c>
      <c r="L292">
        <f t="shared" si="20"/>
        <v>0.29599999999999227</v>
      </c>
      <c r="M292">
        <f t="shared" si="21"/>
        <v>-0.10900000000000887</v>
      </c>
      <c r="N292">
        <f t="shared" si="22"/>
        <v>0.12199999999998568</v>
      </c>
      <c r="O292">
        <f t="shared" si="23"/>
        <v>12.199999999998568</v>
      </c>
      <c r="Q292">
        <f t="shared" si="24"/>
        <v>8.7983730221679823E-2</v>
      </c>
    </row>
    <row r="293" spans="1:17" x14ac:dyDescent="0.25">
      <c r="A293" t="s">
        <v>1954</v>
      </c>
      <c r="B293" t="s">
        <v>195</v>
      </c>
      <c r="C293">
        <v>0.02</v>
      </c>
      <c r="D293" t="s">
        <v>147</v>
      </c>
      <c r="E293">
        <v>138.46100000000001</v>
      </c>
      <c r="F293">
        <v>138.63200000000001</v>
      </c>
      <c r="G293">
        <v>138.35900000000001</v>
      </c>
      <c r="H293" t="s">
        <v>1955</v>
      </c>
      <c r="I293">
        <v>138.61699999999999</v>
      </c>
      <c r="J293">
        <v>-0.14000000000000001</v>
      </c>
      <c r="K293">
        <v>0</v>
      </c>
      <c r="L293">
        <f t="shared" si="20"/>
        <v>0.25799999999998136</v>
      </c>
      <c r="M293">
        <f t="shared" si="21"/>
        <v>-1.5000000000014779E-2</v>
      </c>
      <c r="N293">
        <f t="shared" si="22"/>
        <v>0.15599999999997749</v>
      </c>
      <c r="O293">
        <f t="shared" si="23"/>
        <v>15.599999999997749</v>
      </c>
      <c r="Q293">
        <f t="shared" si="24"/>
        <v>0.11266710481650245</v>
      </c>
    </row>
    <row r="294" spans="1:17" x14ac:dyDescent="0.25">
      <c r="A294" t="s">
        <v>1956</v>
      </c>
      <c r="B294" t="s">
        <v>195</v>
      </c>
      <c r="C294">
        <v>0.02</v>
      </c>
      <c r="D294" t="s">
        <v>147</v>
      </c>
      <c r="E294">
        <v>138.46100000000001</v>
      </c>
      <c r="F294">
        <v>138.63499999999999</v>
      </c>
      <c r="G294">
        <v>138.16499999999999</v>
      </c>
      <c r="H294" t="s">
        <v>1957</v>
      </c>
      <c r="I294">
        <v>138.61600000000001</v>
      </c>
      <c r="J294">
        <v>-0.14000000000000001</v>
      </c>
      <c r="K294">
        <v>0</v>
      </c>
      <c r="L294">
        <f t="shared" si="20"/>
        <v>0.45100000000002183</v>
      </c>
      <c r="M294">
        <f t="shared" si="21"/>
        <v>-1.8999999999977035E-2</v>
      </c>
      <c r="N294">
        <f t="shared" si="22"/>
        <v>0.15500000000000114</v>
      </c>
      <c r="O294">
        <f t="shared" si="23"/>
        <v>15.500000000000114</v>
      </c>
      <c r="Q294">
        <f t="shared" si="24"/>
        <v>0.11194487978564442</v>
      </c>
    </row>
    <row r="295" spans="1:17" x14ac:dyDescent="0.25">
      <c r="A295" t="s">
        <v>1976</v>
      </c>
      <c r="B295" t="s">
        <v>200</v>
      </c>
      <c r="C295">
        <v>0.02</v>
      </c>
      <c r="D295" t="s">
        <v>147</v>
      </c>
      <c r="E295">
        <v>138.90799999999999</v>
      </c>
      <c r="F295">
        <v>138.84100000000001</v>
      </c>
      <c r="G295">
        <v>139.06100000000001</v>
      </c>
      <c r="H295" t="s">
        <v>1977</v>
      </c>
      <c r="I295">
        <v>139.03200000000001</v>
      </c>
      <c r="J295">
        <v>-0.14000000000000001</v>
      </c>
      <c r="K295">
        <v>0</v>
      </c>
      <c r="L295">
        <f t="shared" si="20"/>
        <v>-2.8999999999996362E-2</v>
      </c>
      <c r="M295">
        <f t="shared" si="21"/>
        <v>0.1910000000000025</v>
      </c>
      <c r="N295">
        <f t="shared" si="22"/>
        <v>0.12400000000002365</v>
      </c>
      <c r="O295">
        <f t="shared" si="23"/>
        <v>12.400000000002365</v>
      </c>
      <c r="Q295">
        <f t="shared" si="24"/>
        <v>8.9267716762190558E-2</v>
      </c>
    </row>
    <row r="296" spans="1:17" x14ac:dyDescent="0.25">
      <c r="A296" t="s">
        <v>1978</v>
      </c>
      <c r="B296" t="s">
        <v>200</v>
      </c>
      <c r="C296">
        <v>0.02</v>
      </c>
      <c r="D296" t="s">
        <v>147</v>
      </c>
      <c r="E296">
        <v>138.90899999999999</v>
      </c>
      <c r="F296">
        <v>138.83699999999999</v>
      </c>
      <c r="G296">
        <v>139.06100000000001</v>
      </c>
      <c r="H296" t="s">
        <v>1979</v>
      </c>
      <c r="I296">
        <v>139.03200000000001</v>
      </c>
      <c r="J296">
        <v>-0.14000000000000001</v>
      </c>
      <c r="K296">
        <v>0</v>
      </c>
      <c r="L296">
        <f t="shared" si="20"/>
        <v>-2.8999999999996362E-2</v>
      </c>
      <c r="M296">
        <f t="shared" si="21"/>
        <v>0.1950000000000216</v>
      </c>
      <c r="N296">
        <f t="shared" si="22"/>
        <v>0.12300000000001887</v>
      </c>
      <c r="O296">
        <f t="shared" si="23"/>
        <v>12.300000000001887</v>
      </c>
      <c r="Q296">
        <f t="shared" si="24"/>
        <v>8.8547178368585833E-2</v>
      </c>
    </row>
    <row r="297" spans="1:17" x14ac:dyDescent="0.25">
      <c r="A297" t="s">
        <v>1980</v>
      </c>
      <c r="B297" t="s">
        <v>200</v>
      </c>
      <c r="C297">
        <v>0.02</v>
      </c>
      <c r="D297" t="s">
        <v>147</v>
      </c>
      <c r="E297">
        <v>139.37899999999999</v>
      </c>
      <c r="F297">
        <v>139.197</v>
      </c>
      <c r="G297">
        <v>139.60900000000001</v>
      </c>
      <c r="H297" t="s">
        <v>1981</v>
      </c>
      <c r="I297">
        <v>139.286</v>
      </c>
      <c r="J297">
        <v>-0.14000000000000001</v>
      </c>
      <c r="K297">
        <v>0</v>
      </c>
      <c r="L297">
        <f t="shared" si="20"/>
        <v>-0.3230000000000075</v>
      </c>
      <c r="M297">
        <f t="shared" si="21"/>
        <v>8.8999999999998636E-2</v>
      </c>
      <c r="N297">
        <f t="shared" si="22"/>
        <v>-9.2999999999989313E-2</v>
      </c>
      <c r="O297">
        <f t="shared" si="23"/>
        <v>-9.2999999999989313</v>
      </c>
      <c r="Q297">
        <f t="shared" si="24"/>
        <v>-6.6724542434648912E-2</v>
      </c>
    </row>
    <row r="298" spans="1:17" x14ac:dyDescent="0.25">
      <c r="A298" t="s">
        <v>1982</v>
      </c>
      <c r="B298" t="s">
        <v>200</v>
      </c>
      <c r="C298">
        <v>0.02</v>
      </c>
      <c r="D298" t="s">
        <v>147</v>
      </c>
      <c r="E298">
        <v>139.37899999999999</v>
      </c>
      <c r="F298">
        <v>139.19999999999999</v>
      </c>
      <c r="G298">
        <v>139.47300000000001</v>
      </c>
      <c r="H298" t="s">
        <v>1983</v>
      </c>
      <c r="I298">
        <v>139.27699999999999</v>
      </c>
      <c r="J298">
        <v>-0.14000000000000001</v>
      </c>
      <c r="K298">
        <v>0</v>
      </c>
      <c r="L298">
        <f t="shared" si="20"/>
        <v>-0.19600000000002638</v>
      </c>
      <c r="M298">
        <f t="shared" si="21"/>
        <v>7.6999999999998181E-2</v>
      </c>
      <c r="N298">
        <f t="shared" si="22"/>
        <v>-0.10200000000000387</v>
      </c>
      <c r="O298">
        <f t="shared" si="23"/>
        <v>-10.200000000000387</v>
      </c>
      <c r="Q298">
        <f t="shared" si="24"/>
        <v>-7.3181756218658398E-2</v>
      </c>
    </row>
    <row r="299" spans="1:17" x14ac:dyDescent="0.25">
      <c r="A299" t="s">
        <v>1984</v>
      </c>
      <c r="B299" t="s">
        <v>200</v>
      </c>
      <c r="C299">
        <v>0.02</v>
      </c>
      <c r="D299" t="s">
        <v>147</v>
      </c>
      <c r="E299">
        <v>139.37799999999999</v>
      </c>
      <c r="F299">
        <v>139.26900000000001</v>
      </c>
      <c r="G299">
        <v>139.47399999999999</v>
      </c>
      <c r="H299" t="s">
        <v>1985</v>
      </c>
      <c r="I299">
        <v>139.30699999999999</v>
      </c>
      <c r="J299">
        <v>-0.14000000000000001</v>
      </c>
      <c r="K299">
        <v>0</v>
      </c>
      <c r="L299">
        <f t="shared" si="20"/>
        <v>-0.16700000000000159</v>
      </c>
      <c r="M299">
        <f t="shared" si="21"/>
        <v>3.7999999999982492E-2</v>
      </c>
      <c r="N299">
        <f t="shared" si="22"/>
        <v>-7.0999999999997954E-2</v>
      </c>
      <c r="O299">
        <f t="shared" si="23"/>
        <v>-7.0999999999997954</v>
      </c>
      <c r="Q299">
        <f t="shared" si="24"/>
        <v>-5.0940607556427812E-2</v>
      </c>
    </row>
    <row r="300" spans="1:17" x14ac:dyDescent="0.25">
      <c r="A300" t="s">
        <v>1986</v>
      </c>
      <c r="B300" t="s">
        <v>200</v>
      </c>
      <c r="C300">
        <v>0.02</v>
      </c>
      <c r="D300" t="s">
        <v>147</v>
      </c>
      <c r="E300">
        <v>139.37700000000001</v>
      </c>
      <c r="F300">
        <v>139.27099999999999</v>
      </c>
      <c r="G300">
        <v>139.56200000000001</v>
      </c>
      <c r="H300" t="s">
        <v>1987</v>
      </c>
      <c r="I300">
        <v>139.30799999999999</v>
      </c>
      <c r="J300">
        <v>-0.14000000000000001</v>
      </c>
      <c r="K300">
        <v>0</v>
      </c>
      <c r="L300">
        <f t="shared" si="20"/>
        <v>-0.2540000000000191</v>
      </c>
      <c r="M300">
        <f t="shared" si="21"/>
        <v>3.7000000000006139E-2</v>
      </c>
      <c r="N300">
        <f t="shared" si="22"/>
        <v>-6.9000000000016826E-2</v>
      </c>
      <c r="O300">
        <f t="shared" si="23"/>
        <v>-6.9000000000016826</v>
      </c>
      <c r="Q300">
        <f t="shared" si="24"/>
        <v>-4.9506016057180753E-2</v>
      </c>
    </row>
    <row r="301" spans="1:17" x14ac:dyDescent="0.25">
      <c r="A301" t="s">
        <v>1988</v>
      </c>
      <c r="B301" t="s">
        <v>200</v>
      </c>
      <c r="C301">
        <v>0.02</v>
      </c>
      <c r="D301" t="s">
        <v>147</v>
      </c>
      <c r="E301">
        <v>140.05000000000001</v>
      </c>
      <c r="F301">
        <v>139.60400000000001</v>
      </c>
      <c r="G301">
        <v>140.274</v>
      </c>
      <c r="H301" t="s">
        <v>1989</v>
      </c>
      <c r="I301">
        <v>140.023</v>
      </c>
      <c r="J301">
        <v>-0.14000000000000001</v>
      </c>
      <c r="K301">
        <v>0</v>
      </c>
      <c r="L301">
        <f t="shared" si="20"/>
        <v>-0.25100000000000477</v>
      </c>
      <c r="M301">
        <f t="shared" si="21"/>
        <v>0.41899999999998272</v>
      </c>
      <c r="N301">
        <f t="shared" si="22"/>
        <v>-2.7000000000015234E-2</v>
      </c>
      <c r="O301">
        <f t="shared" si="23"/>
        <v>-2.7000000000015234</v>
      </c>
      <c r="Q301">
        <f t="shared" si="24"/>
        <v>-1.927882898965743E-2</v>
      </c>
    </row>
    <row r="302" spans="1:17" x14ac:dyDescent="0.25">
      <c r="A302" t="s">
        <v>1990</v>
      </c>
      <c r="B302" t="s">
        <v>200</v>
      </c>
      <c r="C302">
        <v>0.02</v>
      </c>
      <c r="D302" t="s">
        <v>147</v>
      </c>
      <c r="E302">
        <v>140.053</v>
      </c>
      <c r="F302">
        <v>139.60400000000001</v>
      </c>
      <c r="G302">
        <v>140.49600000000001</v>
      </c>
      <c r="H302" t="s">
        <v>1991</v>
      </c>
      <c r="I302">
        <v>140.024</v>
      </c>
      <c r="J302">
        <v>-0.14000000000000001</v>
      </c>
      <c r="K302">
        <v>0</v>
      </c>
      <c r="L302">
        <f t="shared" si="20"/>
        <v>-0.47200000000000841</v>
      </c>
      <c r="M302">
        <f t="shared" si="21"/>
        <v>0.41999999999998749</v>
      </c>
      <c r="N302">
        <f t="shared" si="22"/>
        <v>-2.8999999999996362E-2</v>
      </c>
      <c r="O302">
        <f t="shared" si="23"/>
        <v>-2.8999999999996362</v>
      </c>
      <c r="Q302">
        <f t="shared" si="24"/>
        <v>-2.0706446845120321E-2</v>
      </c>
    </row>
    <row r="303" spans="1:17" x14ac:dyDescent="0.25">
      <c r="A303" t="s">
        <v>1992</v>
      </c>
      <c r="B303" t="s">
        <v>200</v>
      </c>
      <c r="C303">
        <v>0.02</v>
      </c>
      <c r="D303" t="s">
        <v>147</v>
      </c>
      <c r="E303">
        <v>140.059</v>
      </c>
      <c r="F303">
        <v>139.60400000000001</v>
      </c>
      <c r="G303">
        <v>140.709</v>
      </c>
      <c r="H303" t="s">
        <v>1993</v>
      </c>
      <c r="I303">
        <v>140.017</v>
      </c>
      <c r="J303">
        <v>-0.14000000000000001</v>
      </c>
      <c r="K303">
        <v>0</v>
      </c>
      <c r="L303">
        <f t="shared" si="20"/>
        <v>-0.69200000000000728</v>
      </c>
      <c r="M303">
        <f t="shared" si="21"/>
        <v>0.41299999999998249</v>
      </c>
      <c r="N303">
        <f t="shared" si="22"/>
        <v>-4.2000000000001592E-2</v>
      </c>
      <c r="O303">
        <f t="shared" si="23"/>
        <v>-4.2000000000001592</v>
      </c>
      <c r="Q303">
        <f t="shared" si="24"/>
        <v>-2.9987362468675054E-2</v>
      </c>
    </row>
    <row r="304" spans="1:17" x14ac:dyDescent="0.25">
      <c r="A304" t="s">
        <v>1994</v>
      </c>
      <c r="B304" t="s">
        <v>200</v>
      </c>
      <c r="C304">
        <v>0.02</v>
      </c>
      <c r="D304" t="s">
        <v>147</v>
      </c>
      <c r="E304">
        <v>140.083</v>
      </c>
      <c r="F304">
        <v>139.60400000000001</v>
      </c>
      <c r="G304">
        <v>140.96799999999999</v>
      </c>
      <c r="H304" t="s">
        <v>1995</v>
      </c>
      <c r="I304">
        <v>140.018</v>
      </c>
      <c r="J304">
        <v>-0.14000000000000001</v>
      </c>
      <c r="K304">
        <v>0</v>
      </c>
      <c r="L304">
        <f t="shared" si="20"/>
        <v>-0.94999999999998863</v>
      </c>
      <c r="M304">
        <f t="shared" si="21"/>
        <v>0.41399999999998727</v>
      </c>
      <c r="N304">
        <f t="shared" si="22"/>
        <v>-6.4999999999997726E-2</v>
      </c>
      <c r="O304">
        <f t="shared" si="23"/>
        <v>-6.4999999999997726</v>
      </c>
      <c r="Q304">
        <f t="shared" si="24"/>
        <v>-4.6401062227392133E-2</v>
      </c>
    </row>
    <row r="305" spans="1:17" x14ac:dyDescent="0.25">
      <c r="A305" t="s">
        <v>1996</v>
      </c>
      <c r="B305" t="s">
        <v>200</v>
      </c>
      <c r="C305">
        <v>0.02</v>
      </c>
      <c r="D305" t="s">
        <v>147</v>
      </c>
      <c r="E305">
        <v>140.09299999999999</v>
      </c>
      <c r="F305">
        <v>139.96</v>
      </c>
      <c r="G305">
        <v>140.273</v>
      </c>
      <c r="H305" t="s">
        <v>1997</v>
      </c>
      <c r="I305">
        <v>140.02600000000001</v>
      </c>
      <c r="J305">
        <v>-0.14000000000000001</v>
      </c>
      <c r="K305">
        <v>0</v>
      </c>
      <c r="L305">
        <f t="shared" si="20"/>
        <v>-0.24699999999998568</v>
      </c>
      <c r="M305">
        <f t="shared" si="21"/>
        <v>6.6000000000002501E-2</v>
      </c>
      <c r="N305">
        <f t="shared" si="22"/>
        <v>-6.6999999999978854E-2</v>
      </c>
      <c r="O305">
        <f t="shared" si="23"/>
        <v>-6.6999999999978854</v>
      </c>
      <c r="Q305">
        <f t="shared" si="24"/>
        <v>-4.7825373144967168E-2</v>
      </c>
    </row>
    <row r="306" spans="1:17" x14ac:dyDescent="0.25">
      <c r="A306" t="s">
        <v>1998</v>
      </c>
      <c r="B306" t="s">
        <v>200</v>
      </c>
      <c r="C306">
        <v>0.02</v>
      </c>
      <c r="D306" t="s">
        <v>147</v>
      </c>
      <c r="E306">
        <v>140.119</v>
      </c>
      <c r="F306">
        <v>139.964</v>
      </c>
      <c r="G306">
        <v>140.59299999999999</v>
      </c>
      <c r="H306" t="s">
        <v>1999</v>
      </c>
      <c r="I306">
        <v>140.029</v>
      </c>
      <c r="J306">
        <v>-0.14000000000000001</v>
      </c>
      <c r="K306">
        <v>0</v>
      </c>
      <c r="L306">
        <f t="shared" si="20"/>
        <v>-0.56399999999999295</v>
      </c>
      <c r="M306">
        <f t="shared" si="21"/>
        <v>6.4999999999997726E-2</v>
      </c>
      <c r="N306">
        <f t="shared" si="22"/>
        <v>-9.0000000000003411E-2</v>
      </c>
      <c r="O306">
        <f t="shared" si="23"/>
        <v>-9.0000000000003411</v>
      </c>
      <c r="Q306">
        <f t="shared" si="24"/>
        <v>-6.4231117835556503E-2</v>
      </c>
    </row>
    <row r="307" spans="1:17" x14ac:dyDescent="0.25">
      <c r="A307" t="s">
        <v>2000</v>
      </c>
      <c r="B307" t="s">
        <v>200</v>
      </c>
      <c r="C307">
        <v>0.02</v>
      </c>
      <c r="D307" t="s">
        <v>147</v>
      </c>
      <c r="E307">
        <v>140.12</v>
      </c>
      <c r="F307">
        <v>139.96</v>
      </c>
      <c r="G307">
        <v>0</v>
      </c>
      <c r="H307" t="s">
        <v>2001</v>
      </c>
      <c r="I307">
        <v>140.029</v>
      </c>
      <c r="J307">
        <v>-0.14000000000000001</v>
      </c>
      <c r="K307">
        <v>0</v>
      </c>
      <c r="L307">
        <f t="shared" si="20"/>
        <v>140.029</v>
      </c>
      <c r="M307">
        <f t="shared" si="21"/>
        <v>6.8999999999988404E-2</v>
      </c>
      <c r="N307">
        <f t="shared" si="22"/>
        <v>-9.1000000000008185E-2</v>
      </c>
      <c r="O307">
        <f t="shared" si="23"/>
        <v>-9.1000000000008185</v>
      </c>
      <c r="Q307">
        <f t="shared" si="24"/>
        <v>-6.4944333428495704E-2</v>
      </c>
    </row>
    <row r="308" spans="1:17" x14ac:dyDescent="0.25">
      <c r="A308" t="s">
        <v>2002</v>
      </c>
      <c r="B308" t="s">
        <v>200</v>
      </c>
      <c r="C308">
        <v>0.02</v>
      </c>
      <c r="D308" t="s">
        <v>147</v>
      </c>
      <c r="E308">
        <v>140.12899999999999</v>
      </c>
      <c r="F308">
        <v>139.96</v>
      </c>
      <c r="G308">
        <v>140.96799999999999</v>
      </c>
      <c r="H308" t="s">
        <v>2003</v>
      </c>
      <c r="I308">
        <v>140.029</v>
      </c>
      <c r="J308">
        <v>-0.14000000000000001</v>
      </c>
      <c r="K308">
        <v>0</v>
      </c>
      <c r="L308">
        <f t="shared" si="20"/>
        <v>-0.93899999999999295</v>
      </c>
      <c r="M308">
        <f t="shared" si="21"/>
        <v>6.8999999999988404E-2</v>
      </c>
      <c r="N308">
        <f t="shared" si="22"/>
        <v>-9.9999999999994316E-2</v>
      </c>
      <c r="O308">
        <f t="shared" si="23"/>
        <v>-9.9999999999994316</v>
      </c>
      <c r="Q308">
        <f t="shared" si="24"/>
        <v>-7.1362815691251857E-2</v>
      </c>
    </row>
    <row r="309" spans="1:17" x14ac:dyDescent="0.25">
      <c r="A309" t="s">
        <v>2178</v>
      </c>
      <c r="B309" t="s">
        <v>200</v>
      </c>
      <c r="C309">
        <v>0.02</v>
      </c>
      <c r="D309" t="s">
        <v>147</v>
      </c>
      <c r="E309">
        <v>139.85900000000001</v>
      </c>
      <c r="F309">
        <v>139.70099999999999</v>
      </c>
      <c r="G309">
        <v>140.01400000000001</v>
      </c>
      <c r="H309" t="s">
        <v>2179</v>
      </c>
      <c r="I309">
        <v>139.73400000000001</v>
      </c>
      <c r="J309">
        <v>-0.14000000000000001</v>
      </c>
      <c r="K309">
        <v>0</v>
      </c>
      <c r="L309">
        <f t="shared" si="20"/>
        <v>-0.28000000000000114</v>
      </c>
      <c r="M309">
        <f t="shared" si="21"/>
        <v>3.3000000000015461E-2</v>
      </c>
      <c r="N309">
        <f t="shared" si="22"/>
        <v>-0.125</v>
      </c>
      <c r="O309">
        <f t="shared" si="23"/>
        <v>-12.5</v>
      </c>
      <c r="Q309">
        <f t="shared" si="24"/>
        <v>-8.9375728412186564E-2</v>
      </c>
    </row>
    <row r="310" spans="1:17" x14ac:dyDescent="0.25">
      <c r="A310" t="s">
        <v>2180</v>
      </c>
      <c r="B310" t="s">
        <v>200</v>
      </c>
      <c r="C310">
        <v>0.02</v>
      </c>
      <c r="D310" t="s">
        <v>147</v>
      </c>
      <c r="E310">
        <v>139.858</v>
      </c>
      <c r="F310">
        <v>139.69900000000001</v>
      </c>
      <c r="G310">
        <v>140.012</v>
      </c>
      <c r="H310" t="s">
        <v>2181</v>
      </c>
      <c r="I310">
        <v>139.73400000000001</v>
      </c>
      <c r="J310">
        <v>-0.14000000000000001</v>
      </c>
      <c r="K310">
        <v>0</v>
      </c>
      <c r="L310">
        <f t="shared" si="20"/>
        <v>-0.27799999999999159</v>
      </c>
      <c r="M310">
        <f t="shared" si="21"/>
        <v>3.4999999999996589E-2</v>
      </c>
      <c r="N310">
        <f t="shared" si="22"/>
        <v>-0.12399999999999523</v>
      </c>
      <c r="O310">
        <f t="shared" si="23"/>
        <v>-12.399999999999523</v>
      </c>
      <c r="Q310">
        <f t="shared" si="24"/>
        <v>-8.8661356518751316E-2</v>
      </c>
    </row>
    <row r="311" spans="1:17" x14ac:dyDescent="0.25">
      <c r="A311" t="s">
        <v>2182</v>
      </c>
      <c r="B311" t="s">
        <v>200</v>
      </c>
      <c r="C311">
        <v>0.02</v>
      </c>
      <c r="D311" t="s">
        <v>147</v>
      </c>
      <c r="E311">
        <v>139.93100000000001</v>
      </c>
      <c r="F311">
        <v>139.82300000000001</v>
      </c>
      <c r="G311">
        <v>140.036</v>
      </c>
      <c r="H311" t="s">
        <v>2183</v>
      </c>
      <c r="I311">
        <v>139.82300000000001</v>
      </c>
      <c r="J311">
        <v>-0.14000000000000001</v>
      </c>
      <c r="K311">
        <v>0</v>
      </c>
      <c r="L311">
        <f t="shared" si="20"/>
        <v>-0.21299999999999386</v>
      </c>
      <c r="M311">
        <f t="shared" si="21"/>
        <v>0</v>
      </c>
      <c r="N311">
        <f t="shared" si="22"/>
        <v>-0.10800000000000409</v>
      </c>
      <c r="O311">
        <f t="shared" si="23"/>
        <v>-10.800000000000409</v>
      </c>
      <c r="Q311">
        <f t="shared" si="24"/>
        <v>-7.7180896298893076E-2</v>
      </c>
    </row>
    <row r="312" spans="1:17" x14ac:dyDescent="0.25">
      <c r="A312" t="s">
        <v>2184</v>
      </c>
      <c r="B312" t="s">
        <v>200</v>
      </c>
      <c r="C312">
        <v>0.02</v>
      </c>
      <c r="D312" t="s">
        <v>147</v>
      </c>
      <c r="E312">
        <v>139.93100000000001</v>
      </c>
      <c r="F312">
        <v>139.82300000000001</v>
      </c>
      <c r="G312">
        <v>140.12100000000001</v>
      </c>
      <c r="H312" t="s">
        <v>2183</v>
      </c>
      <c r="I312">
        <v>139.82300000000001</v>
      </c>
      <c r="J312">
        <v>-0.14000000000000001</v>
      </c>
      <c r="K312">
        <v>0</v>
      </c>
      <c r="L312">
        <f t="shared" si="20"/>
        <v>-0.29800000000000182</v>
      </c>
      <c r="M312">
        <f t="shared" si="21"/>
        <v>0</v>
      </c>
      <c r="N312">
        <f t="shared" si="22"/>
        <v>-0.10800000000000409</v>
      </c>
      <c r="O312">
        <f t="shared" si="23"/>
        <v>-10.800000000000409</v>
      </c>
      <c r="Q312">
        <f t="shared" si="24"/>
        <v>-7.7180896298893076E-2</v>
      </c>
    </row>
    <row r="313" spans="1:17" x14ac:dyDescent="0.25">
      <c r="A313" t="s">
        <v>2185</v>
      </c>
      <c r="B313" t="s">
        <v>200</v>
      </c>
      <c r="C313">
        <v>0.02</v>
      </c>
      <c r="D313" t="s">
        <v>147</v>
      </c>
      <c r="E313">
        <v>139.81200000000001</v>
      </c>
      <c r="F313">
        <v>139.82</v>
      </c>
      <c r="G313">
        <v>140.03100000000001</v>
      </c>
      <c r="H313" t="s">
        <v>2186</v>
      </c>
      <c r="I313">
        <v>140.02699999999999</v>
      </c>
      <c r="J313">
        <v>-0.14000000000000001</v>
      </c>
      <c r="K313">
        <v>0</v>
      </c>
      <c r="L313">
        <f t="shared" si="20"/>
        <v>-4.0000000000190994E-3</v>
      </c>
      <c r="M313">
        <f t="shared" si="21"/>
        <v>0.20699999999999363</v>
      </c>
      <c r="N313">
        <f t="shared" si="22"/>
        <v>0.21499999999997499</v>
      </c>
      <c r="O313">
        <f t="shared" si="23"/>
        <v>21.499999999997499</v>
      </c>
      <c r="Q313">
        <f t="shared" si="24"/>
        <v>0.15377793036361326</v>
      </c>
    </row>
    <row r="314" spans="1:17" x14ac:dyDescent="0.25">
      <c r="A314" t="s">
        <v>2187</v>
      </c>
      <c r="B314" t="s">
        <v>200</v>
      </c>
      <c r="C314">
        <v>0.02</v>
      </c>
      <c r="D314" t="s">
        <v>147</v>
      </c>
      <c r="E314">
        <v>139.87299999999999</v>
      </c>
      <c r="F314">
        <v>139.881</v>
      </c>
      <c r="G314">
        <v>140.18899999999999</v>
      </c>
      <c r="H314" t="s">
        <v>2188</v>
      </c>
      <c r="I314">
        <v>139.98699999999999</v>
      </c>
      <c r="J314">
        <v>-0.14000000000000001</v>
      </c>
      <c r="K314">
        <v>0</v>
      </c>
      <c r="L314">
        <f t="shared" si="20"/>
        <v>-0.20199999999999818</v>
      </c>
      <c r="M314">
        <f t="shared" si="21"/>
        <v>0.10599999999999454</v>
      </c>
      <c r="N314">
        <f t="shared" si="22"/>
        <v>0.11400000000000432</v>
      </c>
      <c r="O314">
        <f t="shared" si="23"/>
        <v>11.400000000000432</v>
      </c>
      <c r="Q314">
        <f t="shared" si="24"/>
        <v>8.1502505844590678E-2</v>
      </c>
    </row>
    <row r="315" spans="1:17" x14ac:dyDescent="0.25">
      <c r="A315" t="s">
        <v>2189</v>
      </c>
      <c r="B315" t="s">
        <v>195</v>
      </c>
      <c r="C315">
        <v>0.02</v>
      </c>
      <c r="D315" t="s">
        <v>147</v>
      </c>
      <c r="E315">
        <v>140.26</v>
      </c>
      <c r="F315">
        <v>140.49600000000001</v>
      </c>
      <c r="G315">
        <v>140.05199999999999</v>
      </c>
      <c r="H315" t="s">
        <v>2190</v>
      </c>
      <c r="I315">
        <v>140.05199999999999</v>
      </c>
      <c r="J315">
        <v>-0.14000000000000001</v>
      </c>
      <c r="K315">
        <v>0</v>
      </c>
      <c r="L315">
        <f t="shared" si="20"/>
        <v>0</v>
      </c>
      <c r="M315">
        <f t="shared" si="21"/>
        <v>-0.44400000000001683</v>
      </c>
      <c r="N315">
        <f t="shared" si="22"/>
        <v>-0.20799999999999841</v>
      </c>
      <c r="O315">
        <f t="shared" si="23"/>
        <v>-20.799999999999841</v>
      </c>
      <c r="Q315">
        <f t="shared" si="24"/>
        <v>-0.1482960216740328</v>
      </c>
    </row>
    <row r="316" spans="1:17" x14ac:dyDescent="0.25">
      <c r="A316" t="s">
        <v>2191</v>
      </c>
      <c r="B316" t="s">
        <v>195</v>
      </c>
      <c r="C316">
        <v>0.02</v>
      </c>
      <c r="D316" t="s">
        <v>147</v>
      </c>
      <c r="E316">
        <v>140.249</v>
      </c>
      <c r="F316">
        <v>140.24</v>
      </c>
      <c r="G316">
        <v>139.858</v>
      </c>
      <c r="H316" t="s">
        <v>2192</v>
      </c>
      <c r="I316">
        <v>140.24</v>
      </c>
      <c r="J316">
        <v>-0.14000000000000001</v>
      </c>
      <c r="K316">
        <v>0</v>
      </c>
      <c r="L316">
        <f t="shared" si="20"/>
        <v>0.382000000000005</v>
      </c>
      <c r="M316">
        <f t="shared" si="21"/>
        <v>0</v>
      </c>
      <c r="N316">
        <f t="shared" si="22"/>
        <v>-8.9999999999861302E-3</v>
      </c>
      <c r="O316">
        <f t="shared" si="23"/>
        <v>-0.89999999999861302</v>
      </c>
      <c r="Q316">
        <f t="shared" si="24"/>
        <v>-6.4171580545929951E-3</v>
      </c>
    </row>
    <row r="317" spans="1:17" x14ac:dyDescent="0.25">
      <c r="A317" t="s">
        <v>2193</v>
      </c>
      <c r="B317" t="s">
        <v>195</v>
      </c>
      <c r="C317">
        <v>0.04</v>
      </c>
      <c r="D317" t="s">
        <v>147</v>
      </c>
      <c r="E317">
        <v>141.08600000000001</v>
      </c>
      <c r="F317">
        <v>141.18600000000001</v>
      </c>
      <c r="G317">
        <v>140.84399999999999</v>
      </c>
      <c r="H317" t="s">
        <v>2194</v>
      </c>
      <c r="I317">
        <v>141.18600000000001</v>
      </c>
      <c r="J317">
        <v>-0.28000000000000003</v>
      </c>
      <c r="K317">
        <v>0</v>
      </c>
      <c r="L317">
        <f t="shared" si="20"/>
        <v>0.34200000000001296</v>
      </c>
      <c r="M317">
        <f t="shared" si="21"/>
        <v>0</v>
      </c>
      <c r="N317">
        <f t="shared" si="22"/>
        <v>9.9999999999994316E-2</v>
      </c>
      <c r="O317">
        <f t="shared" si="23"/>
        <v>9.9999999999994316</v>
      </c>
      <c r="Q317">
        <f t="shared" si="24"/>
        <v>7.0878754802031596E-2</v>
      </c>
    </row>
    <row r="318" spans="1:17" x14ac:dyDescent="0.25">
      <c r="A318" t="s">
        <v>2195</v>
      </c>
      <c r="B318" t="s">
        <v>200</v>
      </c>
      <c r="C318">
        <v>0.04</v>
      </c>
      <c r="D318" t="s">
        <v>147</v>
      </c>
      <c r="E318">
        <v>141.18</v>
      </c>
      <c r="F318">
        <v>0</v>
      </c>
      <c r="G318">
        <v>141.42500000000001</v>
      </c>
      <c r="H318" t="s">
        <v>2196</v>
      </c>
      <c r="I318">
        <v>141.184</v>
      </c>
      <c r="J318">
        <v>-0.28000000000000003</v>
      </c>
      <c r="K318">
        <v>0</v>
      </c>
      <c r="L318">
        <f t="shared" si="20"/>
        <v>-0.24100000000001387</v>
      </c>
      <c r="M318">
        <f t="shared" si="21"/>
        <v>141.184</v>
      </c>
      <c r="N318">
        <f t="shared" si="22"/>
        <v>3.9999999999906777E-3</v>
      </c>
      <c r="O318">
        <f t="shared" si="23"/>
        <v>0.39999999999906777</v>
      </c>
      <c r="Q318">
        <f t="shared" si="24"/>
        <v>2.8332625017641858E-3</v>
      </c>
    </row>
    <row r="319" spans="1:17" x14ac:dyDescent="0.25">
      <c r="A319" t="s">
        <v>2197</v>
      </c>
      <c r="B319" t="s">
        <v>200</v>
      </c>
      <c r="C319">
        <v>0.04</v>
      </c>
      <c r="D319" t="s">
        <v>147</v>
      </c>
      <c r="E319">
        <v>141.18199999999999</v>
      </c>
      <c r="F319">
        <v>140.99700000000001</v>
      </c>
      <c r="G319">
        <v>141.56100000000001</v>
      </c>
      <c r="H319" t="s">
        <v>2198</v>
      </c>
      <c r="I319">
        <v>141.10300000000001</v>
      </c>
      <c r="J319">
        <v>-0.28000000000000003</v>
      </c>
      <c r="K319">
        <v>0</v>
      </c>
      <c r="L319">
        <f t="shared" si="20"/>
        <v>-0.45799999999999841</v>
      </c>
      <c r="M319">
        <f t="shared" si="21"/>
        <v>0.10599999999999454</v>
      </c>
      <c r="N319">
        <f t="shared" si="22"/>
        <v>-7.8999999999979309E-2</v>
      </c>
      <c r="O319">
        <f t="shared" si="23"/>
        <v>-7.8999999999979309</v>
      </c>
      <c r="Q319">
        <f t="shared" si="24"/>
        <v>-5.5956141717768075E-2</v>
      </c>
    </row>
    <row r="320" spans="1:17" x14ac:dyDescent="0.25">
      <c r="A320" t="s">
        <v>2199</v>
      </c>
      <c r="B320" t="s">
        <v>195</v>
      </c>
      <c r="C320">
        <v>0.04</v>
      </c>
      <c r="D320" t="s">
        <v>147</v>
      </c>
      <c r="E320">
        <v>142.38999999999999</v>
      </c>
      <c r="F320">
        <v>142.55099999999999</v>
      </c>
      <c r="G320">
        <v>142.02600000000001</v>
      </c>
      <c r="H320" t="s">
        <v>2200</v>
      </c>
      <c r="I320">
        <v>142.47800000000001</v>
      </c>
      <c r="J320">
        <v>-0.28000000000000003</v>
      </c>
      <c r="K320">
        <v>0</v>
      </c>
      <c r="L320">
        <f t="shared" si="20"/>
        <v>0.45199999999999818</v>
      </c>
      <c r="M320">
        <f t="shared" si="21"/>
        <v>-7.2999999999979082E-2</v>
      </c>
      <c r="N320">
        <f t="shared" si="22"/>
        <v>8.8000000000022283E-2</v>
      </c>
      <c r="O320">
        <f t="shared" si="23"/>
        <v>8.8000000000022283</v>
      </c>
      <c r="Q320">
        <f t="shared" si="24"/>
        <v>6.1802092843614223E-2</v>
      </c>
    </row>
    <row r="321" spans="1:17" x14ac:dyDescent="0.25">
      <c r="A321" t="s">
        <v>2201</v>
      </c>
      <c r="B321" t="s">
        <v>200</v>
      </c>
      <c r="C321">
        <v>0.04</v>
      </c>
      <c r="D321" t="s">
        <v>147</v>
      </c>
      <c r="E321">
        <v>142.57400000000001</v>
      </c>
      <c r="F321">
        <v>142.36500000000001</v>
      </c>
      <c r="G321">
        <v>143.29499999999999</v>
      </c>
      <c r="H321" t="s">
        <v>2202</v>
      </c>
      <c r="I321">
        <v>142.51400000000001</v>
      </c>
      <c r="J321">
        <v>-0.28000000000000003</v>
      </c>
      <c r="K321">
        <v>0</v>
      </c>
      <c r="L321">
        <f t="shared" si="20"/>
        <v>-0.78099999999997749</v>
      </c>
      <c r="M321">
        <f t="shared" si="21"/>
        <v>0.14900000000000091</v>
      </c>
      <c r="N321">
        <f t="shared" si="22"/>
        <v>-6.0000000000002274E-2</v>
      </c>
      <c r="O321">
        <f t="shared" si="23"/>
        <v>-6.0000000000002274</v>
      </c>
      <c r="Q321">
        <f t="shared" si="24"/>
        <v>-4.2083409317268408E-2</v>
      </c>
    </row>
    <row r="322" spans="1:17" x14ac:dyDescent="0.25">
      <c r="A322" t="s">
        <v>2203</v>
      </c>
      <c r="B322" t="s">
        <v>200</v>
      </c>
      <c r="C322">
        <v>0.01</v>
      </c>
      <c r="D322" t="s">
        <v>147</v>
      </c>
      <c r="E322">
        <v>142.643</v>
      </c>
      <c r="F322">
        <v>142.369</v>
      </c>
      <c r="G322">
        <v>144.02500000000001</v>
      </c>
      <c r="H322" t="s">
        <v>2202</v>
      </c>
      <c r="I322">
        <v>142.517</v>
      </c>
      <c r="J322">
        <v>-7.0000000000000007E-2</v>
      </c>
      <c r="K322">
        <v>0</v>
      </c>
      <c r="L322">
        <f t="shared" ref="L322:L385" si="25">I322-G322</f>
        <v>-1.5080000000000098</v>
      </c>
      <c r="M322">
        <f t="shared" ref="M322:M385" si="26">I322-F322</f>
        <v>0.14799999999999613</v>
      </c>
      <c r="N322">
        <f t="shared" ref="N322:N385" si="27">I322-E322</f>
        <v>-0.12600000000000477</v>
      </c>
      <c r="O322">
        <f t="shared" ref="O322:O385" si="28">N322*100</f>
        <v>-12.600000000000477</v>
      </c>
      <c r="Q322">
        <f t="shared" ref="Q322:Q385" si="29">N322/E322*100</f>
        <v>-8.8332410283017582E-2</v>
      </c>
    </row>
    <row r="323" spans="1:17" x14ac:dyDescent="0.25">
      <c r="A323" t="s">
        <v>2204</v>
      </c>
      <c r="B323" t="s">
        <v>195</v>
      </c>
      <c r="C323">
        <v>0.04</v>
      </c>
      <c r="D323" t="s">
        <v>147</v>
      </c>
      <c r="E323">
        <v>142.446</v>
      </c>
      <c r="F323">
        <v>142.61099999999999</v>
      </c>
      <c r="G323">
        <v>142.04300000000001</v>
      </c>
      <c r="H323" t="s">
        <v>2205</v>
      </c>
      <c r="I323">
        <v>142.559</v>
      </c>
      <c r="J323">
        <v>-0.28000000000000003</v>
      </c>
      <c r="K323">
        <v>0</v>
      </c>
      <c r="L323">
        <f t="shared" si="25"/>
        <v>0.51599999999999113</v>
      </c>
      <c r="M323">
        <f t="shared" si="26"/>
        <v>-5.1999999999992497E-2</v>
      </c>
      <c r="N323">
        <f t="shared" si="27"/>
        <v>0.11299999999999955</v>
      </c>
      <c r="O323">
        <f t="shared" si="28"/>
        <v>11.299999999999955</v>
      </c>
      <c r="Q323">
        <f t="shared" si="29"/>
        <v>7.9328306867163384E-2</v>
      </c>
    </row>
    <row r="324" spans="1:17" x14ac:dyDescent="0.25">
      <c r="A324" t="s">
        <v>2206</v>
      </c>
      <c r="B324" t="s">
        <v>195</v>
      </c>
      <c r="C324">
        <v>0.04</v>
      </c>
      <c r="D324" t="s">
        <v>147</v>
      </c>
      <c r="E324">
        <v>141.809</v>
      </c>
      <c r="F324">
        <v>141.923</v>
      </c>
      <c r="G324">
        <v>141.66499999999999</v>
      </c>
      <c r="H324" t="s">
        <v>2207</v>
      </c>
      <c r="I324">
        <v>141.852</v>
      </c>
      <c r="J324">
        <v>-0.28000000000000003</v>
      </c>
      <c r="K324">
        <v>0</v>
      </c>
      <c r="L324">
        <f t="shared" si="25"/>
        <v>0.18700000000001182</v>
      </c>
      <c r="M324">
        <f t="shared" si="26"/>
        <v>-7.0999999999997954E-2</v>
      </c>
      <c r="N324">
        <f t="shared" si="27"/>
        <v>4.3000000000006366E-2</v>
      </c>
      <c r="O324">
        <f t="shared" si="28"/>
        <v>4.3000000000006366</v>
      </c>
      <c r="Q324">
        <f t="shared" si="29"/>
        <v>3.0322476006463882E-2</v>
      </c>
    </row>
    <row r="325" spans="1:17" x14ac:dyDescent="0.25">
      <c r="A325" t="s">
        <v>2208</v>
      </c>
      <c r="B325" t="s">
        <v>200</v>
      </c>
      <c r="C325">
        <v>0.04</v>
      </c>
      <c r="D325" t="s">
        <v>147</v>
      </c>
      <c r="E325">
        <v>141.90799999999999</v>
      </c>
      <c r="F325">
        <v>141.75200000000001</v>
      </c>
      <c r="G325">
        <v>142.548</v>
      </c>
      <c r="H325" t="s">
        <v>2209</v>
      </c>
      <c r="I325">
        <v>141.797</v>
      </c>
      <c r="J325">
        <v>-0.28000000000000003</v>
      </c>
      <c r="K325">
        <v>0</v>
      </c>
      <c r="L325">
        <f t="shared" si="25"/>
        <v>-0.75100000000000477</v>
      </c>
      <c r="M325">
        <f t="shared" si="26"/>
        <v>4.4999999999987494E-2</v>
      </c>
      <c r="N325">
        <f t="shared" si="27"/>
        <v>-0.11099999999999</v>
      </c>
      <c r="O325">
        <f t="shared" si="28"/>
        <v>-11.099999999999</v>
      </c>
      <c r="Q325">
        <f t="shared" si="29"/>
        <v>-7.8219691631190635E-2</v>
      </c>
    </row>
    <row r="326" spans="1:17" x14ac:dyDescent="0.25">
      <c r="A326" t="s">
        <v>2210</v>
      </c>
      <c r="B326" t="s">
        <v>200</v>
      </c>
      <c r="C326">
        <v>0.04</v>
      </c>
      <c r="D326" t="s">
        <v>147</v>
      </c>
      <c r="E326">
        <v>141.75800000000001</v>
      </c>
      <c r="F326">
        <v>141.57599999999999</v>
      </c>
      <c r="G326">
        <v>141.911</v>
      </c>
      <c r="H326" t="s">
        <v>2211</v>
      </c>
      <c r="I326">
        <v>141.65299999999999</v>
      </c>
      <c r="J326">
        <v>-0.28000000000000003</v>
      </c>
      <c r="K326">
        <v>0</v>
      </c>
      <c r="L326">
        <f t="shared" si="25"/>
        <v>-0.25800000000000978</v>
      </c>
      <c r="M326">
        <f t="shared" si="26"/>
        <v>7.6999999999998181E-2</v>
      </c>
      <c r="N326">
        <f t="shared" si="27"/>
        <v>-0.10500000000001819</v>
      </c>
      <c r="O326">
        <f t="shared" si="28"/>
        <v>-10.500000000001819</v>
      </c>
      <c r="Q326">
        <f t="shared" si="29"/>
        <v>-7.4069893762622338E-2</v>
      </c>
    </row>
    <row r="327" spans="1:17" x14ac:dyDescent="0.25">
      <c r="A327" t="s">
        <v>2212</v>
      </c>
      <c r="B327" t="s">
        <v>200</v>
      </c>
      <c r="C327">
        <v>0.04</v>
      </c>
      <c r="D327" t="s">
        <v>147</v>
      </c>
      <c r="E327">
        <v>141.11099999999999</v>
      </c>
      <c r="F327">
        <v>141.11500000000001</v>
      </c>
      <c r="G327">
        <v>141.24100000000001</v>
      </c>
      <c r="H327" t="s">
        <v>2213</v>
      </c>
      <c r="I327">
        <v>141.11500000000001</v>
      </c>
      <c r="J327">
        <v>-0.28000000000000003</v>
      </c>
      <c r="K327">
        <v>0</v>
      </c>
      <c r="L327">
        <f t="shared" si="25"/>
        <v>-0.12600000000000477</v>
      </c>
      <c r="M327">
        <f t="shared" si="26"/>
        <v>0</v>
      </c>
      <c r="N327">
        <f t="shared" si="27"/>
        <v>4.0000000000190994E-3</v>
      </c>
      <c r="O327">
        <f t="shared" si="28"/>
        <v>0.40000000000190994</v>
      </c>
      <c r="Q327">
        <f t="shared" si="29"/>
        <v>2.8346479013110952E-3</v>
      </c>
    </row>
    <row r="328" spans="1:17" x14ac:dyDescent="0.25">
      <c r="A328" t="s">
        <v>2214</v>
      </c>
      <c r="B328" t="s">
        <v>195</v>
      </c>
      <c r="C328">
        <v>0.04</v>
      </c>
      <c r="D328" t="s">
        <v>147</v>
      </c>
      <c r="E328">
        <v>141.238</v>
      </c>
      <c r="F328">
        <v>141.233</v>
      </c>
      <c r="G328">
        <v>141.07</v>
      </c>
      <c r="H328" t="s">
        <v>2215</v>
      </c>
      <c r="I328">
        <v>141.196</v>
      </c>
      <c r="J328">
        <v>-0.28000000000000003</v>
      </c>
      <c r="K328">
        <v>0</v>
      </c>
      <c r="L328">
        <f t="shared" si="25"/>
        <v>0.12600000000000477</v>
      </c>
      <c r="M328">
        <f t="shared" si="26"/>
        <v>-3.7000000000006139E-2</v>
      </c>
      <c r="N328">
        <f t="shared" si="27"/>
        <v>-4.2000000000001592E-2</v>
      </c>
      <c r="O328">
        <f t="shared" si="28"/>
        <v>-4.2000000000001592</v>
      </c>
      <c r="Q328">
        <f t="shared" si="29"/>
        <v>-2.9737039606905786E-2</v>
      </c>
    </row>
    <row r="329" spans="1:17" x14ac:dyDescent="0.25">
      <c r="A329" t="s">
        <v>2216</v>
      </c>
      <c r="B329" t="s">
        <v>195</v>
      </c>
      <c r="C329">
        <v>0.04</v>
      </c>
      <c r="D329" t="s">
        <v>147</v>
      </c>
      <c r="E329">
        <v>141.214</v>
      </c>
      <c r="F329">
        <v>141.535</v>
      </c>
      <c r="G329">
        <v>140.76499999999999</v>
      </c>
      <c r="H329" t="s">
        <v>2217</v>
      </c>
      <c r="I329">
        <v>140.77699999999999</v>
      </c>
      <c r="J329">
        <v>-0.28000000000000003</v>
      </c>
      <c r="K329">
        <v>0</v>
      </c>
      <c r="L329">
        <f t="shared" si="25"/>
        <v>1.2000000000000455E-2</v>
      </c>
      <c r="M329">
        <f t="shared" si="26"/>
        <v>-0.75800000000000978</v>
      </c>
      <c r="N329">
        <f t="shared" si="27"/>
        <v>-0.43700000000001182</v>
      </c>
      <c r="O329">
        <f t="shared" si="28"/>
        <v>-43.700000000001182</v>
      </c>
      <c r="Q329">
        <f t="shared" si="29"/>
        <v>-0.30945940204229877</v>
      </c>
    </row>
    <row r="330" spans="1:17" x14ac:dyDescent="0.25">
      <c r="A330" t="s">
        <v>2224</v>
      </c>
      <c r="B330" t="s">
        <v>195</v>
      </c>
      <c r="C330">
        <v>0.04</v>
      </c>
      <c r="D330" t="s">
        <v>147</v>
      </c>
      <c r="E330">
        <v>137.34399999999999</v>
      </c>
      <c r="F330">
        <v>137.57400000000001</v>
      </c>
      <c r="G330">
        <v>136.84899999999999</v>
      </c>
      <c r="H330" t="s">
        <v>2225</v>
      </c>
      <c r="I330">
        <v>136.90100000000001</v>
      </c>
      <c r="J330">
        <v>-0.28000000000000003</v>
      </c>
      <c r="K330">
        <v>0</v>
      </c>
      <c r="L330">
        <f t="shared" si="25"/>
        <v>5.2000000000020918E-2</v>
      </c>
      <c r="M330">
        <f t="shared" si="26"/>
        <v>-0.67300000000000182</v>
      </c>
      <c r="N330">
        <f t="shared" si="27"/>
        <v>-0.44299999999998363</v>
      </c>
      <c r="O330">
        <f t="shared" si="28"/>
        <v>-44.299999999998363</v>
      </c>
      <c r="Q330">
        <f t="shared" si="29"/>
        <v>-0.32254776328050999</v>
      </c>
    </row>
    <row r="331" spans="1:17" x14ac:dyDescent="0.25">
      <c r="A331" t="s">
        <v>2226</v>
      </c>
      <c r="B331" t="s">
        <v>195</v>
      </c>
      <c r="C331">
        <v>0.02</v>
      </c>
      <c r="D331" t="s">
        <v>147</v>
      </c>
      <c r="E331">
        <v>138.136</v>
      </c>
      <c r="F331">
        <v>138.37200000000001</v>
      </c>
      <c r="G331">
        <v>137.858</v>
      </c>
      <c r="H331" t="s">
        <v>2227</v>
      </c>
      <c r="I331">
        <v>137.858</v>
      </c>
      <c r="J331">
        <v>-0.14000000000000001</v>
      </c>
      <c r="K331">
        <v>0</v>
      </c>
      <c r="L331">
        <f t="shared" si="25"/>
        <v>0</v>
      </c>
      <c r="M331">
        <f t="shared" si="26"/>
        <v>-0.51400000000001</v>
      </c>
      <c r="N331">
        <f t="shared" si="27"/>
        <v>-0.27799999999999159</v>
      </c>
      <c r="O331">
        <f t="shared" si="28"/>
        <v>-27.799999999999159</v>
      </c>
      <c r="Q331">
        <f t="shared" si="29"/>
        <v>-0.20125094110151706</v>
      </c>
    </row>
    <row r="332" spans="1:17" x14ac:dyDescent="0.25">
      <c r="A332" t="s">
        <v>2228</v>
      </c>
      <c r="B332" t="s">
        <v>195</v>
      </c>
      <c r="C332">
        <v>0.02</v>
      </c>
      <c r="D332" t="s">
        <v>147</v>
      </c>
      <c r="E332">
        <v>138.11799999999999</v>
      </c>
      <c r="F332">
        <v>138.36500000000001</v>
      </c>
      <c r="G332">
        <v>137.858</v>
      </c>
      <c r="H332" t="s">
        <v>2227</v>
      </c>
      <c r="I332">
        <v>137.858</v>
      </c>
      <c r="J332">
        <v>-0.14000000000000001</v>
      </c>
      <c r="K332">
        <v>0</v>
      </c>
      <c r="L332">
        <f t="shared" si="25"/>
        <v>0</v>
      </c>
      <c r="M332">
        <f t="shared" si="26"/>
        <v>-0.507000000000005</v>
      </c>
      <c r="N332">
        <f t="shared" si="27"/>
        <v>-0.25999999999999091</v>
      </c>
      <c r="O332">
        <f t="shared" si="28"/>
        <v>-25.999999999999091</v>
      </c>
      <c r="Q332">
        <f t="shared" si="29"/>
        <v>-0.18824483412733381</v>
      </c>
    </row>
    <row r="333" spans="1:17" x14ac:dyDescent="0.25">
      <c r="A333" t="s">
        <v>2229</v>
      </c>
      <c r="B333" t="s">
        <v>195</v>
      </c>
      <c r="C333">
        <v>0.01</v>
      </c>
      <c r="D333" t="s">
        <v>147</v>
      </c>
      <c r="E333">
        <v>137.73099999999999</v>
      </c>
      <c r="F333">
        <v>137.71299999999999</v>
      </c>
      <c r="G333">
        <v>136.916</v>
      </c>
      <c r="H333" t="s">
        <v>2230</v>
      </c>
      <c r="I333">
        <v>137.49700000000001</v>
      </c>
      <c r="J333">
        <v>-7.0000000000000007E-2</v>
      </c>
      <c r="K333">
        <v>0</v>
      </c>
      <c r="L333">
        <f t="shared" si="25"/>
        <v>0.58100000000001728</v>
      </c>
      <c r="M333">
        <f t="shared" si="26"/>
        <v>-0.21599999999997976</v>
      </c>
      <c r="N333">
        <f t="shared" si="27"/>
        <v>-0.23399999999998045</v>
      </c>
      <c r="O333">
        <f t="shared" si="28"/>
        <v>-23.399999999998045</v>
      </c>
      <c r="Q333">
        <f t="shared" si="29"/>
        <v>-0.16989639224283601</v>
      </c>
    </row>
    <row r="334" spans="1:17" x14ac:dyDescent="0.25">
      <c r="A334" t="s">
        <v>2231</v>
      </c>
      <c r="B334" t="s">
        <v>195</v>
      </c>
      <c r="C334">
        <v>0.01</v>
      </c>
      <c r="D334" t="s">
        <v>147</v>
      </c>
      <c r="E334">
        <v>137.63800000000001</v>
      </c>
      <c r="F334">
        <v>137.90299999999999</v>
      </c>
      <c r="G334">
        <v>136.92400000000001</v>
      </c>
      <c r="H334" t="s">
        <v>2232</v>
      </c>
      <c r="I334">
        <v>137.62799999999999</v>
      </c>
      <c r="J334">
        <v>-7.0000000000000007E-2</v>
      </c>
      <c r="K334">
        <v>0</v>
      </c>
      <c r="L334">
        <f t="shared" si="25"/>
        <v>0.70399999999997931</v>
      </c>
      <c r="M334">
        <f t="shared" si="26"/>
        <v>-0.27500000000000568</v>
      </c>
      <c r="N334">
        <f t="shared" si="27"/>
        <v>-1.0000000000019327E-2</v>
      </c>
      <c r="O334">
        <f t="shared" si="28"/>
        <v>-1.0000000000019327</v>
      </c>
      <c r="Q334">
        <f t="shared" si="29"/>
        <v>-7.2654354175586142E-3</v>
      </c>
    </row>
    <row r="335" spans="1:17" x14ac:dyDescent="0.25">
      <c r="A335" t="s">
        <v>2233</v>
      </c>
      <c r="B335" t="s">
        <v>195</v>
      </c>
      <c r="C335">
        <v>0.04</v>
      </c>
      <c r="D335" t="s">
        <v>147</v>
      </c>
      <c r="E335">
        <v>136.435</v>
      </c>
      <c r="F335">
        <v>136.43100000000001</v>
      </c>
      <c r="G335">
        <v>136.107</v>
      </c>
      <c r="H335" t="s">
        <v>2234</v>
      </c>
      <c r="I335">
        <v>136.292</v>
      </c>
      <c r="J335">
        <v>-0.28000000000000003</v>
      </c>
      <c r="K335">
        <v>0</v>
      </c>
      <c r="L335">
        <f t="shared" si="25"/>
        <v>0.18500000000000227</v>
      </c>
      <c r="M335">
        <f t="shared" si="26"/>
        <v>-0.13900000000001</v>
      </c>
      <c r="N335">
        <f t="shared" si="27"/>
        <v>-0.14300000000000068</v>
      </c>
      <c r="O335">
        <f t="shared" si="28"/>
        <v>-14.300000000000068</v>
      </c>
      <c r="Q335">
        <f t="shared" si="29"/>
        <v>-0.10481181515007196</v>
      </c>
    </row>
    <row r="336" spans="1:17" x14ac:dyDescent="0.25">
      <c r="A336" t="s">
        <v>2235</v>
      </c>
      <c r="B336" t="s">
        <v>195</v>
      </c>
      <c r="C336">
        <v>0.04</v>
      </c>
      <c r="D336" t="s">
        <v>147</v>
      </c>
      <c r="E336">
        <v>136.22300000000001</v>
      </c>
      <c r="F336">
        <v>136.21899999999999</v>
      </c>
      <c r="G336">
        <v>135.941</v>
      </c>
      <c r="H336" t="s">
        <v>2236</v>
      </c>
      <c r="I336">
        <v>135.953</v>
      </c>
      <c r="J336">
        <v>-0.28000000000000003</v>
      </c>
      <c r="K336">
        <v>0</v>
      </c>
      <c r="L336">
        <f t="shared" si="25"/>
        <v>1.2000000000000455E-2</v>
      </c>
      <c r="M336">
        <f t="shared" si="26"/>
        <v>-0.26599999999999113</v>
      </c>
      <c r="N336">
        <f t="shared" si="27"/>
        <v>-0.27000000000001023</v>
      </c>
      <c r="O336">
        <f t="shared" si="28"/>
        <v>-27.000000000001023</v>
      </c>
      <c r="Q336">
        <f t="shared" si="29"/>
        <v>-0.19820441481982498</v>
      </c>
    </row>
    <row r="337" spans="1:17" x14ac:dyDescent="0.25">
      <c r="A337" t="s">
        <v>2237</v>
      </c>
      <c r="B337" t="s">
        <v>195</v>
      </c>
      <c r="C337">
        <v>0.04</v>
      </c>
      <c r="D337" t="s">
        <v>147</v>
      </c>
      <c r="E337">
        <v>136.095</v>
      </c>
      <c r="F337">
        <v>136.29900000000001</v>
      </c>
      <c r="G337">
        <v>135.76599999999999</v>
      </c>
      <c r="H337" t="s">
        <v>2238</v>
      </c>
      <c r="I337">
        <v>136.29599999999999</v>
      </c>
      <c r="J337">
        <v>-0.28000000000000003</v>
      </c>
      <c r="K337">
        <v>0</v>
      </c>
      <c r="L337">
        <f t="shared" si="25"/>
        <v>0.53000000000000114</v>
      </c>
      <c r="M337">
        <f t="shared" si="26"/>
        <v>-3.0000000000143245E-3</v>
      </c>
      <c r="N337">
        <f t="shared" si="27"/>
        <v>0.20099999999999341</v>
      </c>
      <c r="O337">
        <f t="shared" si="28"/>
        <v>20.099999999999341</v>
      </c>
      <c r="Q337">
        <f t="shared" si="29"/>
        <v>0.14769095117380757</v>
      </c>
    </row>
    <row r="338" spans="1:17" x14ac:dyDescent="0.25">
      <c r="A338" t="s">
        <v>2239</v>
      </c>
      <c r="B338" t="s">
        <v>195</v>
      </c>
      <c r="C338">
        <v>0.04</v>
      </c>
      <c r="D338" t="s">
        <v>147</v>
      </c>
      <c r="E338">
        <v>136.28</v>
      </c>
      <c r="F338">
        <v>136.619</v>
      </c>
      <c r="G338">
        <v>135.80500000000001</v>
      </c>
      <c r="H338" t="s">
        <v>2240</v>
      </c>
      <c r="I338">
        <v>136.452</v>
      </c>
      <c r="J338">
        <v>-0.28000000000000003</v>
      </c>
      <c r="K338">
        <v>0</v>
      </c>
      <c r="L338">
        <f t="shared" si="25"/>
        <v>0.64699999999999136</v>
      </c>
      <c r="M338">
        <f t="shared" si="26"/>
        <v>-0.16700000000000159</v>
      </c>
      <c r="N338">
        <f t="shared" si="27"/>
        <v>0.17199999999999704</v>
      </c>
      <c r="O338">
        <f t="shared" si="28"/>
        <v>17.199999999999704</v>
      </c>
      <c r="Q338">
        <f t="shared" si="29"/>
        <v>0.12621074258878562</v>
      </c>
    </row>
    <row r="339" spans="1:17" x14ac:dyDescent="0.25">
      <c r="A339" t="s">
        <v>2241</v>
      </c>
      <c r="B339" t="s">
        <v>200</v>
      </c>
      <c r="C339">
        <v>0.04</v>
      </c>
      <c r="D339" t="s">
        <v>147</v>
      </c>
      <c r="E339">
        <v>135.96799999999999</v>
      </c>
      <c r="F339">
        <v>135.518</v>
      </c>
      <c r="G339">
        <v>136.16300000000001</v>
      </c>
      <c r="H339" t="s">
        <v>2242</v>
      </c>
      <c r="I339">
        <v>135.83199999999999</v>
      </c>
      <c r="J339">
        <v>-0.28000000000000003</v>
      </c>
      <c r="K339">
        <v>0</v>
      </c>
      <c r="L339">
        <f t="shared" si="25"/>
        <v>-0.33100000000001728</v>
      </c>
      <c r="M339">
        <f t="shared" si="26"/>
        <v>0.31399999999999295</v>
      </c>
      <c r="N339">
        <f t="shared" si="27"/>
        <v>-0.13599999999999568</v>
      </c>
      <c r="O339">
        <f t="shared" si="28"/>
        <v>-13.599999999999568</v>
      </c>
      <c r="Q339">
        <f t="shared" si="29"/>
        <v>-0.10002353494939668</v>
      </c>
    </row>
    <row r="340" spans="1:17" x14ac:dyDescent="0.25">
      <c r="A340" t="s">
        <v>2243</v>
      </c>
      <c r="B340" t="s">
        <v>195</v>
      </c>
      <c r="C340">
        <v>0.04</v>
      </c>
      <c r="D340" t="s">
        <v>147</v>
      </c>
      <c r="E340">
        <v>135.83600000000001</v>
      </c>
      <c r="F340">
        <v>136.00800000000001</v>
      </c>
      <c r="G340">
        <v>135.65899999999999</v>
      </c>
      <c r="H340" t="s">
        <v>2244</v>
      </c>
      <c r="I340">
        <v>135.78800000000001</v>
      </c>
      <c r="J340">
        <v>-0.28000000000000003</v>
      </c>
      <c r="K340">
        <v>0</v>
      </c>
      <c r="L340">
        <f t="shared" si="25"/>
        <v>0.1290000000000191</v>
      </c>
      <c r="M340">
        <f t="shared" si="26"/>
        <v>-0.21999999999999886</v>
      </c>
      <c r="N340">
        <f t="shared" si="27"/>
        <v>-4.8000000000001819E-2</v>
      </c>
      <c r="O340">
        <f t="shared" si="28"/>
        <v>-4.8000000000001819</v>
      </c>
      <c r="Q340">
        <f t="shared" si="29"/>
        <v>-3.5336729585678184E-2</v>
      </c>
    </row>
    <row r="341" spans="1:17" x14ac:dyDescent="0.25">
      <c r="A341" t="s">
        <v>2245</v>
      </c>
      <c r="B341" t="s">
        <v>195</v>
      </c>
      <c r="C341">
        <v>0.02</v>
      </c>
      <c r="D341" t="s">
        <v>147</v>
      </c>
      <c r="E341">
        <v>135.50700000000001</v>
      </c>
      <c r="F341">
        <v>135.929</v>
      </c>
      <c r="G341">
        <v>134.67500000000001</v>
      </c>
      <c r="H341" t="s">
        <v>2246</v>
      </c>
      <c r="I341">
        <v>135.27000000000001</v>
      </c>
      <c r="J341">
        <v>-0.14000000000000001</v>
      </c>
      <c r="K341">
        <v>0</v>
      </c>
      <c r="L341">
        <f t="shared" si="25"/>
        <v>0.59499999999999886</v>
      </c>
      <c r="M341">
        <f t="shared" si="26"/>
        <v>-0.65899999999999181</v>
      </c>
      <c r="N341">
        <f t="shared" si="27"/>
        <v>-0.23699999999999477</v>
      </c>
      <c r="O341">
        <f t="shared" si="28"/>
        <v>-23.699999999999477</v>
      </c>
      <c r="Q341">
        <f t="shared" si="29"/>
        <v>-0.17489871371958257</v>
      </c>
    </row>
    <row r="342" spans="1:17" x14ac:dyDescent="0.25">
      <c r="A342" t="s">
        <v>2245</v>
      </c>
      <c r="B342" t="s">
        <v>195</v>
      </c>
      <c r="C342">
        <v>0.02</v>
      </c>
      <c r="D342" t="s">
        <v>147</v>
      </c>
      <c r="E342">
        <v>135.50700000000001</v>
      </c>
      <c r="F342">
        <v>135.488</v>
      </c>
      <c r="G342">
        <v>134.67500000000001</v>
      </c>
      <c r="H342" t="s">
        <v>2247</v>
      </c>
      <c r="I342">
        <v>135.161</v>
      </c>
      <c r="J342">
        <v>-0.14000000000000001</v>
      </c>
      <c r="K342">
        <v>0</v>
      </c>
      <c r="L342">
        <f t="shared" si="25"/>
        <v>0.48599999999999</v>
      </c>
      <c r="M342">
        <f t="shared" si="26"/>
        <v>-0.32699999999999818</v>
      </c>
      <c r="N342">
        <f t="shared" si="27"/>
        <v>-0.34600000000000364</v>
      </c>
      <c r="O342">
        <f t="shared" si="28"/>
        <v>-34.600000000000364</v>
      </c>
      <c r="Q342">
        <f t="shared" si="29"/>
        <v>-0.25533736264547485</v>
      </c>
    </row>
    <row r="343" spans="1:17" x14ac:dyDescent="0.25">
      <c r="A343" t="s">
        <v>2248</v>
      </c>
      <c r="B343" t="s">
        <v>195</v>
      </c>
      <c r="C343">
        <v>0.03</v>
      </c>
      <c r="D343" t="s">
        <v>147</v>
      </c>
      <c r="E343">
        <v>133.80699999999999</v>
      </c>
      <c r="F343">
        <v>133.916</v>
      </c>
      <c r="G343">
        <v>133.61000000000001</v>
      </c>
      <c r="H343" t="s">
        <v>2249</v>
      </c>
      <c r="I343">
        <v>133.916</v>
      </c>
      <c r="J343">
        <v>-0.21</v>
      </c>
      <c r="K343">
        <v>0</v>
      </c>
      <c r="L343">
        <f t="shared" si="25"/>
        <v>0.30599999999998317</v>
      </c>
      <c r="M343">
        <f t="shared" si="26"/>
        <v>0</v>
      </c>
      <c r="N343">
        <f t="shared" si="27"/>
        <v>0.10900000000000887</v>
      </c>
      <c r="O343">
        <f t="shared" si="28"/>
        <v>10.900000000000887</v>
      </c>
      <c r="Q343">
        <f t="shared" si="29"/>
        <v>8.1460611178793996E-2</v>
      </c>
    </row>
    <row r="344" spans="1:17" x14ac:dyDescent="0.25">
      <c r="A344" t="s">
        <v>2250</v>
      </c>
      <c r="B344" t="s">
        <v>195</v>
      </c>
      <c r="C344">
        <v>0.01</v>
      </c>
      <c r="D344" t="s">
        <v>147</v>
      </c>
      <c r="E344">
        <v>133.804</v>
      </c>
      <c r="F344">
        <v>133.91800000000001</v>
      </c>
      <c r="G344">
        <v>133.60499999999999</v>
      </c>
      <c r="H344" t="s">
        <v>2251</v>
      </c>
      <c r="I344">
        <v>133.91800000000001</v>
      </c>
      <c r="J344">
        <v>-7.0000000000000007E-2</v>
      </c>
      <c r="K344">
        <v>0</v>
      </c>
      <c r="L344">
        <f t="shared" si="25"/>
        <v>0.3130000000000166</v>
      </c>
      <c r="M344">
        <f t="shared" si="26"/>
        <v>0</v>
      </c>
      <c r="N344">
        <f t="shared" si="27"/>
        <v>0.11400000000000432</v>
      </c>
      <c r="O344">
        <f t="shared" si="28"/>
        <v>11.400000000000432</v>
      </c>
      <c r="Q344">
        <f t="shared" si="29"/>
        <v>8.519924665929593E-2</v>
      </c>
    </row>
    <row r="345" spans="1:17" x14ac:dyDescent="0.25">
      <c r="A345" t="s">
        <v>2252</v>
      </c>
      <c r="B345" t="s">
        <v>200</v>
      </c>
      <c r="C345">
        <v>0.04</v>
      </c>
      <c r="D345" t="s">
        <v>147</v>
      </c>
      <c r="E345">
        <v>133.97499999999999</v>
      </c>
      <c r="F345">
        <v>133.97999999999999</v>
      </c>
      <c r="G345">
        <v>134.93100000000001</v>
      </c>
      <c r="H345" t="s">
        <v>2253</v>
      </c>
      <c r="I345">
        <v>133.97999999999999</v>
      </c>
      <c r="J345">
        <v>-0.28000000000000003</v>
      </c>
      <c r="K345">
        <v>0</v>
      </c>
      <c r="L345">
        <f t="shared" si="25"/>
        <v>-0.95100000000002183</v>
      </c>
      <c r="M345">
        <f t="shared" si="26"/>
        <v>0</v>
      </c>
      <c r="N345">
        <f t="shared" si="27"/>
        <v>4.9999999999954525E-3</v>
      </c>
      <c r="O345">
        <f t="shared" si="28"/>
        <v>0.49999999999954525</v>
      </c>
      <c r="Q345">
        <f t="shared" si="29"/>
        <v>3.7320395596159382E-3</v>
      </c>
    </row>
    <row r="346" spans="1:17" x14ac:dyDescent="0.25">
      <c r="A346" t="s">
        <v>2254</v>
      </c>
      <c r="B346" t="s">
        <v>200</v>
      </c>
      <c r="C346">
        <v>0.04</v>
      </c>
      <c r="D346" t="s">
        <v>147</v>
      </c>
      <c r="E346">
        <v>134.01499999999999</v>
      </c>
      <c r="F346">
        <v>133.48599999999999</v>
      </c>
      <c r="G346">
        <v>134.50200000000001</v>
      </c>
      <c r="H346" t="s">
        <v>2255</v>
      </c>
      <c r="I346">
        <v>134.50200000000001</v>
      </c>
      <c r="J346">
        <v>-0.28000000000000003</v>
      </c>
      <c r="K346">
        <v>0</v>
      </c>
      <c r="L346">
        <f t="shared" si="25"/>
        <v>0</v>
      </c>
      <c r="M346">
        <f t="shared" si="26"/>
        <v>1.0160000000000196</v>
      </c>
      <c r="N346">
        <f t="shared" si="27"/>
        <v>0.48700000000002319</v>
      </c>
      <c r="O346">
        <f t="shared" si="28"/>
        <v>48.700000000002319</v>
      </c>
      <c r="Q346">
        <f t="shared" si="29"/>
        <v>0.36339215759431648</v>
      </c>
    </row>
    <row r="347" spans="1:17" x14ac:dyDescent="0.25">
      <c r="A347" t="s">
        <v>2256</v>
      </c>
      <c r="B347" t="s">
        <v>195</v>
      </c>
      <c r="C347">
        <v>0.04</v>
      </c>
      <c r="D347" t="s">
        <v>147</v>
      </c>
      <c r="E347">
        <v>134.215</v>
      </c>
      <c r="F347">
        <v>134.387</v>
      </c>
      <c r="G347">
        <v>133.72999999999999</v>
      </c>
      <c r="H347" t="s">
        <v>2257</v>
      </c>
      <c r="I347">
        <v>134.387</v>
      </c>
      <c r="J347">
        <v>-0.28000000000000003</v>
      </c>
      <c r="K347">
        <v>0</v>
      </c>
      <c r="L347">
        <f t="shared" si="25"/>
        <v>0.65700000000001069</v>
      </c>
      <c r="M347">
        <f t="shared" si="26"/>
        <v>0</v>
      </c>
      <c r="N347">
        <f t="shared" si="27"/>
        <v>0.17199999999999704</v>
      </c>
      <c r="O347">
        <f t="shared" si="28"/>
        <v>17.199999999999704</v>
      </c>
      <c r="Q347">
        <f t="shared" si="29"/>
        <v>0.12815259099206278</v>
      </c>
    </row>
    <row r="348" spans="1:17" x14ac:dyDescent="0.25">
      <c r="A348" t="s">
        <v>2258</v>
      </c>
      <c r="B348" t="s">
        <v>195</v>
      </c>
      <c r="C348">
        <v>0.04</v>
      </c>
      <c r="D348" t="s">
        <v>147</v>
      </c>
      <c r="E348">
        <v>134.12100000000001</v>
      </c>
      <c r="F348">
        <v>134.59800000000001</v>
      </c>
      <c r="G348">
        <v>133.72999999999999</v>
      </c>
      <c r="H348" t="s">
        <v>2259</v>
      </c>
      <c r="I348">
        <v>133.72999999999999</v>
      </c>
      <c r="J348">
        <v>-0.28000000000000003</v>
      </c>
      <c r="K348">
        <v>0</v>
      </c>
      <c r="L348">
        <f t="shared" si="25"/>
        <v>0</v>
      </c>
      <c r="M348">
        <f t="shared" si="26"/>
        <v>-0.86800000000002342</v>
      </c>
      <c r="N348">
        <f t="shared" si="27"/>
        <v>-0.39100000000001955</v>
      </c>
      <c r="O348">
        <f t="shared" si="28"/>
        <v>-39.100000000001955</v>
      </c>
      <c r="Q348">
        <f t="shared" si="29"/>
        <v>-0.29152779952432473</v>
      </c>
    </row>
    <row r="349" spans="1:17" x14ac:dyDescent="0.25">
      <c r="A349" t="s">
        <v>2260</v>
      </c>
      <c r="B349" t="s">
        <v>195</v>
      </c>
      <c r="C349">
        <v>0.04</v>
      </c>
      <c r="D349" t="s">
        <v>147</v>
      </c>
      <c r="E349">
        <v>133.65799999999999</v>
      </c>
      <c r="F349">
        <v>134.679</v>
      </c>
      <c r="G349">
        <v>133.321</v>
      </c>
      <c r="H349" t="s">
        <v>2261</v>
      </c>
      <c r="I349">
        <v>134.21799999999999</v>
      </c>
      <c r="J349">
        <v>-0.28000000000000003</v>
      </c>
      <c r="K349">
        <v>0</v>
      </c>
      <c r="L349">
        <f t="shared" si="25"/>
        <v>0.89699999999999136</v>
      </c>
      <c r="M349">
        <f t="shared" si="26"/>
        <v>-0.46100000000001273</v>
      </c>
      <c r="N349">
        <f t="shared" si="27"/>
        <v>0.56000000000000227</v>
      </c>
      <c r="O349">
        <f t="shared" si="28"/>
        <v>56.000000000000227</v>
      </c>
      <c r="Q349">
        <f t="shared" si="29"/>
        <v>0.41897978422541288</v>
      </c>
    </row>
    <row r="350" spans="1:17" x14ac:dyDescent="0.25">
      <c r="A350" t="s">
        <v>2262</v>
      </c>
      <c r="B350" t="s">
        <v>195</v>
      </c>
      <c r="C350">
        <v>0.04</v>
      </c>
      <c r="D350" t="s">
        <v>147</v>
      </c>
      <c r="E350">
        <v>134.10900000000001</v>
      </c>
      <c r="F350">
        <v>134.70400000000001</v>
      </c>
      <c r="G350">
        <v>133.91499999999999</v>
      </c>
      <c r="H350" t="s">
        <v>2263</v>
      </c>
      <c r="I350">
        <v>134.21799999999999</v>
      </c>
      <c r="J350">
        <v>-0.28000000000000003</v>
      </c>
      <c r="K350">
        <v>0</v>
      </c>
      <c r="L350">
        <f t="shared" si="25"/>
        <v>0.30299999999999727</v>
      </c>
      <c r="M350">
        <f t="shared" si="26"/>
        <v>-0.48600000000001842</v>
      </c>
      <c r="N350">
        <f t="shared" si="27"/>
        <v>0.10899999999998045</v>
      </c>
      <c r="O350">
        <f t="shared" si="28"/>
        <v>10.899999999998045</v>
      </c>
      <c r="Q350">
        <f t="shared" si="29"/>
        <v>8.1277170063143001E-2</v>
      </c>
    </row>
    <row r="351" spans="1:17" x14ac:dyDescent="0.25">
      <c r="A351" t="s">
        <v>2264</v>
      </c>
      <c r="B351" t="s">
        <v>195</v>
      </c>
      <c r="C351">
        <v>0.04</v>
      </c>
      <c r="D351" t="s">
        <v>147</v>
      </c>
      <c r="E351">
        <v>134.38999999999999</v>
      </c>
      <c r="F351">
        <v>136.459</v>
      </c>
      <c r="G351">
        <v>134.054</v>
      </c>
      <c r="H351" t="s">
        <v>2265</v>
      </c>
      <c r="I351">
        <v>134.054</v>
      </c>
      <c r="J351">
        <v>-0.28000000000000003</v>
      </c>
      <c r="K351">
        <v>0</v>
      </c>
      <c r="L351">
        <f t="shared" si="25"/>
        <v>0</v>
      </c>
      <c r="M351">
        <f t="shared" si="26"/>
        <v>-2.4050000000000011</v>
      </c>
      <c r="N351">
        <f t="shared" si="27"/>
        <v>-0.33599999999998431</v>
      </c>
      <c r="O351">
        <f t="shared" si="28"/>
        <v>-33.599999999998431</v>
      </c>
      <c r="Q351">
        <f t="shared" si="29"/>
        <v>-0.25001860257458464</v>
      </c>
    </row>
    <row r="352" spans="1:17" x14ac:dyDescent="0.25">
      <c r="A352" t="s">
        <v>2266</v>
      </c>
      <c r="B352" t="s">
        <v>195</v>
      </c>
      <c r="C352">
        <v>0.04</v>
      </c>
      <c r="D352" t="s">
        <v>147</v>
      </c>
      <c r="E352">
        <v>134.45599999999999</v>
      </c>
      <c r="F352">
        <v>134.72</v>
      </c>
      <c r="G352">
        <v>133.75399999999999</v>
      </c>
      <c r="H352" t="s">
        <v>2267</v>
      </c>
      <c r="I352">
        <v>134.249</v>
      </c>
      <c r="J352">
        <v>-0.28000000000000003</v>
      </c>
      <c r="K352">
        <v>0</v>
      </c>
      <c r="L352">
        <f t="shared" si="25"/>
        <v>0.49500000000000455</v>
      </c>
      <c r="M352">
        <f t="shared" si="26"/>
        <v>-0.47100000000000364</v>
      </c>
      <c r="N352">
        <f t="shared" si="27"/>
        <v>-0.20699999999999363</v>
      </c>
      <c r="O352">
        <f t="shared" si="28"/>
        <v>-20.699999999999363</v>
      </c>
      <c r="Q352">
        <f t="shared" si="29"/>
        <v>-0.15395370976378417</v>
      </c>
    </row>
    <row r="353" spans="1:17" x14ac:dyDescent="0.25">
      <c r="A353" t="s">
        <v>2268</v>
      </c>
      <c r="B353" t="s">
        <v>195</v>
      </c>
      <c r="C353">
        <v>0.04</v>
      </c>
      <c r="D353" t="s">
        <v>147</v>
      </c>
      <c r="E353">
        <v>134.06100000000001</v>
      </c>
      <c r="F353">
        <v>134.21199999999999</v>
      </c>
      <c r="G353">
        <v>133.70400000000001</v>
      </c>
      <c r="H353" t="s">
        <v>2269</v>
      </c>
      <c r="I353">
        <v>133.898</v>
      </c>
      <c r="J353">
        <v>-0.28000000000000003</v>
      </c>
      <c r="K353">
        <v>0</v>
      </c>
      <c r="L353">
        <f t="shared" si="25"/>
        <v>0.1939999999999884</v>
      </c>
      <c r="M353">
        <f t="shared" si="26"/>
        <v>-0.31399999999999295</v>
      </c>
      <c r="N353">
        <f t="shared" si="27"/>
        <v>-0.16300000000001091</v>
      </c>
      <c r="O353">
        <f t="shared" si="28"/>
        <v>-16.300000000001091</v>
      </c>
      <c r="Q353">
        <f t="shared" si="29"/>
        <v>-0.12158644199283229</v>
      </c>
    </row>
    <row r="354" spans="1:17" x14ac:dyDescent="0.25">
      <c r="A354" t="s">
        <v>2270</v>
      </c>
      <c r="B354" t="s">
        <v>200</v>
      </c>
      <c r="C354">
        <v>0.04</v>
      </c>
      <c r="D354" t="s">
        <v>147</v>
      </c>
      <c r="E354">
        <v>134.13800000000001</v>
      </c>
      <c r="F354">
        <v>133.58799999999999</v>
      </c>
      <c r="G354">
        <v>134.49799999999999</v>
      </c>
      <c r="H354" t="s">
        <v>2271</v>
      </c>
      <c r="I354">
        <v>134.47499999999999</v>
      </c>
      <c r="J354">
        <v>-0.28000000000000003</v>
      </c>
      <c r="K354">
        <v>0</v>
      </c>
      <c r="L354">
        <f t="shared" si="25"/>
        <v>-2.2999999999996135E-2</v>
      </c>
      <c r="M354">
        <f t="shared" si="26"/>
        <v>0.88700000000000045</v>
      </c>
      <c r="N354">
        <f t="shared" si="27"/>
        <v>0.33699999999998909</v>
      </c>
      <c r="O354">
        <f t="shared" si="28"/>
        <v>33.699999999998909</v>
      </c>
      <c r="Q354">
        <f t="shared" si="29"/>
        <v>0.25123380399289469</v>
      </c>
    </row>
    <row r="355" spans="1:17" x14ac:dyDescent="0.25">
      <c r="A355" t="s">
        <v>2272</v>
      </c>
      <c r="B355" t="s">
        <v>200</v>
      </c>
      <c r="C355">
        <v>0.04</v>
      </c>
      <c r="D355" t="s">
        <v>147</v>
      </c>
      <c r="E355">
        <v>135.899</v>
      </c>
      <c r="F355">
        <v>135.667</v>
      </c>
      <c r="G355">
        <v>136.142</v>
      </c>
      <c r="H355" t="s">
        <v>2273</v>
      </c>
      <c r="I355">
        <v>136.142</v>
      </c>
      <c r="J355">
        <v>-0.28000000000000003</v>
      </c>
      <c r="K355">
        <v>0</v>
      </c>
      <c r="L355">
        <f t="shared" si="25"/>
        <v>0</v>
      </c>
      <c r="M355">
        <f t="shared" si="26"/>
        <v>0.47499999999999432</v>
      </c>
      <c r="N355">
        <f t="shared" si="27"/>
        <v>0.242999999999995</v>
      </c>
      <c r="O355">
        <f t="shared" si="28"/>
        <v>24.2999999999995</v>
      </c>
      <c r="Q355">
        <f t="shared" si="29"/>
        <v>0.1788092627613117</v>
      </c>
    </row>
    <row r="356" spans="1:17" x14ac:dyDescent="0.25">
      <c r="A356" t="s">
        <v>2274</v>
      </c>
      <c r="B356" t="s">
        <v>195</v>
      </c>
      <c r="C356">
        <v>0.04</v>
      </c>
      <c r="D356" t="s">
        <v>147</v>
      </c>
      <c r="E356">
        <v>135.79400000000001</v>
      </c>
      <c r="F356">
        <v>135.78299999999999</v>
      </c>
      <c r="G356">
        <v>134.87899999999999</v>
      </c>
      <c r="H356" t="s">
        <v>2275</v>
      </c>
      <c r="I356">
        <v>135.4</v>
      </c>
      <c r="J356">
        <v>-0.28000000000000003</v>
      </c>
      <c r="K356">
        <v>0</v>
      </c>
      <c r="L356">
        <f t="shared" si="25"/>
        <v>0.52100000000001501</v>
      </c>
      <c r="M356">
        <f t="shared" si="26"/>
        <v>-0.38299999999998136</v>
      </c>
      <c r="N356">
        <f t="shared" si="27"/>
        <v>-0.39400000000000546</v>
      </c>
      <c r="O356">
        <f t="shared" si="28"/>
        <v>-39.400000000000546</v>
      </c>
      <c r="Q356">
        <f t="shared" si="29"/>
        <v>-0.29014536724745238</v>
      </c>
    </row>
    <row r="357" spans="1:17" x14ac:dyDescent="0.25">
      <c r="A357" t="s">
        <v>2276</v>
      </c>
      <c r="B357" t="s">
        <v>200</v>
      </c>
      <c r="C357">
        <v>0.04</v>
      </c>
      <c r="D357" t="s">
        <v>147</v>
      </c>
      <c r="E357">
        <v>135.76900000000001</v>
      </c>
      <c r="F357">
        <v>135.57599999999999</v>
      </c>
      <c r="G357">
        <v>136.09899999999999</v>
      </c>
      <c r="H357" t="s">
        <v>2277</v>
      </c>
      <c r="I357">
        <v>135.59</v>
      </c>
      <c r="J357">
        <v>-0.28000000000000003</v>
      </c>
      <c r="K357">
        <v>0</v>
      </c>
      <c r="L357">
        <f t="shared" si="25"/>
        <v>-0.50899999999998613</v>
      </c>
      <c r="M357">
        <f t="shared" si="26"/>
        <v>1.4000000000010004E-2</v>
      </c>
      <c r="N357">
        <f t="shared" si="27"/>
        <v>-0.17900000000000205</v>
      </c>
      <c r="O357">
        <f t="shared" si="28"/>
        <v>-17.900000000000205</v>
      </c>
      <c r="Q357">
        <f t="shared" si="29"/>
        <v>-0.13184158386671629</v>
      </c>
    </row>
    <row r="358" spans="1:17" x14ac:dyDescent="0.25">
      <c r="A358" t="s">
        <v>2278</v>
      </c>
      <c r="B358" t="s">
        <v>200</v>
      </c>
      <c r="C358">
        <v>0.04</v>
      </c>
      <c r="D358" t="s">
        <v>147</v>
      </c>
      <c r="E358">
        <v>135.69999999999999</v>
      </c>
      <c r="F358">
        <v>135.161</v>
      </c>
      <c r="G358">
        <v>135.98500000000001</v>
      </c>
      <c r="H358" t="s">
        <v>2279</v>
      </c>
      <c r="I358">
        <v>135.98500000000001</v>
      </c>
      <c r="J358">
        <v>-0.28000000000000003</v>
      </c>
      <c r="K358">
        <v>0</v>
      </c>
      <c r="L358">
        <f t="shared" si="25"/>
        <v>0</v>
      </c>
      <c r="M358">
        <f t="shared" si="26"/>
        <v>0.82400000000001228</v>
      </c>
      <c r="N358">
        <f t="shared" si="27"/>
        <v>0.28500000000002501</v>
      </c>
      <c r="O358">
        <f t="shared" si="28"/>
        <v>28.500000000002501</v>
      </c>
      <c r="Q358">
        <f t="shared" si="29"/>
        <v>0.21002210759029108</v>
      </c>
    </row>
    <row r="359" spans="1:17" x14ac:dyDescent="0.25">
      <c r="A359" t="s">
        <v>2280</v>
      </c>
      <c r="B359" t="s">
        <v>200</v>
      </c>
      <c r="C359">
        <v>0.04</v>
      </c>
      <c r="D359" t="s">
        <v>147</v>
      </c>
      <c r="E359">
        <v>135.48599999999999</v>
      </c>
      <c r="F359">
        <v>135.11000000000001</v>
      </c>
      <c r="G359">
        <v>136.39699999999999</v>
      </c>
      <c r="H359" t="s">
        <v>2281</v>
      </c>
      <c r="I359">
        <v>136.36699999999999</v>
      </c>
      <c r="J359">
        <v>-0.28000000000000003</v>
      </c>
      <c r="K359">
        <v>0</v>
      </c>
      <c r="L359">
        <f t="shared" si="25"/>
        <v>-3.0000000000001137E-2</v>
      </c>
      <c r="M359">
        <f t="shared" si="26"/>
        <v>1.2569999999999766</v>
      </c>
      <c r="N359">
        <f t="shared" si="27"/>
        <v>0.88100000000000023</v>
      </c>
      <c r="O359">
        <f t="shared" si="28"/>
        <v>88.100000000000023</v>
      </c>
      <c r="Q359">
        <f t="shared" si="29"/>
        <v>0.65025168652111687</v>
      </c>
    </row>
    <row r="360" spans="1:17" x14ac:dyDescent="0.25">
      <c r="A360" t="s">
        <v>2282</v>
      </c>
      <c r="B360" t="s">
        <v>195</v>
      </c>
      <c r="C360">
        <v>0.04</v>
      </c>
      <c r="D360" t="s">
        <v>147</v>
      </c>
      <c r="E360">
        <v>135.73400000000001</v>
      </c>
      <c r="F360">
        <v>136.30799999999999</v>
      </c>
      <c r="G360">
        <v>135.309</v>
      </c>
      <c r="H360" t="s">
        <v>2283</v>
      </c>
      <c r="I360">
        <v>135.93899999999999</v>
      </c>
      <c r="J360">
        <v>-0.28000000000000003</v>
      </c>
      <c r="K360">
        <v>0</v>
      </c>
      <c r="L360">
        <f t="shared" si="25"/>
        <v>0.62999999999999545</v>
      </c>
      <c r="M360">
        <f t="shared" si="26"/>
        <v>-0.36899999999999977</v>
      </c>
      <c r="N360">
        <f t="shared" si="27"/>
        <v>0.20499999999998408</v>
      </c>
      <c r="O360">
        <f t="shared" si="28"/>
        <v>20.499999999998408</v>
      </c>
      <c r="Q360">
        <f t="shared" si="29"/>
        <v>0.15103069238362096</v>
      </c>
    </row>
    <row r="361" spans="1:17" x14ac:dyDescent="0.25">
      <c r="A361" t="s">
        <v>2284</v>
      </c>
      <c r="B361" t="s">
        <v>195</v>
      </c>
      <c r="C361">
        <v>0.04</v>
      </c>
      <c r="D361" t="s">
        <v>147</v>
      </c>
      <c r="E361">
        <v>136.02099999999999</v>
      </c>
      <c r="F361">
        <v>136.31700000000001</v>
      </c>
      <c r="G361">
        <v>135.74</v>
      </c>
      <c r="H361" t="s">
        <v>2285</v>
      </c>
      <c r="I361">
        <v>135.74</v>
      </c>
      <c r="J361">
        <v>-0.28000000000000003</v>
      </c>
      <c r="K361">
        <v>0</v>
      </c>
      <c r="L361">
        <f t="shared" si="25"/>
        <v>0</v>
      </c>
      <c r="M361">
        <f t="shared" si="26"/>
        <v>-0.57699999999999818</v>
      </c>
      <c r="N361">
        <f t="shared" si="27"/>
        <v>-0.28099999999997749</v>
      </c>
      <c r="O361">
        <f t="shared" si="28"/>
        <v>-28.099999999997749</v>
      </c>
      <c r="Q361">
        <f t="shared" si="29"/>
        <v>-0.20658574778892785</v>
      </c>
    </row>
    <row r="362" spans="1:17" x14ac:dyDescent="0.25">
      <c r="A362" t="s">
        <v>2286</v>
      </c>
      <c r="B362" t="s">
        <v>195</v>
      </c>
      <c r="C362">
        <v>0.04</v>
      </c>
      <c r="D362" t="s">
        <v>147</v>
      </c>
      <c r="E362">
        <v>136.01900000000001</v>
      </c>
      <c r="F362">
        <v>136.30000000000001</v>
      </c>
      <c r="G362">
        <v>135.30199999999999</v>
      </c>
      <c r="H362" t="s">
        <v>2287</v>
      </c>
      <c r="I362">
        <v>135.93899999999999</v>
      </c>
      <c r="J362">
        <v>-0.28000000000000003</v>
      </c>
      <c r="K362">
        <v>0</v>
      </c>
      <c r="L362">
        <f t="shared" si="25"/>
        <v>0.63700000000000045</v>
      </c>
      <c r="M362">
        <f t="shared" si="26"/>
        <v>-0.36100000000001842</v>
      </c>
      <c r="N362">
        <f t="shared" si="27"/>
        <v>-8.0000000000012506E-2</v>
      </c>
      <c r="O362">
        <f t="shared" si="28"/>
        <v>-8.0000000000012506</v>
      </c>
      <c r="Q362">
        <f t="shared" si="29"/>
        <v>-5.8815312566635913E-2</v>
      </c>
    </row>
    <row r="363" spans="1:17" x14ac:dyDescent="0.25">
      <c r="A363" t="s">
        <v>2310</v>
      </c>
      <c r="B363" t="s">
        <v>195</v>
      </c>
      <c r="C363">
        <v>0.04</v>
      </c>
      <c r="D363" t="s">
        <v>147</v>
      </c>
      <c r="E363">
        <v>136.696</v>
      </c>
      <c r="F363">
        <v>137.077</v>
      </c>
      <c r="G363">
        <v>136.422</v>
      </c>
      <c r="H363" t="s">
        <v>2311</v>
      </c>
      <c r="I363">
        <v>137.077</v>
      </c>
      <c r="J363">
        <v>-0.28000000000000003</v>
      </c>
      <c r="K363">
        <v>0</v>
      </c>
      <c r="L363">
        <f t="shared" si="25"/>
        <v>0.65500000000000114</v>
      </c>
      <c r="M363">
        <f t="shared" si="26"/>
        <v>0</v>
      </c>
      <c r="N363">
        <f t="shared" si="27"/>
        <v>0.38100000000000023</v>
      </c>
      <c r="O363">
        <f t="shared" si="28"/>
        <v>38.100000000000023</v>
      </c>
      <c r="Q363">
        <f t="shared" si="29"/>
        <v>0.27872066483291408</v>
      </c>
    </row>
    <row r="364" spans="1:17" x14ac:dyDescent="0.25">
      <c r="A364" t="s">
        <v>2312</v>
      </c>
      <c r="B364" t="s">
        <v>195</v>
      </c>
      <c r="C364">
        <v>0.01</v>
      </c>
      <c r="D364" t="s">
        <v>147</v>
      </c>
      <c r="E364">
        <v>136.816</v>
      </c>
      <c r="F364">
        <v>137.083</v>
      </c>
      <c r="G364">
        <v>136.41999999999999</v>
      </c>
      <c r="H364" t="s">
        <v>2313</v>
      </c>
      <c r="I364">
        <v>137.083</v>
      </c>
      <c r="J364">
        <v>-7.0000000000000007E-2</v>
      </c>
      <c r="K364">
        <v>0</v>
      </c>
      <c r="L364">
        <f t="shared" si="25"/>
        <v>0.66300000000001091</v>
      </c>
      <c r="M364">
        <f t="shared" si="26"/>
        <v>0</v>
      </c>
      <c r="N364">
        <f t="shared" si="27"/>
        <v>0.26699999999999591</v>
      </c>
      <c r="O364">
        <f t="shared" si="28"/>
        <v>26.699999999999591</v>
      </c>
      <c r="Q364">
        <f t="shared" si="29"/>
        <v>0.19515261372938539</v>
      </c>
    </row>
    <row r="365" spans="1:17" x14ac:dyDescent="0.25">
      <c r="A365" t="s">
        <v>2314</v>
      </c>
      <c r="B365" t="s">
        <v>195</v>
      </c>
      <c r="C365">
        <v>0.04</v>
      </c>
      <c r="D365" t="s">
        <v>147</v>
      </c>
      <c r="E365">
        <v>136.81</v>
      </c>
      <c r="F365">
        <v>136.91</v>
      </c>
      <c r="G365">
        <v>136.63399999999999</v>
      </c>
      <c r="H365" t="s">
        <v>2315</v>
      </c>
      <c r="I365">
        <v>136.63900000000001</v>
      </c>
      <c r="J365">
        <v>-0.28000000000000003</v>
      </c>
      <c r="K365">
        <v>0</v>
      </c>
      <c r="L365">
        <f t="shared" si="25"/>
        <v>5.0000000000238742E-3</v>
      </c>
      <c r="M365">
        <f t="shared" si="26"/>
        <v>-0.27099999999998658</v>
      </c>
      <c r="N365">
        <f t="shared" si="27"/>
        <v>-0.17099999999999227</v>
      </c>
      <c r="O365">
        <f t="shared" si="28"/>
        <v>-17.099999999999227</v>
      </c>
      <c r="Q365">
        <f t="shared" si="29"/>
        <v>-0.1249908632409855</v>
      </c>
    </row>
    <row r="366" spans="1:17" x14ac:dyDescent="0.25">
      <c r="A366" t="s">
        <v>2316</v>
      </c>
      <c r="B366" t="s">
        <v>195</v>
      </c>
      <c r="C366">
        <v>0.04</v>
      </c>
      <c r="D366" t="s">
        <v>147</v>
      </c>
      <c r="E366">
        <v>136.59200000000001</v>
      </c>
      <c r="F366">
        <v>136.923</v>
      </c>
      <c r="G366">
        <v>136.30600000000001</v>
      </c>
      <c r="H366" t="s">
        <v>2317</v>
      </c>
      <c r="I366">
        <v>136.30600000000001</v>
      </c>
      <c r="J366">
        <v>-0.28000000000000003</v>
      </c>
      <c r="K366">
        <v>0</v>
      </c>
      <c r="L366">
        <f t="shared" si="25"/>
        <v>0</v>
      </c>
      <c r="M366">
        <f t="shared" si="26"/>
        <v>-0.61699999999999022</v>
      </c>
      <c r="N366">
        <f t="shared" si="27"/>
        <v>-0.28600000000000136</v>
      </c>
      <c r="O366">
        <f t="shared" si="28"/>
        <v>-28.600000000000136</v>
      </c>
      <c r="Q366">
        <f t="shared" si="29"/>
        <v>-0.20938268712662628</v>
      </c>
    </row>
    <row r="367" spans="1:17" x14ac:dyDescent="0.25">
      <c r="A367" t="s">
        <v>2318</v>
      </c>
      <c r="B367" t="s">
        <v>200</v>
      </c>
      <c r="C367">
        <v>0.04</v>
      </c>
      <c r="D367" t="s">
        <v>147</v>
      </c>
      <c r="E367">
        <v>136.916</v>
      </c>
      <c r="F367">
        <v>136.73500000000001</v>
      </c>
      <c r="G367">
        <v>137.27199999999999</v>
      </c>
      <c r="H367" t="s">
        <v>2319</v>
      </c>
      <c r="I367">
        <v>136.73500000000001</v>
      </c>
      <c r="J367">
        <v>-0.28000000000000003</v>
      </c>
      <c r="K367">
        <v>0</v>
      </c>
      <c r="L367">
        <f t="shared" si="25"/>
        <v>-0.53699999999997772</v>
      </c>
      <c r="M367">
        <f t="shared" si="26"/>
        <v>0</v>
      </c>
      <c r="N367">
        <f t="shared" si="27"/>
        <v>-0.18099999999998317</v>
      </c>
      <c r="O367">
        <f t="shared" si="28"/>
        <v>-18.099999999998317</v>
      </c>
      <c r="Q367">
        <f t="shared" si="29"/>
        <v>-0.1321978439334944</v>
      </c>
    </row>
    <row r="368" spans="1:17" x14ac:dyDescent="0.25">
      <c r="A368" t="s">
        <v>2320</v>
      </c>
      <c r="B368" t="s">
        <v>195</v>
      </c>
      <c r="C368">
        <v>0.04</v>
      </c>
      <c r="D368" t="s">
        <v>147</v>
      </c>
      <c r="E368">
        <v>136.761</v>
      </c>
      <c r="F368">
        <v>136.94399999999999</v>
      </c>
      <c r="G368">
        <v>136.46</v>
      </c>
      <c r="H368" t="s">
        <v>2321</v>
      </c>
      <c r="I368">
        <v>136.91300000000001</v>
      </c>
      <c r="J368">
        <v>-0.28000000000000003</v>
      </c>
      <c r="K368">
        <v>0</v>
      </c>
      <c r="L368">
        <f t="shared" si="25"/>
        <v>0.45300000000000296</v>
      </c>
      <c r="M368">
        <f t="shared" si="26"/>
        <v>-3.099999999997749E-2</v>
      </c>
      <c r="N368">
        <f t="shared" si="27"/>
        <v>0.15200000000001523</v>
      </c>
      <c r="O368">
        <f t="shared" si="28"/>
        <v>15.200000000001523</v>
      </c>
      <c r="Q368">
        <f t="shared" si="29"/>
        <v>0.11114279655750926</v>
      </c>
    </row>
    <row r="369" spans="1:17" x14ac:dyDescent="0.25">
      <c r="A369" t="s">
        <v>2322</v>
      </c>
      <c r="B369" t="s">
        <v>200</v>
      </c>
      <c r="C369">
        <v>0.04</v>
      </c>
      <c r="D369" t="s">
        <v>147</v>
      </c>
      <c r="E369">
        <v>137.21600000000001</v>
      </c>
      <c r="F369">
        <v>136.774</v>
      </c>
      <c r="G369">
        <v>137.35300000000001</v>
      </c>
      <c r="H369" t="s">
        <v>2323</v>
      </c>
      <c r="I369">
        <v>137.24199999999999</v>
      </c>
      <c r="J369">
        <v>-0.28000000000000003</v>
      </c>
      <c r="K369">
        <v>0</v>
      </c>
      <c r="L369">
        <f t="shared" si="25"/>
        <v>-0.11100000000001842</v>
      </c>
      <c r="M369">
        <f t="shared" si="26"/>
        <v>0.46799999999998931</v>
      </c>
      <c r="N369">
        <f t="shared" si="27"/>
        <v>2.5999999999982037E-2</v>
      </c>
      <c r="O369">
        <f t="shared" si="28"/>
        <v>2.5999999999982037</v>
      </c>
      <c r="Q369">
        <f t="shared" si="29"/>
        <v>1.8948227611927208E-2</v>
      </c>
    </row>
    <row r="370" spans="1:17" x14ac:dyDescent="0.25">
      <c r="A370" t="s">
        <v>2335</v>
      </c>
      <c r="B370" t="s">
        <v>195</v>
      </c>
      <c r="C370">
        <v>0.01</v>
      </c>
      <c r="D370" t="s">
        <v>147</v>
      </c>
      <c r="E370">
        <v>137.70699999999999</v>
      </c>
      <c r="F370">
        <v>137.92099999999999</v>
      </c>
      <c r="G370">
        <v>137.38800000000001</v>
      </c>
      <c r="H370" t="s">
        <v>2336</v>
      </c>
      <c r="I370">
        <v>137.38800000000001</v>
      </c>
      <c r="J370">
        <v>-7.0000000000000007E-2</v>
      </c>
      <c r="K370">
        <v>0</v>
      </c>
      <c r="L370">
        <f t="shared" si="25"/>
        <v>0</v>
      </c>
      <c r="M370">
        <f t="shared" si="26"/>
        <v>-0.53299999999998704</v>
      </c>
      <c r="N370">
        <f t="shared" si="27"/>
        <v>-0.3189999999999884</v>
      </c>
      <c r="O370">
        <f t="shared" si="28"/>
        <v>-31.89999999999884</v>
      </c>
      <c r="Q370">
        <f t="shared" si="29"/>
        <v>-0.23165125955832921</v>
      </c>
    </row>
    <row r="371" spans="1:17" x14ac:dyDescent="0.25">
      <c r="A371" t="s">
        <v>2337</v>
      </c>
      <c r="B371" t="s">
        <v>200</v>
      </c>
      <c r="C371">
        <v>0.04</v>
      </c>
      <c r="D371" t="s">
        <v>147</v>
      </c>
      <c r="E371">
        <v>137.345</v>
      </c>
      <c r="F371">
        <v>137.18299999999999</v>
      </c>
      <c r="G371">
        <v>137.62299999999999</v>
      </c>
      <c r="H371" t="s">
        <v>2338</v>
      </c>
      <c r="I371">
        <v>137.62299999999999</v>
      </c>
      <c r="J371">
        <v>-0.28000000000000003</v>
      </c>
      <c r="K371">
        <v>0</v>
      </c>
      <c r="L371">
        <f t="shared" si="25"/>
        <v>0</v>
      </c>
      <c r="M371">
        <f t="shared" si="26"/>
        <v>0.43999999999999773</v>
      </c>
      <c r="N371">
        <f t="shared" si="27"/>
        <v>0.27799999999999159</v>
      </c>
      <c r="O371">
        <f t="shared" si="28"/>
        <v>27.799999999999159</v>
      </c>
      <c r="Q371">
        <f t="shared" si="29"/>
        <v>0.2024099894426383</v>
      </c>
    </row>
    <row r="372" spans="1:17" x14ac:dyDescent="0.25">
      <c r="A372" t="s">
        <v>2339</v>
      </c>
      <c r="B372" t="s">
        <v>195</v>
      </c>
      <c r="C372">
        <v>0.04</v>
      </c>
      <c r="D372" t="s">
        <v>147</v>
      </c>
      <c r="E372">
        <v>137.625</v>
      </c>
      <c r="F372">
        <v>137.90100000000001</v>
      </c>
      <c r="G372">
        <v>137.35599999999999</v>
      </c>
      <c r="H372" t="s">
        <v>2340</v>
      </c>
      <c r="I372">
        <v>137.35599999999999</v>
      </c>
      <c r="J372">
        <v>-0.28000000000000003</v>
      </c>
      <c r="K372">
        <v>0</v>
      </c>
      <c r="L372">
        <f t="shared" si="25"/>
        <v>0</v>
      </c>
      <c r="M372">
        <f t="shared" si="26"/>
        <v>-0.54500000000001592</v>
      </c>
      <c r="N372">
        <f t="shared" si="27"/>
        <v>-0.26900000000000546</v>
      </c>
      <c r="O372">
        <f t="shared" si="28"/>
        <v>-26.900000000000546</v>
      </c>
      <c r="Q372">
        <f t="shared" si="29"/>
        <v>-0.19545867393279234</v>
      </c>
    </row>
    <row r="373" spans="1:17" x14ac:dyDescent="0.25">
      <c r="A373" t="s">
        <v>2341</v>
      </c>
      <c r="B373" t="s">
        <v>195</v>
      </c>
      <c r="C373">
        <v>0.04</v>
      </c>
      <c r="D373" t="s">
        <v>147</v>
      </c>
      <c r="E373">
        <v>136.619</v>
      </c>
      <c r="F373">
        <v>136.935</v>
      </c>
      <c r="G373">
        <v>135.864</v>
      </c>
      <c r="H373" t="s">
        <v>2342</v>
      </c>
      <c r="I373">
        <v>136.828</v>
      </c>
      <c r="J373">
        <v>-0.28000000000000003</v>
      </c>
      <c r="K373">
        <v>0</v>
      </c>
      <c r="L373">
        <f t="shared" si="25"/>
        <v>0.96399999999999864</v>
      </c>
      <c r="M373">
        <f t="shared" si="26"/>
        <v>-0.10699999999999932</v>
      </c>
      <c r="N373">
        <f t="shared" si="27"/>
        <v>0.20900000000000318</v>
      </c>
      <c r="O373">
        <f t="shared" si="28"/>
        <v>20.900000000000318</v>
      </c>
      <c r="Q373">
        <f t="shared" si="29"/>
        <v>0.15298018577211309</v>
      </c>
    </row>
    <row r="374" spans="1:17" x14ac:dyDescent="0.25">
      <c r="A374" t="s">
        <v>2343</v>
      </c>
      <c r="B374" t="s">
        <v>200</v>
      </c>
      <c r="C374">
        <v>0.04</v>
      </c>
      <c r="D374" t="s">
        <v>147</v>
      </c>
      <c r="E374">
        <v>137.047</v>
      </c>
      <c r="F374">
        <v>136.54</v>
      </c>
      <c r="G374">
        <v>137.65700000000001</v>
      </c>
      <c r="H374" t="s">
        <v>2344</v>
      </c>
      <c r="I374">
        <v>137.03800000000001</v>
      </c>
      <c r="J374">
        <v>-0.28000000000000003</v>
      </c>
      <c r="K374">
        <v>0</v>
      </c>
      <c r="L374">
        <f t="shared" si="25"/>
        <v>-0.61899999999999977</v>
      </c>
      <c r="M374">
        <f t="shared" si="26"/>
        <v>0.49800000000001887</v>
      </c>
      <c r="N374">
        <f t="shared" si="27"/>
        <v>-8.9999999999861302E-3</v>
      </c>
      <c r="O374">
        <f t="shared" si="28"/>
        <v>-0.89999999999861302</v>
      </c>
      <c r="Q374">
        <f t="shared" si="29"/>
        <v>-6.5670901223566589E-3</v>
      </c>
    </row>
    <row r="375" spans="1:17" x14ac:dyDescent="0.25">
      <c r="A375" t="s">
        <v>2345</v>
      </c>
      <c r="B375" t="s">
        <v>195</v>
      </c>
      <c r="C375">
        <v>0.04</v>
      </c>
      <c r="D375" t="s">
        <v>147</v>
      </c>
      <c r="E375">
        <v>136.41499999999999</v>
      </c>
      <c r="F375">
        <v>136.91399999999999</v>
      </c>
      <c r="G375">
        <v>135.86699999999999</v>
      </c>
      <c r="H375" t="s">
        <v>2346</v>
      </c>
      <c r="I375">
        <v>136.006</v>
      </c>
      <c r="J375">
        <v>-0.28000000000000003</v>
      </c>
      <c r="K375">
        <v>0</v>
      </c>
      <c r="L375">
        <f t="shared" si="25"/>
        <v>0.13900000000001</v>
      </c>
      <c r="M375">
        <f t="shared" si="26"/>
        <v>-0.90799999999998704</v>
      </c>
      <c r="N375">
        <f t="shared" si="27"/>
        <v>-0.40899999999999181</v>
      </c>
      <c r="O375">
        <f t="shared" si="28"/>
        <v>-40.899999999999181</v>
      </c>
      <c r="Q375">
        <f t="shared" si="29"/>
        <v>-0.29982040098229068</v>
      </c>
    </row>
    <row r="376" spans="1:17" x14ac:dyDescent="0.25">
      <c r="A376" t="s">
        <v>2347</v>
      </c>
      <c r="B376" t="s">
        <v>200</v>
      </c>
      <c r="C376">
        <v>0.04</v>
      </c>
      <c r="D376" t="s">
        <v>147</v>
      </c>
      <c r="E376">
        <v>136.38200000000001</v>
      </c>
      <c r="F376">
        <v>0</v>
      </c>
      <c r="G376">
        <v>136.4</v>
      </c>
      <c r="H376" t="s">
        <v>2348</v>
      </c>
      <c r="I376">
        <v>135.85900000000001</v>
      </c>
      <c r="J376">
        <v>-0.28000000000000003</v>
      </c>
      <c r="K376">
        <v>0</v>
      </c>
      <c r="L376">
        <f t="shared" si="25"/>
        <v>-0.54099999999999682</v>
      </c>
      <c r="M376">
        <f t="shared" si="26"/>
        <v>135.85900000000001</v>
      </c>
      <c r="N376">
        <f t="shared" si="27"/>
        <v>-0.52299999999999613</v>
      </c>
      <c r="O376">
        <f t="shared" si="28"/>
        <v>-52.299999999999613</v>
      </c>
      <c r="Q376">
        <f t="shared" si="29"/>
        <v>-0.383481691132258</v>
      </c>
    </row>
    <row r="377" spans="1:17" x14ac:dyDescent="0.25">
      <c r="A377" t="s">
        <v>2349</v>
      </c>
      <c r="B377" t="s">
        <v>200</v>
      </c>
      <c r="C377">
        <v>0.04</v>
      </c>
      <c r="D377" t="s">
        <v>147</v>
      </c>
      <c r="E377">
        <v>135.803</v>
      </c>
      <c r="F377">
        <v>0</v>
      </c>
      <c r="G377">
        <v>136.33199999999999</v>
      </c>
      <c r="H377" t="s">
        <v>2350</v>
      </c>
      <c r="I377">
        <v>135.86000000000001</v>
      </c>
      <c r="J377">
        <v>-0.28000000000000003</v>
      </c>
      <c r="K377">
        <v>0</v>
      </c>
      <c r="L377">
        <f t="shared" si="25"/>
        <v>-0.47199999999997999</v>
      </c>
      <c r="M377">
        <f t="shared" si="26"/>
        <v>135.86000000000001</v>
      </c>
      <c r="N377">
        <f t="shared" si="27"/>
        <v>5.7000000000016371E-2</v>
      </c>
      <c r="O377">
        <f t="shared" si="28"/>
        <v>5.7000000000016371</v>
      </c>
      <c r="Q377">
        <f t="shared" si="29"/>
        <v>4.19725631981741E-2</v>
      </c>
    </row>
    <row r="378" spans="1:17" x14ac:dyDescent="0.25">
      <c r="A378" t="s">
        <v>2351</v>
      </c>
      <c r="B378" t="s">
        <v>195</v>
      </c>
      <c r="C378">
        <v>0.04</v>
      </c>
      <c r="D378" t="s">
        <v>147</v>
      </c>
      <c r="E378">
        <v>136.93100000000001</v>
      </c>
      <c r="F378">
        <v>137.416</v>
      </c>
      <c r="G378">
        <v>136.30000000000001</v>
      </c>
      <c r="H378" t="s">
        <v>2352</v>
      </c>
      <c r="I378">
        <v>137.15199999999999</v>
      </c>
      <c r="J378">
        <v>-0.28000000000000003</v>
      </c>
      <c r="K378">
        <v>0</v>
      </c>
      <c r="L378">
        <f t="shared" si="25"/>
        <v>0.85199999999997544</v>
      </c>
      <c r="M378">
        <f t="shared" si="26"/>
        <v>-0.26400000000001</v>
      </c>
      <c r="N378">
        <f t="shared" si="27"/>
        <v>0.22099999999997522</v>
      </c>
      <c r="O378">
        <f t="shared" si="28"/>
        <v>22.099999999997522</v>
      </c>
      <c r="Q378">
        <f t="shared" si="29"/>
        <v>0.16139515522414588</v>
      </c>
    </row>
    <row r="379" spans="1:17" x14ac:dyDescent="0.25">
      <c r="A379" t="s">
        <v>2353</v>
      </c>
      <c r="B379" t="s">
        <v>195</v>
      </c>
      <c r="C379">
        <v>0.04</v>
      </c>
      <c r="D379" t="s">
        <v>147</v>
      </c>
      <c r="E379">
        <v>136.785</v>
      </c>
      <c r="F379">
        <v>137.392</v>
      </c>
      <c r="G379">
        <v>135.9</v>
      </c>
      <c r="H379" t="s">
        <v>2354</v>
      </c>
      <c r="I379">
        <v>137.154</v>
      </c>
      <c r="J379">
        <v>-0.28000000000000003</v>
      </c>
      <c r="K379">
        <v>0</v>
      </c>
      <c r="L379">
        <f t="shared" si="25"/>
        <v>1.2539999999999907</v>
      </c>
      <c r="M379">
        <f t="shared" si="26"/>
        <v>-0.23799999999999955</v>
      </c>
      <c r="N379">
        <f t="shared" si="27"/>
        <v>0.36899999999999977</v>
      </c>
      <c r="O379">
        <f t="shared" si="28"/>
        <v>36.899999999999977</v>
      </c>
      <c r="Q379">
        <f t="shared" si="29"/>
        <v>0.2697664217567714</v>
      </c>
    </row>
    <row r="380" spans="1:17" x14ac:dyDescent="0.25">
      <c r="A380" t="s">
        <v>2355</v>
      </c>
      <c r="B380" t="s">
        <v>195</v>
      </c>
      <c r="C380">
        <v>1</v>
      </c>
      <c r="D380" t="s">
        <v>147</v>
      </c>
      <c r="E380">
        <v>136.86699999999999</v>
      </c>
      <c r="F380">
        <v>0</v>
      </c>
      <c r="G380">
        <v>136.767</v>
      </c>
      <c r="H380" t="s">
        <v>2356</v>
      </c>
      <c r="I380">
        <v>136.828</v>
      </c>
      <c r="J380">
        <v>-7</v>
      </c>
      <c r="K380">
        <v>0</v>
      </c>
      <c r="L380">
        <f t="shared" si="25"/>
        <v>6.1000000000007049E-2</v>
      </c>
      <c r="M380">
        <f t="shared" si="26"/>
        <v>136.828</v>
      </c>
      <c r="N380">
        <f t="shared" si="27"/>
        <v>-3.8999999999987267E-2</v>
      </c>
      <c r="O380">
        <f t="shared" si="28"/>
        <v>-3.8999999999987267</v>
      </c>
      <c r="Q380">
        <f t="shared" si="29"/>
        <v>-2.8494816135362994E-2</v>
      </c>
    </row>
    <row r="381" spans="1:17" x14ac:dyDescent="0.25">
      <c r="A381" t="s">
        <v>2357</v>
      </c>
      <c r="B381" t="s">
        <v>200</v>
      </c>
      <c r="C381">
        <v>1</v>
      </c>
      <c r="D381" t="s">
        <v>147</v>
      </c>
      <c r="E381">
        <v>136.81100000000001</v>
      </c>
      <c r="F381">
        <v>0</v>
      </c>
      <c r="G381">
        <v>0</v>
      </c>
      <c r="H381" t="s">
        <v>2358</v>
      </c>
      <c r="I381">
        <v>136.803</v>
      </c>
      <c r="J381">
        <v>-7</v>
      </c>
      <c r="K381">
        <v>0</v>
      </c>
      <c r="L381">
        <f t="shared" si="25"/>
        <v>136.803</v>
      </c>
      <c r="M381">
        <f t="shared" si="26"/>
        <v>136.803</v>
      </c>
      <c r="N381">
        <f t="shared" si="27"/>
        <v>-8.0000000000097771E-3</v>
      </c>
      <c r="O381">
        <f t="shared" si="28"/>
        <v>-0.80000000000097771</v>
      </c>
      <c r="Q381">
        <f t="shared" si="29"/>
        <v>-5.8474830240329914E-3</v>
      </c>
    </row>
    <row r="382" spans="1:17" x14ac:dyDescent="0.25">
      <c r="A382" t="s">
        <v>2359</v>
      </c>
      <c r="B382" t="s">
        <v>195</v>
      </c>
      <c r="C382">
        <v>1</v>
      </c>
      <c r="D382" t="s">
        <v>147</v>
      </c>
      <c r="E382">
        <v>136.80500000000001</v>
      </c>
      <c r="F382">
        <v>0</v>
      </c>
      <c r="G382">
        <v>136.76599999999999</v>
      </c>
      <c r="H382" t="s">
        <v>2360</v>
      </c>
      <c r="I382">
        <v>136.77600000000001</v>
      </c>
      <c r="J382">
        <v>-7</v>
      </c>
      <c r="K382">
        <v>0</v>
      </c>
      <c r="L382">
        <f t="shared" si="25"/>
        <v>1.0000000000019327E-2</v>
      </c>
      <c r="M382">
        <f t="shared" si="26"/>
        <v>136.77600000000001</v>
      </c>
      <c r="N382">
        <f t="shared" si="27"/>
        <v>-2.8999999999996362E-2</v>
      </c>
      <c r="O382">
        <f t="shared" si="28"/>
        <v>-2.8999999999996362</v>
      </c>
      <c r="Q382">
        <f t="shared" si="29"/>
        <v>-2.1198055626619174E-2</v>
      </c>
    </row>
    <row r="383" spans="1:17" x14ac:dyDescent="0.25">
      <c r="A383" t="s">
        <v>2359</v>
      </c>
      <c r="B383" t="s">
        <v>195</v>
      </c>
      <c r="C383">
        <v>1</v>
      </c>
      <c r="D383" t="s">
        <v>147</v>
      </c>
      <c r="E383">
        <v>136.80500000000001</v>
      </c>
      <c r="F383">
        <v>0</v>
      </c>
      <c r="G383">
        <v>0</v>
      </c>
      <c r="H383" t="s">
        <v>2361</v>
      </c>
      <c r="I383">
        <v>136.77600000000001</v>
      </c>
      <c r="J383">
        <v>-7</v>
      </c>
      <c r="K383">
        <v>0</v>
      </c>
      <c r="L383">
        <f t="shared" si="25"/>
        <v>136.77600000000001</v>
      </c>
      <c r="M383">
        <f t="shared" si="26"/>
        <v>136.77600000000001</v>
      </c>
      <c r="N383">
        <f t="shared" si="27"/>
        <v>-2.8999999999996362E-2</v>
      </c>
      <c r="O383">
        <f t="shared" si="28"/>
        <v>-2.8999999999996362</v>
      </c>
      <c r="Q383">
        <f t="shared" si="29"/>
        <v>-2.1198055626619174E-2</v>
      </c>
    </row>
    <row r="384" spans="1:17" x14ac:dyDescent="0.25">
      <c r="A384" t="s">
        <v>2362</v>
      </c>
      <c r="B384" t="s">
        <v>195</v>
      </c>
      <c r="C384">
        <v>0.1</v>
      </c>
      <c r="D384" t="s">
        <v>147</v>
      </c>
      <c r="E384">
        <v>136.577</v>
      </c>
      <c r="F384">
        <v>0</v>
      </c>
      <c r="G384">
        <v>136.35</v>
      </c>
      <c r="H384" t="s">
        <v>2363</v>
      </c>
      <c r="I384">
        <v>136.48599999999999</v>
      </c>
      <c r="J384">
        <v>-0.7</v>
      </c>
      <c r="K384">
        <v>0</v>
      </c>
      <c r="L384">
        <f t="shared" si="25"/>
        <v>0.13599999999999568</v>
      </c>
      <c r="M384">
        <f t="shared" si="26"/>
        <v>136.48599999999999</v>
      </c>
      <c r="N384">
        <f t="shared" si="27"/>
        <v>-9.1000000000008185E-2</v>
      </c>
      <c r="O384">
        <f t="shared" si="28"/>
        <v>-9.1000000000008185</v>
      </c>
      <c r="Q384">
        <f t="shared" si="29"/>
        <v>-6.6629081031219159E-2</v>
      </c>
    </row>
    <row r="385" spans="1:17" x14ac:dyDescent="0.25">
      <c r="A385" t="s">
        <v>2364</v>
      </c>
      <c r="B385" t="s">
        <v>195</v>
      </c>
      <c r="C385">
        <v>0.1</v>
      </c>
      <c r="D385" t="s">
        <v>147</v>
      </c>
      <c r="E385">
        <v>136.577</v>
      </c>
      <c r="F385">
        <v>0</v>
      </c>
      <c r="G385">
        <v>136.35</v>
      </c>
      <c r="H385" t="s">
        <v>2365</v>
      </c>
      <c r="I385">
        <v>136.49299999999999</v>
      </c>
      <c r="J385">
        <v>-0.7</v>
      </c>
      <c r="K385">
        <v>0</v>
      </c>
      <c r="L385">
        <f t="shared" si="25"/>
        <v>0.14300000000000068</v>
      </c>
      <c r="M385">
        <f t="shared" si="26"/>
        <v>136.49299999999999</v>
      </c>
      <c r="N385">
        <f t="shared" si="27"/>
        <v>-8.4000000000003183E-2</v>
      </c>
      <c r="O385">
        <f t="shared" si="28"/>
        <v>-8.4000000000003183</v>
      </c>
      <c r="Q385">
        <f t="shared" si="29"/>
        <v>-6.1503767105737558E-2</v>
      </c>
    </row>
    <row r="386" spans="1:17" x14ac:dyDescent="0.25">
      <c r="A386" t="s">
        <v>2366</v>
      </c>
      <c r="B386" t="s">
        <v>195</v>
      </c>
      <c r="C386">
        <v>0.1</v>
      </c>
      <c r="D386" t="s">
        <v>147</v>
      </c>
      <c r="E386">
        <v>136.55500000000001</v>
      </c>
      <c r="F386">
        <v>0</v>
      </c>
      <c r="G386">
        <v>136.35</v>
      </c>
      <c r="H386" t="s">
        <v>2363</v>
      </c>
      <c r="I386">
        <v>136.48599999999999</v>
      </c>
      <c r="J386">
        <v>-0.7</v>
      </c>
      <c r="K386">
        <v>0</v>
      </c>
      <c r="L386">
        <f t="shared" ref="L386:L449" si="30">I386-G386</f>
        <v>0.13599999999999568</v>
      </c>
      <c r="M386">
        <f t="shared" ref="M386:M449" si="31">I386-F386</f>
        <v>136.48599999999999</v>
      </c>
      <c r="N386">
        <f t="shared" ref="N386:N449" si="32">I386-E386</f>
        <v>-6.9000000000016826E-2</v>
      </c>
      <c r="O386">
        <f t="shared" ref="O386:O449" si="33">N386*100</f>
        <v>-6.9000000000016826</v>
      </c>
      <c r="Q386">
        <f t="shared" ref="Q386:Q449" si="34">N386/E386*100</f>
        <v>-5.0529090842529989E-2</v>
      </c>
    </row>
    <row r="387" spans="1:17" x14ac:dyDescent="0.25">
      <c r="A387" t="s">
        <v>2367</v>
      </c>
      <c r="B387" t="s">
        <v>195</v>
      </c>
      <c r="C387">
        <v>0.1</v>
      </c>
      <c r="D387" t="s">
        <v>147</v>
      </c>
      <c r="E387">
        <v>136.55799999999999</v>
      </c>
      <c r="F387">
        <v>0</v>
      </c>
      <c r="G387">
        <v>136.35</v>
      </c>
      <c r="H387" t="s">
        <v>2368</v>
      </c>
      <c r="I387">
        <v>136.48599999999999</v>
      </c>
      <c r="J387">
        <v>-0.7</v>
      </c>
      <c r="K387">
        <v>0</v>
      </c>
      <c r="L387">
        <f t="shared" si="30"/>
        <v>0.13599999999999568</v>
      </c>
      <c r="M387">
        <f t="shared" si="31"/>
        <v>136.48599999999999</v>
      </c>
      <c r="N387">
        <f t="shared" si="32"/>
        <v>-7.2000000000002728E-2</v>
      </c>
      <c r="O387">
        <f t="shared" si="33"/>
        <v>-7.2000000000002728</v>
      </c>
      <c r="Q387">
        <f t="shared" si="34"/>
        <v>-5.2724849514494014E-2</v>
      </c>
    </row>
    <row r="388" spans="1:17" x14ac:dyDescent="0.25">
      <c r="A388" t="s">
        <v>2369</v>
      </c>
      <c r="B388" t="s">
        <v>195</v>
      </c>
      <c r="C388">
        <v>0.5</v>
      </c>
      <c r="D388" t="s">
        <v>147</v>
      </c>
      <c r="E388">
        <v>136.53399999999999</v>
      </c>
      <c r="F388">
        <v>0</v>
      </c>
      <c r="G388">
        <v>136.35</v>
      </c>
      <c r="H388" t="s">
        <v>2368</v>
      </c>
      <c r="I388">
        <v>136.48599999999999</v>
      </c>
      <c r="J388">
        <v>-3.5</v>
      </c>
      <c r="K388">
        <v>0</v>
      </c>
      <c r="L388">
        <f t="shared" si="30"/>
        <v>0.13599999999999568</v>
      </c>
      <c r="M388">
        <f t="shared" si="31"/>
        <v>136.48599999999999</v>
      </c>
      <c r="N388">
        <f t="shared" si="32"/>
        <v>-4.8000000000001819E-2</v>
      </c>
      <c r="O388">
        <f t="shared" si="33"/>
        <v>-4.8000000000001819</v>
      </c>
      <c r="Q388">
        <f t="shared" si="34"/>
        <v>-3.5156078339462569E-2</v>
      </c>
    </row>
    <row r="389" spans="1:17" x14ac:dyDescent="0.25">
      <c r="A389" t="s">
        <v>2370</v>
      </c>
      <c r="B389" t="s">
        <v>195</v>
      </c>
      <c r="C389">
        <v>0.5</v>
      </c>
      <c r="D389" t="s">
        <v>147</v>
      </c>
      <c r="E389">
        <v>136.52799999999999</v>
      </c>
      <c r="F389">
        <v>0</v>
      </c>
      <c r="G389">
        <v>136.35</v>
      </c>
      <c r="H389" t="s">
        <v>2371</v>
      </c>
      <c r="I389">
        <v>136.48500000000001</v>
      </c>
      <c r="J389">
        <v>-3.5</v>
      </c>
      <c r="K389">
        <v>0</v>
      </c>
      <c r="L389">
        <f t="shared" si="30"/>
        <v>0.13500000000001933</v>
      </c>
      <c r="M389">
        <f t="shared" si="31"/>
        <v>136.48500000000001</v>
      </c>
      <c r="N389">
        <f t="shared" si="32"/>
        <v>-4.2999999999977945E-2</v>
      </c>
      <c r="O389">
        <f t="shared" si="33"/>
        <v>-4.2999999999977945</v>
      </c>
      <c r="Q389">
        <f t="shared" si="34"/>
        <v>-3.1495370912910131E-2</v>
      </c>
    </row>
    <row r="390" spans="1:17" x14ac:dyDescent="0.25">
      <c r="A390" t="s">
        <v>2394</v>
      </c>
      <c r="B390" t="s">
        <v>195</v>
      </c>
      <c r="C390">
        <v>0.1</v>
      </c>
      <c r="D390" t="s">
        <v>147</v>
      </c>
      <c r="E390">
        <v>136.864</v>
      </c>
      <c r="F390">
        <v>137.14599999999999</v>
      </c>
      <c r="G390">
        <v>136.416</v>
      </c>
      <c r="H390" t="s">
        <v>2395</v>
      </c>
      <c r="I390">
        <v>136.54</v>
      </c>
      <c r="J390">
        <v>0</v>
      </c>
      <c r="K390">
        <v>0</v>
      </c>
      <c r="L390">
        <f t="shared" si="30"/>
        <v>0.12399999999999523</v>
      </c>
      <c r="M390">
        <f t="shared" si="31"/>
        <v>-0.60599999999999454</v>
      </c>
      <c r="N390">
        <f t="shared" si="32"/>
        <v>-0.32400000000001228</v>
      </c>
      <c r="O390">
        <f t="shared" si="33"/>
        <v>-32.400000000001228</v>
      </c>
      <c r="Q390">
        <f t="shared" si="34"/>
        <v>-0.23673135375263929</v>
      </c>
    </row>
    <row r="391" spans="1:17" x14ac:dyDescent="0.25">
      <c r="A391" t="s">
        <v>2411</v>
      </c>
      <c r="B391" t="s">
        <v>195</v>
      </c>
      <c r="C391">
        <v>0.1</v>
      </c>
      <c r="D391" t="s">
        <v>147</v>
      </c>
      <c r="E391">
        <v>136.23099999999999</v>
      </c>
      <c r="F391">
        <v>136.5</v>
      </c>
      <c r="G391">
        <v>135.905</v>
      </c>
      <c r="H391" t="s">
        <v>2412</v>
      </c>
      <c r="I391">
        <v>136.47</v>
      </c>
      <c r="J391">
        <v>0</v>
      </c>
      <c r="K391">
        <v>0</v>
      </c>
      <c r="L391">
        <f t="shared" si="30"/>
        <v>0.56499999999999773</v>
      </c>
      <c r="M391">
        <f t="shared" si="31"/>
        <v>-3.0000000000001137E-2</v>
      </c>
      <c r="N391">
        <f t="shared" si="32"/>
        <v>0.23900000000000432</v>
      </c>
      <c r="O391">
        <f t="shared" si="33"/>
        <v>23.900000000000432</v>
      </c>
      <c r="Q391">
        <f t="shared" si="34"/>
        <v>0.17543730868892127</v>
      </c>
    </row>
    <row r="392" spans="1:17" x14ac:dyDescent="0.25">
      <c r="A392" t="s">
        <v>2420</v>
      </c>
      <c r="B392" t="s">
        <v>200</v>
      </c>
      <c r="C392">
        <v>0.1</v>
      </c>
      <c r="D392" t="s">
        <v>147</v>
      </c>
      <c r="E392">
        <v>135.25399999999999</v>
      </c>
      <c r="F392">
        <v>134.85</v>
      </c>
      <c r="G392">
        <v>136.01400000000001</v>
      </c>
      <c r="H392" t="s">
        <v>2421</v>
      </c>
      <c r="I392">
        <v>134.93700000000001</v>
      </c>
      <c r="J392">
        <v>0</v>
      </c>
      <c r="K392">
        <v>0</v>
      </c>
      <c r="L392">
        <f t="shared" si="30"/>
        <v>-1.0769999999999982</v>
      </c>
      <c r="M392">
        <f t="shared" si="31"/>
        <v>8.7000000000017508E-2</v>
      </c>
      <c r="N392">
        <f t="shared" si="32"/>
        <v>-0.31699999999997885</v>
      </c>
      <c r="O392">
        <f t="shared" si="33"/>
        <v>-31.699999999997885</v>
      </c>
      <c r="Q392">
        <f t="shared" si="34"/>
        <v>-0.2343738447661281</v>
      </c>
    </row>
    <row r="393" spans="1:17" x14ac:dyDescent="0.25">
      <c r="A393" t="s">
        <v>2428</v>
      </c>
      <c r="B393" t="s">
        <v>195</v>
      </c>
      <c r="C393">
        <v>0.1</v>
      </c>
      <c r="D393" t="s">
        <v>147</v>
      </c>
      <c r="E393">
        <v>135.27500000000001</v>
      </c>
      <c r="F393">
        <v>135.65600000000001</v>
      </c>
      <c r="G393">
        <v>135.06100000000001</v>
      </c>
      <c r="H393" t="s">
        <v>2429</v>
      </c>
      <c r="I393">
        <v>135.06100000000001</v>
      </c>
      <c r="J393">
        <v>0</v>
      </c>
      <c r="K393">
        <v>0</v>
      </c>
      <c r="L393">
        <f t="shared" si="30"/>
        <v>0</v>
      </c>
      <c r="M393">
        <f t="shared" si="31"/>
        <v>-0.59499999999999886</v>
      </c>
      <c r="N393">
        <f t="shared" si="32"/>
        <v>-0.21399999999999864</v>
      </c>
      <c r="O393">
        <f t="shared" si="33"/>
        <v>-21.399999999999864</v>
      </c>
      <c r="Q393">
        <f t="shared" si="34"/>
        <v>-0.15819626686379495</v>
      </c>
    </row>
    <row r="394" spans="1:17" x14ac:dyDescent="0.25">
      <c r="A394" t="s">
        <v>2430</v>
      </c>
      <c r="B394" t="s">
        <v>200</v>
      </c>
      <c r="C394">
        <v>0.05</v>
      </c>
      <c r="D394" t="s">
        <v>147</v>
      </c>
      <c r="E394">
        <v>135.03200000000001</v>
      </c>
      <c r="F394">
        <v>134.65299999999999</v>
      </c>
      <c r="G394">
        <v>135.30099999999999</v>
      </c>
      <c r="H394" t="s">
        <v>2431</v>
      </c>
      <c r="I394">
        <v>134.65299999999999</v>
      </c>
      <c r="J394">
        <v>0</v>
      </c>
      <c r="K394">
        <v>0</v>
      </c>
      <c r="L394">
        <f t="shared" si="30"/>
        <v>-0.64799999999999613</v>
      </c>
      <c r="M394">
        <f t="shared" si="31"/>
        <v>0</v>
      </c>
      <c r="N394">
        <f t="shared" si="32"/>
        <v>-0.3790000000000191</v>
      </c>
      <c r="O394">
        <f t="shared" si="33"/>
        <v>-37.90000000000191</v>
      </c>
      <c r="Q394">
        <f t="shared" si="34"/>
        <v>-0.28067421055751163</v>
      </c>
    </row>
    <row r="395" spans="1:17" x14ac:dyDescent="0.25">
      <c r="A395" t="s">
        <v>2468</v>
      </c>
      <c r="B395" t="s">
        <v>200</v>
      </c>
      <c r="C395">
        <v>0.09</v>
      </c>
      <c r="D395" t="s">
        <v>147</v>
      </c>
      <c r="E395">
        <v>135.70699999999999</v>
      </c>
      <c r="F395">
        <v>135.35400000000001</v>
      </c>
      <c r="G395">
        <v>135.94499999999999</v>
      </c>
      <c r="H395" t="s">
        <v>2469</v>
      </c>
      <c r="I395">
        <v>135.946</v>
      </c>
      <c r="J395">
        <v>0</v>
      </c>
      <c r="K395">
        <v>0</v>
      </c>
      <c r="L395">
        <f t="shared" si="30"/>
        <v>1.0000000000047748E-3</v>
      </c>
      <c r="M395">
        <f t="shared" si="31"/>
        <v>0.59199999999998454</v>
      </c>
      <c r="N395">
        <f t="shared" si="32"/>
        <v>0.23900000000000432</v>
      </c>
      <c r="O395">
        <f t="shared" si="33"/>
        <v>23.900000000000432</v>
      </c>
      <c r="Q395">
        <f t="shared" si="34"/>
        <v>0.17611471773748172</v>
      </c>
    </row>
    <row r="396" spans="1:17" x14ac:dyDescent="0.25">
      <c r="A396" t="s">
        <v>2470</v>
      </c>
      <c r="B396" t="s">
        <v>200</v>
      </c>
      <c r="C396">
        <v>0.13</v>
      </c>
      <c r="D396" t="s">
        <v>147</v>
      </c>
      <c r="E396">
        <v>136.286</v>
      </c>
      <c r="F396">
        <v>135.91900000000001</v>
      </c>
      <c r="G396">
        <v>136.489</v>
      </c>
      <c r="H396" t="s">
        <v>2471</v>
      </c>
      <c r="I396">
        <v>136.49100000000001</v>
      </c>
      <c r="J396">
        <v>0</v>
      </c>
      <c r="K396">
        <v>0</v>
      </c>
      <c r="L396">
        <f t="shared" si="30"/>
        <v>2.0000000000095497E-3</v>
      </c>
      <c r="M396">
        <f t="shared" si="31"/>
        <v>0.57200000000000273</v>
      </c>
      <c r="N396">
        <f t="shared" si="32"/>
        <v>0.20500000000001251</v>
      </c>
      <c r="O396">
        <f t="shared" si="33"/>
        <v>20.500000000001251</v>
      </c>
      <c r="Q396">
        <f t="shared" si="34"/>
        <v>0.15041897186799266</v>
      </c>
    </row>
    <row r="397" spans="1:17" x14ac:dyDescent="0.25">
      <c r="A397" t="s">
        <v>2472</v>
      </c>
      <c r="B397" t="s">
        <v>200</v>
      </c>
      <c r="C397">
        <v>0.13</v>
      </c>
      <c r="D397" t="s">
        <v>147</v>
      </c>
      <c r="E397">
        <v>138.54900000000001</v>
      </c>
      <c r="F397">
        <v>138.09100000000001</v>
      </c>
      <c r="G397">
        <v>139.61199999999999</v>
      </c>
      <c r="H397" t="s">
        <v>2473</v>
      </c>
      <c r="I397">
        <v>138.55099999999999</v>
      </c>
      <c r="J397">
        <v>0</v>
      </c>
      <c r="K397">
        <v>0</v>
      </c>
      <c r="L397">
        <f t="shared" si="30"/>
        <v>-1.061000000000007</v>
      </c>
      <c r="M397">
        <f t="shared" si="31"/>
        <v>0.45999999999997954</v>
      </c>
      <c r="N397">
        <f t="shared" si="32"/>
        <v>1.999999999981128E-3</v>
      </c>
      <c r="O397">
        <f t="shared" si="33"/>
        <v>0.1999999999981128</v>
      </c>
      <c r="Q397">
        <f t="shared" si="34"/>
        <v>1.4435326129969383E-3</v>
      </c>
    </row>
    <row r="398" spans="1:17" x14ac:dyDescent="0.25">
      <c r="A398" t="s">
        <v>2474</v>
      </c>
      <c r="B398" t="s">
        <v>2475</v>
      </c>
      <c r="C398">
        <v>0.1</v>
      </c>
      <c r="D398" t="s">
        <v>147</v>
      </c>
      <c r="E398">
        <v>137.97</v>
      </c>
      <c r="F398">
        <v>138.94999999999999</v>
      </c>
      <c r="G398">
        <v>136.6</v>
      </c>
      <c r="H398" t="s">
        <v>2476</v>
      </c>
      <c r="I398">
        <v>139.36099999999999</v>
      </c>
      <c r="J398">
        <v>0</v>
      </c>
      <c r="K398">
        <v>0</v>
      </c>
      <c r="L398">
        <f t="shared" si="30"/>
        <v>2.7609999999999957</v>
      </c>
      <c r="M398">
        <f t="shared" si="31"/>
        <v>0.41100000000000136</v>
      </c>
      <c r="N398">
        <f t="shared" si="32"/>
        <v>1.3909999999999911</v>
      </c>
      <c r="O398">
        <f t="shared" si="33"/>
        <v>139.09999999999911</v>
      </c>
      <c r="Q398">
        <f t="shared" si="34"/>
        <v>1.0081901862723717</v>
      </c>
    </row>
    <row r="399" spans="1:17" x14ac:dyDescent="0.25">
      <c r="A399" t="s">
        <v>2477</v>
      </c>
      <c r="B399" t="s">
        <v>195</v>
      </c>
      <c r="C399">
        <v>0.1</v>
      </c>
      <c r="D399" t="s">
        <v>147</v>
      </c>
      <c r="E399">
        <v>139.35900000000001</v>
      </c>
      <c r="F399">
        <v>139.78700000000001</v>
      </c>
      <c r="G399">
        <v>138.89699999999999</v>
      </c>
      <c r="H399" t="s">
        <v>2478</v>
      </c>
      <c r="I399">
        <v>139.78700000000001</v>
      </c>
      <c r="J399">
        <v>0</v>
      </c>
      <c r="K399">
        <v>0</v>
      </c>
      <c r="L399">
        <f t="shared" si="30"/>
        <v>0.89000000000001478</v>
      </c>
      <c r="M399">
        <f t="shared" si="31"/>
        <v>0</v>
      </c>
      <c r="N399">
        <f t="shared" si="32"/>
        <v>0.42799999999999727</v>
      </c>
      <c r="O399">
        <f t="shared" si="33"/>
        <v>42.799999999999727</v>
      </c>
      <c r="Q399">
        <f t="shared" si="34"/>
        <v>0.3071204586714868</v>
      </c>
    </row>
    <row r="400" spans="1:17" x14ac:dyDescent="0.25">
      <c r="A400" t="s">
        <v>2479</v>
      </c>
      <c r="B400" t="s">
        <v>200</v>
      </c>
      <c r="C400">
        <v>0.1</v>
      </c>
      <c r="D400" t="s">
        <v>147</v>
      </c>
      <c r="E400">
        <v>139.88</v>
      </c>
      <c r="F400">
        <v>139.58000000000001</v>
      </c>
      <c r="G400">
        <v>140.14500000000001</v>
      </c>
      <c r="H400" t="s">
        <v>2480</v>
      </c>
      <c r="I400">
        <v>139.58000000000001</v>
      </c>
      <c r="J400">
        <v>0</v>
      </c>
      <c r="K400">
        <v>0</v>
      </c>
      <c r="L400">
        <f t="shared" si="30"/>
        <v>-0.56499999999999773</v>
      </c>
      <c r="M400">
        <f t="shared" si="31"/>
        <v>0</v>
      </c>
      <c r="N400">
        <f t="shared" si="32"/>
        <v>-0.29999999999998295</v>
      </c>
      <c r="O400">
        <f t="shared" si="33"/>
        <v>-29.999999999998295</v>
      </c>
      <c r="Q400">
        <f t="shared" si="34"/>
        <v>-0.21446954532455173</v>
      </c>
    </row>
    <row r="401" spans="1:17" x14ac:dyDescent="0.25">
      <c r="A401" t="s">
        <v>2481</v>
      </c>
      <c r="B401" t="s">
        <v>200</v>
      </c>
      <c r="C401">
        <v>0.05</v>
      </c>
      <c r="D401" t="s">
        <v>147</v>
      </c>
      <c r="E401">
        <v>139.88300000000001</v>
      </c>
      <c r="F401">
        <v>139.58000000000001</v>
      </c>
      <c r="G401">
        <v>140.14500000000001</v>
      </c>
      <c r="H401" t="s">
        <v>2480</v>
      </c>
      <c r="I401">
        <v>139.58000000000001</v>
      </c>
      <c r="J401">
        <v>0</v>
      </c>
      <c r="K401">
        <v>0</v>
      </c>
      <c r="L401">
        <f t="shared" si="30"/>
        <v>-0.56499999999999773</v>
      </c>
      <c r="M401">
        <f t="shared" si="31"/>
        <v>0</v>
      </c>
      <c r="N401">
        <f t="shared" si="32"/>
        <v>-0.30299999999999727</v>
      </c>
      <c r="O401">
        <f t="shared" si="33"/>
        <v>-30.299999999999727</v>
      </c>
      <c r="Q401">
        <f t="shared" si="34"/>
        <v>-0.21660959516166886</v>
      </c>
    </row>
    <row r="402" spans="1:17" x14ac:dyDescent="0.25">
      <c r="A402" t="s">
        <v>2482</v>
      </c>
      <c r="B402" t="s">
        <v>200</v>
      </c>
      <c r="C402">
        <v>0.05</v>
      </c>
      <c r="D402" t="s">
        <v>147</v>
      </c>
      <c r="E402">
        <v>139.935</v>
      </c>
      <c r="F402">
        <v>139.58000000000001</v>
      </c>
      <c r="G402">
        <v>140.142</v>
      </c>
      <c r="H402" t="s">
        <v>2480</v>
      </c>
      <c r="I402">
        <v>139.58000000000001</v>
      </c>
      <c r="J402">
        <v>0</v>
      </c>
      <c r="K402">
        <v>0</v>
      </c>
      <c r="L402">
        <f t="shared" si="30"/>
        <v>-0.5619999999999834</v>
      </c>
      <c r="M402">
        <f t="shared" si="31"/>
        <v>0</v>
      </c>
      <c r="N402">
        <f t="shared" si="32"/>
        <v>-0.35499999999998977</v>
      </c>
      <c r="O402">
        <f t="shared" si="33"/>
        <v>-35.499999999998977</v>
      </c>
      <c r="Q402">
        <f t="shared" si="34"/>
        <v>-0.25368921284881535</v>
      </c>
    </row>
    <row r="403" spans="1:17" x14ac:dyDescent="0.25">
      <c r="A403" t="s">
        <v>2483</v>
      </c>
      <c r="B403" t="s">
        <v>195</v>
      </c>
      <c r="C403">
        <v>0.1</v>
      </c>
      <c r="D403" t="s">
        <v>147</v>
      </c>
      <c r="E403">
        <v>138.91300000000001</v>
      </c>
      <c r="F403">
        <v>139.096</v>
      </c>
      <c r="G403">
        <v>138.685</v>
      </c>
      <c r="H403" t="s">
        <v>2484</v>
      </c>
      <c r="I403">
        <v>138.804</v>
      </c>
      <c r="J403">
        <v>0</v>
      </c>
      <c r="K403">
        <v>0</v>
      </c>
      <c r="L403">
        <f t="shared" si="30"/>
        <v>0.11899999999999977</v>
      </c>
      <c r="M403">
        <f t="shared" si="31"/>
        <v>-0.29200000000000159</v>
      </c>
      <c r="N403">
        <f t="shared" si="32"/>
        <v>-0.10900000000000887</v>
      </c>
      <c r="O403">
        <f t="shared" si="33"/>
        <v>-10.900000000000887</v>
      </c>
      <c r="Q403">
        <f t="shared" si="34"/>
        <v>-7.8466378236744488E-2</v>
      </c>
    </row>
    <row r="404" spans="1:17" x14ac:dyDescent="0.25">
      <c r="A404" t="s">
        <v>2485</v>
      </c>
      <c r="B404" t="s">
        <v>195</v>
      </c>
      <c r="C404">
        <v>0.1</v>
      </c>
      <c r="D404" t="s">
        <v>147</v>
      </c>
      <c r="E404">
        <v>138.56899999999999</v>
      </c>
      <c r="F404">
        <v>138.80500000000001</v>
      </c>
      <c r="G404">
        <v>138.35</v>
      </c>
      <c r="H404" t="s">
        <v>2486</v>
      </c>
      <c r="I404">
        <v>138.47200000000001</v>
      </c>
      <c r="J404">
        <v>0</v>
      </c>
      <c r="K404">
        <v>0</v>
      </c>
      <c r="L404">
        <f t="shared" si="30"/>
        <v>0.1220000000000141</v>
      </c>
      <c r="M404">
        <f t="shared" si="31"/>
        <v>-0.33299999999999841</v>
      </c>
      <c r="N404">
        <f t="shared" si="32"/>
        <v>-9.6999999999979991E-2</v>
      </c>
      <c r="O404">
        <f t="shared" si="33"/>
        <v>-9.6999999999979991</v>
      </c>
      <c r="Q404">
        <f t="shared" si="34"/>
        <v>-7.0001226825610344E-2</v>
      </c>
    </row>
    <row r="405" spans="1:17" x14ac:dyDescent="0.25">
      <c r="A405" t="s">
        <v>2487</v>
      </c>
      <c r="B405" t="s">
        <v>195</v>
      </c>
      <c r="C405">
        <v>0.1</v>
      </c>
      <c r="D405" t="s">
        <v>147</v>
      </c>
      <c r="E405">
        <v>137.971</v>
      </c>
      <c r="F405">
        <v>138.25</v>
      </c>
      <c r="G405">
        <v>136.68</v>
      </c>
      <c r="H405" t="s">
        <v>2488</v>
      </c>
      <c r="I405">
        <v>138.25</v>
      </c>
      <c r="J405">
        <v>0</v>
      </c>
      <c r="K405">
        <v>0</v>
      </c>
      <c r="L405">
        <f t="shared" si="30"/>
        <v>1.5699999999999932</v>
      </c>
      <c r="M405">
        <f t="shared" si="31"/>
        <v>0</v>
      </c>
      <c r="N405">
        <f t="shared" si="32"/>
        <v>0.27899999999999636</v>
      </c>
      <c r="O405">
        <f t="shared" si="33"/>
        <v>27.899999999999636</v>
      </c>
      <c r="Q405">
        <f t="shared" si="34"/>
        <v>0.20221640779583852</v>
      </c>
    </row>
    <row r="406" spans="1:17" x14ac:dyDescent="0.25">
      <c r="A406" t="s">
        <v>2489</v>
      </c>
      <c r="B406" t="s">
        <v>195</v>
      </c>
      <c r="C406">
        <v>0.1</v>
      </c>
      <c r="D406" t="s">
        <v>147</v>
      </c>
      <c r="E406">
        <v>138.02199999999999</v>
      </c>
      <c r="F406">
        <v>138.18199999999999</v>
      </c>
      <c r="G406">
        <v>137.691</v>
      </c>
      <c r="H406" t="s">
        <v>2490</v>
      </c>
      <c r="I406">
        <v>137.952</v>
      </c>
      <c r="J406">
        <v>0</v>
      </c>
      <c r="K406">
        <v>0</v>
      </c>
      <c r="L406">
        <f t="shared" si="30"/>
        <v>0.26099999999999568</v>
      </c>
      <c r="M406">
        <f t="shared" si="31"/>
        <v>-0.22999999999998977</v>
      </c>
      <c r="N406">
        <f t="shared" si="32"/>
        <v>-6.9999999999993179E-2</v>
      </c>
      <c r="O406">
        <f t="shared" si="33"/>
        <v>-6.9999999999993179</v>
      </c>
      <c r="Q406">
        <f t="shared" si="34"/>
        <v>-5.0716552433665053E-2</v>
      </c>
    </row>
    <row r="407" spans="1:17" x14ac:dyDescent="0.25">
      <c r="A407" t="s">
        <v>2531</v>
      </c>
      <c r="B407" t="s">
        <v>195</v>
      </c>
      <c r="C407">
        <v>0.1</v>
      </c>
      <c r="D407" t="s">
        <v>147</v>
      </c>
      <c r="E407">
        <v>137.971</v>
      </c>
      <c r="F407">
        <v>138.255</v>
      </c>
      <c r="G407">
        <v>137.75800000000001</v>
      </c>
      <c r="H407" t="s">
        <v>2532</v>
      </c>
      <c r="I407">
        <v>138.179</v>
      </c>
      <c r="J407">
        <v>0</v>
      </c>
      <c r="K407">
        <v>0</v>
      </c>
      <c r="L407">
        <f t="shared" si="30"/>
        <v>0.42099999999999227</v>
      </c>
      <c r="M407">
        <f t="shared" si="31"/>
        <v>-7.5999999999993406E-2</v>
      </c>
      <c r="N407">
        <f t="shared" si="32"/>
        <v>0.20799999999999841</v>
      </c>
      <c r="O407">
        <f t="shared" si="33"/>
        <v>20.799999999999841</v>
      </c>
      <c r="Q407">
        <f t="shared" si="34"/>
        <v>0.15075631835675499</v>
      </c>
    </row>
    <row r="408" spans="1:17" x14ac:dyDescent="0.25">
      <c r="A408" t="s">
        <v>2533</v>
      </c>
      <c r="B408" t="s">
        <v>200</v>
      </c>
      <c r="C408">
        <v>0.1</v>
      </c>
      <c r="D408" t="s">
        <v>147</v>
      </c>
      <c r="E408">
        <v>138.63900000000001</v>
      </c>
      <c r="F408">
        <v>138.339</v>
      </c>
      <c r="G408">
        <v>138.81800000000001</v>
      </c>
      <c r="H408" t="s">
        <v>2534</v>
      </c>
      <c r="I408">
        <v>138.41800000000001</v>
      </c>
      <c r="J408">
        <v>0</v>
      </c>
      <c r="K408">
        <v>0</v>
      </c>
      <c r="L408">
        <f t="shared" si="30"/>
        <v>-0.40000000000000568</v>
      </c>
      <c r="M408">
        <f t="shared" si="31"/>
        <v>7.9000000000007731E-2</v>
      </c>
      <c r="N408">
        <f t="shared" si="32"/>
        <v>-0.22100000000000364</v>
      </c>
      <c r="O408">
        <f t="shared" si="33"/>
        <v>-22.100000000000364</v>
      </c>
      <c r="Q408">
        <f t="shared" si="34"/>
        <v>-0.15940680472306035</v>
      </c>
    </row>
    <row r="409" spans="1:17" x14ac:dyDescent="0.25">
      <c r="A409" t="s">
        <v>2535</v>
      </c>
      <c r="B409" t="s">
        <v>195</v>
      </c>
      <c r="C409">
        <v>0.1</v>
      </c>
      <c r="D409" t="s">
        <v>147</v>
      </c>
      <c r="E409">
        <v>137.619</v>
      </c>
      <c r="F409">
        <v>137.96199999999999</v>
      </c>
      <c r="G409">
        <v>137.334</v>
      </c>
      <c r="H409" t="s">
        <v>2536</v>
      </c>
      <c r="I409">
        <v>137.96199999999999</v>
      </c>
      <c r="J409">
        <v>0</v>
      </c>
      <c r="K409">
        <v>0</v>
      </c>
      <c r="L409">
        <f t="shared" si="30"/>
        <v>0.6279999999999859</v>
      </c>
      <c r="M409">
        <f t="shared" si="31"/>
        <v>0</v>
      </c>
      <c r="N409">
        <f t="shared" si="32"/>
        <v>0.34299999999998931</v>
      </c>
      <c r="O409">
        <f t="shared" si="33"/>
        <v>34.299999999998931</v>
      </c>
      <c r="Q409">
        <f t="shared" si="34"/>
        <v>0.24923884056706511</v>
      </c>
    </row>
    <row r="410" spans="1:17" x14ac:dyDescent="0.25">
      <c r="A410" t="s">
        <v>2537</v>
      </c>
      <c r="B410" t="s">
        <v>200</v>
      </c>
      <c r="C410">
        <v>0.05</v>
      </c>
      <c r="D410" t="s">
        <v>147</v>
      </c>
      <c r="E410">
        <v>137.76300000000001</v>
      </c>
      <c r="F410">
        <v>137.108</v>
      </c>
      <c r="G410">
        <v>137.86699999999999</v>
      </c>
      <c r="H410" t="s">
        <v>2538</v>
      </c>
      <c r="I410">
        <v>137.84200000000001</v>
      </c>
      <c r="J410">
        <v>0</v>
      </c>
      <c r="K410">
        <v>0</v>
      </c>
      <c r="L410">
        <f t="shared" si="30"/>
        <v>-2.4999999999977263E-2</v>
      </c>
      <c r="M410">
        <f t="shared" si="31"/>
        <v>0.73400000000000887</v>
      </c>
      <c r="N410">
        <f t="shared" si="32"/>
        <v>7.9000000000007731E-2</v>
      </c>
      <c r="O410">
        <f t="shared" si="33"/>
        <v>7.9000000000007731</v>
      </c>
      <c r="Q410">
        <f t="shared" si="34"/>
        <v>5.7344860376158865E-2</v>
      </c>
    </row>
    <row r="411" spans="1:17" x14ac:dyDescent="0.25">
      <c r="A411" t="s">
        <v>2565</v>
      </c>
      <c r="B411" t="s">
        <v>195</v>
      </c>
      <c r="C411">
        <v>0.06</v>
      </c>
      <c r="D411" t="s">
        <v>147</v>
      </c>
      <c r="E411">
        <v>138.726</v>
      </c>
      <c r="F411">
        <v>139.26400000000001</v>
      </c>
      <c r="G411">
        <v>138.42400000000001</v>
      </c>
      <c r="H411" t="s">
        <v>2566</v>
      </c>
      <c r="I411">
        <v>138.608</v>
      </c>
      <c r="J411">
        <v>0</v>
      </c>
      <c r="K411">
        <v>0</v>
      </c>
      <c r="L411">
        <f t="shared" si="30"/>
        <v>0.1839999999999975</v>
      </c>
      <c r="M411">
        <f t="shared" si="31"/>
        <v>-0.65600000000000591</v>
      </c>
      <c r="N411">
        <f t="shared" si="32"/>
        <v>-0.117999999999995</v>
      </c>
      <c r="O411">
        <f t="shared" si="33"/>
        <v>-11.7999999999995</v>
      </c>
      <c r="Q411">
        <f t="shared" si="34"/>
        <v>-8.505975808427764E-2</v>
      </c>
    </row>
    <row r="412" spans="1:17" x14ac:dyDescent="0.25">
      <c r="A412" t="s">
        <v>2570</v>
      </c>
      <c r="B412" t="s">
        <v>200</v>
      </c>
      <c r="C412">
        <v>0.06</v>
      </c>
      <c r="D412" t="s">
        <v>147</v>
      </c>
      <c r="E412">
        <v>139.54499999999999</v>
      </c>
      <c r="F412">
        <v>138.4</v>
      </c>
      <c r="G412">
        <v>139.66999999999999</v>
      </c>
      <c r="H412" t="s">
        <v>2571</v>
      </c>
      <c r="I412">
        <v>139.357</v>
      </c>
      <c r="J412">
        <v>0</v>
      </c>
      <c r="K412">
        <v>0</v>
      </c>
      <c r="L412">
        <f t="shared" si="30"/>
        <v>-0.31299999999998818</v>
      </c>
      <c r="M412">
        <f t="shared" si="31"/>
        <v>0.95699999999999363</v>
      </c>
      <c r="N412">
        <f t="shared" si="32"/>
        <v>-0.18799999999998818</v>
      </c>
      <c r="O412">
        <f t="shared" si="33"/>
        <v>-18.799999999998818</v>
      </c>
      <c r="Q412">
        <f t="shared" si="34"/>
        <v>-0.13472356587479895</v>
      </c>
    </row>
    <row r="413" spans="1:17" x14ac:dyDescent="0.25">
      <c r="A413" t="s">
        <v>2572</v>
      </c>
      <c r="B413" t="s">
        <v>200</v>
      </c>
      <c r="C413">
        <v>0.06</v>
      </c>
      <c r="D413" t="s">
        <v>147</v>
      </c>
      <c r="E413">
        <v>139.17599999999999</v>
      </c>
      <c r="F413">
        <v>138.4</v>
      </c>
      <c r="G413">
        <v>139.363</v>
      </c>
      <c r="H413" t="s">
        <v>2573</v>
      </c>
      <c r="I413">
        <v>139.35</v>
      </c>
      <c r="J413">
        <v>0</v>
      </c>
      <c r="K413">
        <v>0</v>
      </c>
      <c r="L413">
        <f t="shared" si="30"/>
        <v>-1.300000000000523E-2</v>
      </c>
      <c r="M413">
        <f t="shared" si="31"/>
        <v>0.94999999999998863</v>
      </c>
      <c r="N413">
        <f t="shared" si="32"/>
        <v>0.17400000000000659</v>
      </c>
      <c r="O413">
        <f t="shared" si="33"/>
        <v>17.400000000000659</v>
      </c>
      <c r="Q413">
        <f t="shared" si="34"/>
        <v>0.12502155544059795</v>
      </c>
    </row>
    <row r="414" spans="1:17" x14ac:dyDescent="0.25">
      <c r="A414" t="s">
        <v>2580</v>
      </c>
      <c r="B414" t="s">
        <v>195</v>
      </c>
      <c r="C414">
        <v>7.0000000000000007E-2</v>
      </c>
      <c r="D414" t="s">
        <v>147</v>
      </c>
      <c r="E414">
        <v>139.32900000000001</v>
      </c>
      <c r="F414">
        <v>140.322</v>
      </c>
      <c r="G414">
        <v>139.17400000000001</v>
      </c>
      <c r="H414" t="s">
        <v>2581</v>
      </c>
      <c r="I414">
        <v>139.25399999999999</v>
      </c>
      <c r="J414">
        <v>0</v>
      </c>
      <c r="K414">
        <v>0</v>
      </c>
      <c r="L414">
        <f t="shared" si="30"/>
        <v>7.9999999999984084E-2</v>
      </c>
      <c r="M414">
        <f t="shared" si="31"/>
        <v>-1.0680000000000121</v>
      </c>
      <c r="N414">
        <f t="shared" si="32"/>
        <v>-7.5000000000017053E-2</v>
      </c>
      <c r="O414">
        <f t="shared" si="33"/>
        <v>-7.5000000000017053</v>
      </c>
      <c r="Q414">
        <f t="shared" si="34"/>
        <v>-5.3829425317067553E-2</v>
      </c>
    </row>
    <row r="415" spans="1:17" x14ac:dyDescent="0.25">
      <c r="A415" t="s">
        <v>2582</v>
      </c>
      <c r="B415" t="s">
        <v>195</v>
      </c>
      <c r="C415">
        <v>7.0000000000000007E-2</v>
      </c>
      <c r="D415" t="s">
        <v>147</v>
      </c>
      <c r="E415">
        <v>139.041</v>
      </c>
      <c r="F415">
        <v>139.88399999999999</v>
      </c>
      <c r="G415">
        <v>138.96600000000001</v>
      </c>
      <c r="H415" t="s">
        <v>2583</v>
      </c>
      <c r="I415">
        <v>139.52099999999999</v>
      </c>
      <c r="J415">
        <v>0</v>
      </c>
      <c r="K415">
        <v>0</v>
      </c>
      <c r="L415">
        <f t="shared" si="30"/>
        <v>0.5549999999999784</v>
      </c>
      <c r="M415">
        <f t="shared" si="31"/>
        <v>-0.36299999999999955</v>
      </c>
      <c r="N415">
        <f t="shared" si="32"/>
        <v>0.47999999999998977</v>
      </c>
      <c r="O415">
        <f t="shared" si="33"/>
        <v>47.999999999998977</v>
      </c>
      <c r="Q415">
        <f t="shared" si="34"/>
        <v>0.34522191296091781</v>
      </c>
    </row>
    <row r="416" spans="1:17" x14ac:dyDescent="0.25">
      <c r="A416" t="s">
        <v>2584</v>
      </c>
      <c r="B416" t="s">
        <v>200</v>
      </c>
      <c r="C416">
        <v>7.0000000000000007E-2</v>
      </c>
      <c r="D416" t="s">
        <v>147</v>
      </c>
      <c r="E416">
        <v>139.464</v>
      </c>
      <c r="F416">
        <v>138.74600000000001</v>
      </c>
      <c r="G416">
        <v>139.64699999999999</v>
      </c>
      <c r="H416" t="s">
        <v>2585</v>
      </c>
      <c r="I416">
        <v>139.31700000000001</v>
      </c>
      <c r="J416">
        <v>0</v>
      </c>
      <c r="K416">
        <v>0</v>
      </c>
      <c r="L416">
        <f t="shared" si="30"/>
        <v>-0.32999999999998408</v>
      </c>
      <c r="M416">
        <f t="shared" si="31"/>
        <v>0.57099999999999795</v>
      </c>
      <c r="N416">
        <f t="shared" si="32"/>
        <v>-0.14699999999999136</v>
      </c>
      <c r="O416">
        <f t="shared" si="33"/>
        <v>-14.699999999999136</v>
      </c>
      <c r="Q416">
        <f t="shared" si="34"/>
        <v>-0.10540354500085423</v>
      </c>
    </row>
    <row r="417" spans="1:17" x14ac:dyDescent="0.25">
      <c r="A417" t="s">
        <v>2586</v>
      </c>
      <c r="B417" t="s">
        <v>195</v>
      </c>
      <c r="C417">
        <v>7.0000000000000007E-2</v>
      </c>
      <c r="D417" t="s">
        <v>147</v>
      </c>
      <c r="E417">
        <v>139.30500000000001</v>
      </c>
      <c r="F417">
        <v>139.89599999999999</v>
      </c>
      <c r="G417">
        <v>139.15600000000001</v>
      </c>
      <c r="H417" t="s">
        <v>2587</v>
      </c>
      <c r="I417">
        <v>139.51300000000001</v>
      </c>
      <c r="J417">
        <v>0</v>
      </c>
      <c r="K417">
        <v>0</v>
      </c>
      <c r="L417">
        <f t="shared" si="30"/>
        <v>0.35699999999999932</v>
      </c>
      <c r="M417">
        <f t="shared" si="31"/>
        <v>-0.38299999999998136</v>
      </c>
      <c r="N417">
        <f t="shared" si="32"/>
        <v>0.20799999999999841</v>
      </c>
      <c r="O417">
        <f t="shared" si="33"/>
        <v>20.799999999999841</v>
      </c>
      <c r="Q417">
        <f t="shared" si="34"/>
        <v>0.14931265927281751</v>
      </c>
    </row>
    <row r="418" spans="1:17" x14ac:dyDescent="0.25">
      <c r="A418" t="s">
        <v>2914</v>
      </c>
      <c r="B418" t="s">
        <v>195</v>
      </c>
      <c r="C418">
        <v>0.1</v>
      </c>
      <c r="D418" t="s">
        <v>147</v>
      </c>
      <c r="E418">
        <v>138.88499999999999</v>
      </c>
      <c r="F418">
        <v>139.30500000000001</v>
      </c>
      <c r="G418">
        <v>138.661</v>
      </c>
      <c r="H418" t="s">
        <v>2915</v>
      </c>
      <c r="I418">
        <v>138.65</v>
      </c>
      <c r="J418">
        <v>0</v>
      </c>
      <c r="K418">
        <v>0</v>
      </c>
      <c r="L418">
        <f t="shared" si="30"/>
        <v>-1.099999999999568E-2</v>
      </c>
      <c r="M418">
        <f t="shared" si="31"/>
        <v>-0.65500000000000114</v>
      </c>
      <c r="N418">
        <f t="shared" si="32"/>
        <v>-0.23499999999998522</v>
      </c>
      <c r="O418">
        <f t="shared" si="33"/>
        <v>-23.499999999998522</v>
      </c>
      <c r="Q418">
        <f t="shared" si="34"/>
        <v>-0.16920473773264588</v>
      </c>
    </row>
    <row r="419" spans="1:17" x14ac:dyDescent="0.25">
      <c r="A419" t="s">
        <v>2916</v>
      </c>
      <c r="B419" t="s">
        <v>200</v>
      </c>
      <c r="C419">
        <v>0.7</v>
      </c>
      <c r="D419" t="s">
        <v>147</v>
      </c>
      <c r="E419">
        <v>139.10300000000001</v>
      </c>
      <c r="F419">
        <v>138.22200000000001</v>
      </c>
      <c r="G419">
        <v>139.24799999999999</v>
      </c>
      <c r="H419" t="s">
        <v>2917</v>
      </c>
      <c r="I419">
        <v>139.21</v>
      </c>
      <c r="J419">
        <v>0</v>
      </c>
      <c r="K419">
        <v>0</v>
      </c>
      <c r="L419">
        <f t="shared" si="30"/>
        <v>-3.7999999999982492E-2</v>
      </c>
      <c r="M419">
        <f t="shared" si="31"/>
        <v>0.98799999999999955</v>
      </c>
      <c r="N419">
        <f t="shared" si="32"/>
        <v>0.10699999999999932</v>
      </c>
      <c r="O419">
        <f t="shared" si="33"/>
        <v>10.699999999999932</v>
      </c>
      <c r="Q419">
        <f t="shared" si="34"/>
        <v>7.6921417942099959E-2</v>
      </c>
    </row>
    <row r="420" spans="1:17" x14ac:dyDescent="0.25">
      <c r="A420" t="s">
        <v>2918</v>
      </c>
      <c r="B420" t="s">
        <v>195</v>
      </c>
      <c r="C420">
        <v>0.1</v>
      </c>
      <c r="D420" t="s">
        <v>147</v>
      </c>
      <c r="E420">
        <v>139.523</v>
      </c>
      <c r="F420">
        <v>140.48500000000001</v>
      </c>
      <c r="G420">
        <v>139.267</v>
      </c>
      <c r="H420" t="s">
        <v>2919</v>
      </c>
      <c r="I420">
        <v>139.40299999999999</v>
      </c>
      <c r="J420">
        <v>0</v>
      </c>
      <c r="K420">
        <v>0</v>
      </c>
      <c r="L420">
        <f t="shared" si="30"/>
        <v>0.13599999999999568</v>
      </c>
      <c r="M420">
        <f t="shared" si="31"/>
        <v>-1.0820000000000221</v>
      </c>
      <c r="N420">
        <f t="shared" si="32"/>
        <v>-0.12000000000000455</v>
      </c>
      <c r="O420">
        <f t="shared" si="33"/>
        <v>-12.000000000000455</v>
      </c>
      <c r="Q420">
        <f t="shared" si="34"/>
        <v>-8.6007324957178777E-2</v>
      </c>
    </row>
    <row r="421" spans="1:17" x14ac:dyDescent="0.25">
      <c r="A421" t="s">
        <v>2920</v>
      </c>
      <c r="B421" t="s">
        <v>200</v>
      </c>
      <c r="C421">
        <v>0.1</v>
      </c>
      <c r="D421" t="s">
        <v>147</v>
      </c>
      <c r="E421">
        <v>139.977</v>
      </c>
      <c r="F421">
        <v>138.83000000000001</v>
      </c>
      <c r="G421">
        <v>140.179</v>
      </c>
      <c r="H421" t="s">
        <v>2921</v>
      </c>
      <c r="I421">
        <v>140.10300000000001</v>
      </c>
      <c r="J421">
        <v>0</v>
      </c>
      <c r="K421">
        <v>0</v>
      </c>
      <c r="L421">
        <f t="shared" si="30"/>
        <v>-7.5999999999993406E-2</v>
      </c>
      <c r="M421">
        <f t="shared" si="31"/>
        <v>1.2729999999999961</v>
      </c>
      <c r="N421">
        <f t="shared" si="32"/>
        <v>0.12600000000000477</v>
      </c>
      <c r="O421">
        <f t="shared" si="33"/>
        <v>12.600000000000477</v>
      </c>
      <c r="Q421">
        <f t="shared" si="34"/>
        <v>9.0014788143769883E-2</v>
      </c>
    </row>
    <row r="422" spans="1:17" x14ac:dyDescent="0.25">
      <c r="A422" t="s">
        <v>2922</v>
      </c>
      <c r="B422" t="s">
        <v>195</v>
      </c>
      <c r="C422">
        <v>0.1</v>
      </c>
      <c r="D422" t="s">
        <v>147</v>
      </c>
      <c r="E422">
        <v>140.41300000000001</v>
      </c>
      <c r="F422">
        <v>148</v>
      </c>
      <c r="G422">
        <v>140.24</v>
      </c>
      <c r="H422" t="s">
        <v>2923</v>
      </c>
      <c r="I422">
        <v>140.40899999999999</v>
      </c>
      <c r="J422">
        <v>0</v>
      </c>
      <c r="K422">
        <v>0</v>
      </c>
      <c r="L422">
        <f t="shared" si="30"/>
        <v>0.16899999999998272</v>
      </c>
      <c r="M422">
        <f t="shared" si="31"/>
        <v>-7.5910000000000082</v>
      </c>
      <c r="N422">
        <f t="shared" si="32"/>
        <v>-4.0000000000190994E-3</v>
      </c>
      <c r="O422">
        <f t="shared" si="33"/>
        <v>-0.40000000000190994</v>
      </c>
      <c r="Q422">
        <f t="shared" si="34"/>
        <v>-2.8487390768797043E-3</v>
      </c>
    </row>
    <row r="423" spans="1:17" x14ac:dyDescent="0.25">
      <c r="A423" t="s">
        <v>2924</v>
      </c>
      <c r="B423" t="s">
        <v>200</v>
      </c>
      <c r="C423">
        <v>0.1</v>
      </c>
      <c r="D423" t="s">
        <v>147</v>
      </c>
      <c r="E423">
        <v>139.29300000000001</v>
      </c>
      <c r="F423">
        <v>0</v>
      </c>
      <c r="G423">
        <v>139.4</v>
      </c>
      <c r="H423" t="s">
        <v>2925</v>
      </c>
      <c r="I423">
        <v>139.18600000000001</v>
      </c>
      <c r="J423">
        <v>0</v>
      </c>
      <c r="K423">
        <v>0</v>
      </c>
      <c r="L423">
        <f t="shared" si="30"/>
        <v>-0.21399999999999864</v>
      </c>
      <c r="M423">
        <f t="shared" si="31"/>
        <v>139.18600000000001</v>
      </c>
      <c r="N423">
        <f t="shared" si="32"/>
        <v>-0.10699999999999932</v>
      </c>
      <c r="O423">
        <f t="shared" si="33"/>
        <v>-10.699999999999932</v>
      </c>
      <c r="Q423">
        <f t="shared" si="34"/>
        <v>-7.6816494726941992E-2</v>
      </c>
    </row>
    <row r="424" spans="1:17" x14ac:dyDescent="0.25">
      <c r="A424" t="s">
        <v>2926</v>
      </c>
      <c r="B424" t="s">
        <v>200</v>
      </c>
      <c r="C424">
        <v>0.1</v>
      </c>
      <c r="D424" t="s">
        <v>147</v>
      </c>
      <c r="E424">
        <v>139.06299999999999</v>
      </c>
      <c r="F424">
        <v>0</v>
      </c>
      <c r="G424">
        <v>139.4</v>
      </c>
      <c r="H424" t="s">
        <v>2927</v>
      </c>
      <c r="I424">
        <v>139.17699999999999</v>
      </c>
      <c r="J424">
        <v>0</v>
      </c>
      <c r="K424">
        <v>0</v>
      </c>
      <c r="L424">
        <f t="shared" si="30"/>
        <v>-0.22300000000001319</v>
      </c>
      <c r="M424">
        <f t="shared" si="31"/>
        <v>139.17699999999999</v>
      </c>
      <c r="N424">
        <f t="shared" si="32"/>
        <v>0.11400000000000432</v>
      </c>
      <c r="O424">
        <f t="shared" si="33"/>
        <v>11.400000000000432</v>
      </c>
      <c r="Q424">
        <f t="shared" si="34"/>
        <v>8.1977233340287739E-2</v>
      </c>
    </row>
    <row r="425" spans="1:17" x14ac:dyDescent="0.25">
      <c r="A425" t="s">
        <v>2928</v>
      </c>
      <c r="B425" t="s">
        <v>200</v>
      </c>
      <c r="C425">
        <v>0.1</v>
      </c>
      <c r="D425" t="s">
        <v>147</v>
      </c>
      <c r="E425">
        <v>138.672</v>
      </c>
      <c r="F425">
        <v>0</v>
      </c>
      <c r="G425">
        <v>139.4</v>
      </c>
      <c r="H425" t="s">
        <v>2929</v>
      </c>
      <c r="I425">
        <v>139.17699999999999</v>
      </c>
      <c r="J425">
        <v>0</v>
      </c>
      <c r="K425">
        <v>0</v>
      </c>
      <c r="L425">
        <f t="shared" si="30"/>
        <v>-0.22300000000001319</v>
      </c>
      <c r="M425">
        <f t="shared" si="31"/>
        <v>139.17699999999999</v>
      </c>
      <c r="N425">
        <f t="shared" si="32"/>
        <v>0.50499999999999545</v>
      </c>
      <c r="O425">
        <f t="shared" si="33"/>
        <v>50.499999999999545</v>
      </c>
      <c r="Q425">
        <f t="shared" si="34"/>
        <v>0.36416868581977291</v>
      </c>
    </row>
    <row r="426" spans="1:17" x14ac:dyDescent="0.25">
      <c r="A426" t="s">
        <v>2930</v>
      </c>
      <c r="B426" t="s">
        <v>200</v>
      </c>
      <c r="C426">
        <v>0.1</v>
      </c>
      <c r="D426" t="s">
        <v>147</v>
      </c>
      <c r="E426">
        <v>138.376</v>
      </c>
      <c r="F426">
        <v>0</v>
      </c>
      <c r="G426">
        <v>139.4</v>
      </c>
      <c r="H426" t="s">
        <v>2931</v>
      </c>
      <c r="I426">
        <v>139.17699999999999</v>
      </c>
      <c r="J426">
        <v>0</v>
      </c>
      <c r="K426">
        <v>0</v>
      </c>
      <c r="L426">
        <f t="shared" si="30"/>
        <v>-0.22300000000001319</v>
      </c>
      <c r="M426">
        <f t="shared" si="31"/>
        <v>139.17699999999999</v>
      </c>
      <c r="N426">
        <f t="shared" si="32"/>
        <v>0.80099999999998772</v>
      </c>
      <c r="O426">
        <f t="shared" si="33"/>
        <v>80.099999999998772</v>
      </c>
      <c r="Q426">
        <f t="shared" si="34"/>
        <v>0.57885760536508335</v>
      </c>
    </row>
    <row r="427" spans="1:17" x14ac:dyDescent="0.25">
      <c r="A427" t="s">
        <v>2932</v>
      </c>
      <c r="B427" t="s">
        <v>195</v>
      </c>
      <c r="C427">
        <v>0.1</v>
      </c>
      <c r="D427" t="s">
        <v>147</v>
      </c>
      <c r="E427">
        <v>138.16900000000001</v>
      </c>
      <c r="F427">
        <v>0</v>
      </c>
      <c r="G427">
        <v>138.03299999999999</v>
      </c>
      <c r="H427" t="s">
        <v>2933</v>
      </c>
      <c r="I427">
        <v>138.399</v>
      </c>
      <c r="J427">
        <v>0</v>
      </c>
      <c r="K427">
        <v>0</v>
      </c>
      <c r="L427">
        <f t="shared" si="30"/>
        <v>0.36600000000001387</v>
      </c>
      <c r="M427">
        <f t="shared" si="31"/>
        <v>138.399</v>
      </c>
      <c r="N427">
        <f t="shared" si="32"/>
        <v>0.22999999999998977</v>
      </c>
      <c r="O427">
        <f t="shared" si="33"/>
        <v>22.999999999998977</v>
      </c>
      <c r="Q427">
        <f t="shared" si="34"/>
        <v>0.16646281003697627</v>
      </c>
    </row>
    <row r="428" spans="1:17" x14ac:dyDescent="0.25">
      <c r="A428" t="s">
        <v>2934</v>
      </c>
      <c r="B428" t="s">
        <v>200</v>
      </c>
      <c r="C428">
        <v>0.1</v>
      </c>
      <c r="D428" t="s">
        <v>147</v>
      </c>
      <c r="E428">
        <v>138.43899999999999</v>
      </c>
      <c r="F428">
        <v>0</v>
      </c>
      <c r="G428">
        <v>139.4</v>
      </c>
      <c r="H428" t="s">
        <v>2935</v>
      </c>
      <c r="I428">
        <v>139.179</v>
      </c>
      <c r="J428">
        <v>0</v>
      </c>
      <c r="K428">
        <v>0</v>
      </c>
      <c r="L428">
        <f t="shared" si="30"/>
        <v>-0.22100000000000364</v>
      </c>
      <c r="M428">
        <f t="shared" si="31"/>
        <v>139.179</v>
      </c>
      <c r="N428">
        <f t="shared" si="32"/>
        <v>0.74000000000000909</v>
      </c>
      <c r="O428">
        <f t="shared" si="33"/>
        <v>74.000000000000909</v>
      </c>
      <c r="Q428">
        <f t="shared" si="34"/>
        <v>0.53453145428673221</v>
      </c>
    </row>
    <row r="429" spans="1:17" x14ac:dyDescent="0.25">
      <c r="A429" t="s">
        <v>2936</v>
      </c>
      <c r="B429" t="s">
        <v>200</v>
      </c>
      <c r="C429">
        <v>0.1</v>
      </c>
      <c r="D429" t="s">
        <v>147</v>
      </c>
      <c r="E429">
        <v>138.43700000000001</v>
      </c>
      <c r="F429">
        <v>0</v>
      </c>
      <c r="G429">
        <v>139.4</v>
      </c>
      <c r="H429" t="s">
        <v>2935</v>
      </c>
      <c r="I429">
        <v>139.179</v>
      </c>
      <c r="J429">
        <v>0</v>
      </c>
      <c r="K429">
        <v>0</v>
      </c>
      <c r="L429">
        <f t="shared" si="30"/>
        <v>-0.22100000000000364</v>
      </c>
      <c r="M429">
        <f t="shared" si="31"/>
        <v>139.179</v>
      </c>
      <c r="N429">
        <f t="shared" si="32"/>
        <v>0.74199999999999022</v>
      </c>
      <c r="O429">
        <f t="shared" si="33"/>
        <v>74.199999999999022</v>
      </c>
      <c r="Q429">
        <f t="shared" si="34"/>
        <v>0.53598387714266427</v>
      </c>
    </row>
    <row r="430" spans="1:17" x14ac:dyDescent="0.25">
      <c r="A430" t="s">
        <v>2937</v>
      </c>
      <c r="B430" t="s">
        <v>200</v>
      </c>
      <c r="C430">
        <v>0.1</v>
      </c>
      <c r="D430" t="s">
        <v>147</v>
      </c>
      <c r="E430">
        <v>138.435</v>
      </c>
      <c r="F430">
        <v>0</v>
      </c>
      <c r="G430">
        <v>139.4</v>
      </c>
      <c r="H430" t="s">
        <v>2938</v>
      </c>
      <c r="I430">
        <v>139.179</v>
      </c>
      <c r="J430">
        <v>0</v>
      </c>
      <c r="K430">
        <v>0</v>
      </c>
      <c r="L430">
        <f t="shared" si="30"/>
        <v>-0.22100000000000364</v>
      </c>
      <c r="M430">
        <f t="shared" si="31"/>
        <v>139.179</v>
      </c>
      <c r="N430">
        <f t="shared" si="32"/>
        <v>0.74399999999999977</v>
      </c>
      <c r="O430">
        <f t="shared" si="33"/>
        <v>74.399999999999977</v>
      </c>
      <c r="Q430">
        <f t="shared" si="34"/>
        <v>0.53743634196554324</v>
      </c>
    </row>
    <row r="431" spans="1:17" x14ac:dyDescent="0.25">
      <c r="A431" t="s">
        <v>2939</v>
      </c>
      <c r="B431" t="s">
        <v>200</v>
      </c>
      <c r="C431">
        <v>0.1</v>
      </c>
      <c r="D431" t="s">
        <v>147</v>
      </c>
      <c r="E431">
        <v>138.39099999999999</v>
      </c>
      <c r="F431">
        <v>0</v>
      </c>
      <c r="G431">
        <v>139.4</v>
      </c>
      <c r="H431" t="s">
        <v>2940</v>
      </c>
      <c r="I431">
        <v>139.179</v>
      </c>
      <c r="J431">
        <v>0</v>
      </c>
      <c r="K431">
        <v>0</v>
      </c>
      <c r="L431">
        <f t="shared" si="30"/>
        <v>-0.22100000000000364</v>
      </c>
      <c r="M431">
        <f t="shared" si="31"/>
        <v>139.179</v>
      </c>
      <c r="N431">
        <f t="shared" si="32"/>
        <v>0.78800000000001091</v>
      </c>
      <c r="O431">
        <f t="shared" si="33"/>
        <v>78.800000000001091</v>
      </c>
      <c r="Q431">
        <f t="shared" si="34"/>
        <v>0.56940118938371065</v>
      </c>
    </row>
    <row r="432" spans="1:17" x14ac:dyDescent="0.25">
      <c r="A432" t="s">
        <v>2941</v>
      </c>
      <c r="B432" t="s">
        <v>200</v>
      </c>
      <c r="C432">
        <v>0.1</v>
      </c>
      <c r="D432" t="s">
        <v>147</v>
      </c>
      <c r="E432">
        <v>138.38</v>
      </c>
      <c r="F432">
        <v>0</v>
      </c>
      <c r="G432">
        <v>139.4</v>
      </c>
      <c r="H432" t="s">
        <v>2942</v>
      </c>
      <c r="I432">
        <v>139.179</v>
      </c>
      <c r="J432">
        <v>0</v>
      </c>
      <c r="K432">
        <v>0</v>
      </c>
      <c r="L432">
        <f t="shared" si="30"/>
        <v>-0.22100000000000364</v>
      </c>
      <c r="M432">
        <f t="shared" si="31"/>
        <v>139.179</v>
      </c>
      <c r="N432">
        <f t="shared" si="32"/>
        <v>0.79900000000000659</v>
      </c>
      <c r="O432">
        <f t="shared" si="33"/>
        <v>79.900000000000659</v>
      </c>
      <c r="Q432">
        <f t="shared" si="34"/>
        <v>0.57739557739558223</v>
      </c>
    </row>
    <row r="433" spans="1:17" x14ac:dyDescent="0.25">
      <c r="A433" t="s">
        <v>2943</v>
      </c>
      <c r="B433" t="s">
        <v>200</v>
      </c>
      <c r="C433">
        <v>0.1</v>
      </c>
      <c r="D433" t="s">
        <v>147</v>
      </c>
      <c r="E433">
        <v>138.31399999999999</v>
      </c>
      <c r="F433">
        <v>0</v>
      </c>
      <c r="G433">
        <v>139.5</v>
      </c>
      <c r="H433" t="s">
        <v>2944</v>
      </c>
      <c r="I433">
        <v>138.51599999999999</v>
      </c>
      <c r="J433">
        <v>0</v>
      </c>
      <c r="K433">
        <v>0</v>
      </c>
      <c r="L433">
        <f t="shared" si="30"/>
        <v>-0.98400000000000887</v>
      </c>
      <c r="M433">
        <f t="shared" si="31"/>
        <v>138.51599999999999</v>
      </c>
      <c r="N433">
        <f t="shared" si="32"/>
        <v>0.20199999999999818</v>
      </c>
      <c r="O433">
        <f t="shared" si="33"/>
        <v>20.199999999999818</v>
      </c>
      <c r="Q433">
        <f t="shared" si="34"/>
        <v>0.14604450742513281</v>
      </c>
    </row>
    <row r="434" spans="1:17" x14ac:dyDescent="0.25">
      <c r="A434" t="s">
        <v>2945</v>
      </c>
      <c r="B434" t="s">
        <v>200</v>
      </c>
      <c r="C434">
        <v>0.1</v>
      </c>
      <c r="D434" t="s">
        <v>147</v>
      </c>
      <c r="E434">
        <v>138.31100000000001</v>
      </c>
      <c r="F434">
        <v>0</v>
      </c>
      <c r="G434">
        <v>0</v>
      </c>
      <c r="H434" t="s">
        <v>2946</v>
      </c>
      <c r="I434">
        <v>138.52500000000001</v>
      </c>
      <c r="J434">
        <v>0</v>
      </c>
      <c r="K434">
        <v>0</v>
      </c>
      <c r="L434">
        <f t="shared" si="30"/>
        <v>138.52500000000001</v>
      </c>
      <c r="M434">
        <f t="shared" si="31"/>
        <v>138.52500000000001</v>
      </c>
      <c r="N434">
        <f t="shared" si="32"/>
        <v>0.21399999999999864</v>
      </c>
      <c r="O434">
        <f t="shared" si="33"/>
        <v>21.399999999999864</v>
      </c>
      <c r="Q434">
        <f t="shared" si="34"/>
        <v>0.1547237746816946</v>
      </c>
    </row>
    <row r="435" spans="1:17" x14ac:dyDescent="0.25">
      <c r="A435" t="s">
        <v>2947</v>
      </c>
      <c r="B435" t="s">
        <v>200</v>
      </c>
      <c r="C435">
        <v>0.1</v>
      </c>
      <c r="D435" t="s">
        <v>147</v>
      </c>
      <c r="E435">
        <v>138.38999999999999</v>
      </c>
      <c r="F435">
        <v>0</v>
      </c>
      <c r="G435">
        <v>139.4</v>
      </c>
      <c r="H435" t="s">
        <v>2948</v>
      </c>
      <c r="I435">
        <v>139.179</v>
      </c>
      <c r="J435">
        <v>0</v>
      </c>
      <c r="K435">
        <v>0</v>
      </c>
      <c r="L435">
        <f t="shared" si="30"/>
        <v>-0.22100000000000364</v>
      </c>
      <c r="M435">
        <f t="shared" si="31"/>
        <v>139.179</v>
      </c>
      <c r="N435">
        <f t="shared" si="32"/>
        <v>0.78900000000001569</v>
      </c>
      <c r="O435">
        <f t="shared" si="33"/>
        <v>78.900000000001569</v>
      </c>
      <c r="Q435">
        <f t="shared" si="34"/>
        <v>0.57012789941470898</v>
      </c>
    </row>
    <row r="436" spans="1:17" x14ac:dyDescent="0.25">
      <c r="A436" t="s">
        <v>2949</v>
      </c>
      <c r="B436" t="s">
        <v>195</v>
      </c>
      <c r="C436">
        <v>0.1</v>
      </c>
      <c r="D436" t="s">
        <v>147</v>
      </c>
      <c r="E436">
        <v>138.73400000000001</v>
      </c>
      <c r="F436">
        <v>140.80799999999999</v>
      </c>
      <c r="G436">
        <v>138.63</v>
      </c>
      <c r="H436" t="s">
        <v>2950</v>
      </c>
      <c r="I436">
        <v>138.703</v>
      </c>
      <c r="J436">
        <v>0</v>
      </c>
      <c r="K436">
        <v>0</v>
      </c>
      <c r="L436">
        <f t="shared" si="30"/>
        <v>7.3000000000007503E-2</v>
      </c>
      <c r="M436">
        <f t="shared" si="31"/>
        <v>-2.1049999999999898</v>
      </c>
      <c r="N436">
        <f t="shared" si="32"/>
        <v>-3.1000000000005912E-2</v>
      </c>
      <c r="O436">
        <f t="shared" si="33"/>
        <v>-3.1000000000005912</v>
      </c>
      <c r="Q436">
        <f t="shared" si="34"/>
        <v>-2.2344919053732978E-2</v>
      </c>
    </row>
    <row r="437" spans="1:17" x14ac:dyDescent="0.25">
      <c r="A437" t="s">
        <v>2951</v>
      </c>
      <c r="B437" t="s">
        <v>195</v>
      </c>
      <c r="C437">
        <v>0.1</v>
      </c>
      <c r="D437" t="s">
        <v>147</v>
      </c>
      <c r="E437">
        <v>139.02099999999999</v>
      </c>
      <c r="F437">
        <v>140.81100000000001</v>
      </c>
      <c r="G437">
        <v>138.30000000000001</v>
      </c>
      <c r="H437" t="s">
        <v>2952</v>
      </c>
      <c r="I437">
        <v>138.95500000000001</v>
      </c>
      <c r="J437">
        <v>0</v>
      </c>
      <c r="K437">
        <v>0</v>
      </c>
      <c r="L437">
        <f t="shared" si="30"/>
        <v>0.65500000000000114</v>
      </c>
      <c r="M437">
        <f t="shared" si="31"/>
        <v>-1.8559999999999945</v>
      </c>
      <c r="N437">
        <f t="shared" si="32"/>
        <v>-6.5999999999974079E-2</v>
      </c>
      <c r="O437">
        <f t="shared" si="33"/>
        <v>-6.5999999999974079</v>
      </c>
      <c r="Q437">
        <f t="shared" si="34"/>
        <v>-4.7474841930337207E-2</v>
      </c>
    </row>
    <row r="438" spans="1:17" x14ac:dyDescent="0.25">
      <c r="A438" t="s">
        <v>2953</v>
      </c>
      <c r="B438" t="s">
        <v>195</v>
      </c>
      <c r="C438">
        <v>0.1</v>
      </c>
      <c r="D438" t="s">
        <v>147</v>
      </c>
      <c r="E438">
        <v>139.13900000000001</v>
      </c>
      <c r="F438">
        <v>140.80000000000001</v>
      </c>
      <c r="G438">
        <v>138.91300000000001</v>
      </c>
      <c r="H438" t="s">
        <v>2954</v>
      </c>
      <c r="I438">
        <v>138.994</v>
      </c>
      <c r="J438">
        <v>0</v>
      </c>
      <c r="K438">
        <v>0</v>
      </c>
      <c r="L438">
        <f t="shared" si="30"/>
        <v>8.0999999999988859E-2</v>
      </c>
      <c r="M438">
        <f t="shared" si="31"/>
        <v>-1.8060000000000116</v>
      </c>
      <c r="N438">
        <f t="shared" si="32"/>
        <v>-0.14500000000001023</v>
      </c>
      <c r="O438">
        <f t="shared" si="33"/>
        <v>-14.500000000001023</v>
      </c>
      <c r="Q438">
        <f t="shared" si="34"/>
        <v>-0.10421233442816911</v>
      </c>
    </row>
    <row r="439" spans="1:17" x14ac:dyDescent="0.25">
      <c r="A439" t="s">
        <v>2955</v>
      </c>
      <c r="B439" t="s">
        <v>200</v>
      </c>
      <c r="C439">
        <v>0</v>
      </c>
      <c r="D439" t="s">
        <v>147</v>
      </c>
      <c r="E439">
        <v>140.20500000000001</v>
      </c>
      <c r="F439">
        <v>124.2</v>
      </c>
      <c r="G439">
        <v>140.30000000000001</v>
      </c>
      <c r="H439" t="s">
        <v>2956</v>
      </c>
      <c r="I439">
        <v>140.20500000000001</v>
      </c>
      <c r="J439">
        <v>0</v>
      </c>
      <c r="K439">
        <v>0</v>
      </c>
      <c r="L439">
        <f t="shared" si="30"/>
        <v>-9.4999999999998863E-2</v>
      </c>
      <c r="M439">
        <f t="shared" si="31"/>
        <v>16.00500000000001</v>
      </c>
      <c r="N439">
        <f t="shared" si="32"/>
        <v>0</v>
      </c>
      <c r="O439">
        <f t="shared" si="33"/>
        <v>0</v>
      </c>
      <c r="Q439">
        <f t="shared" si="34"/>
        <v>0</v>
      </c>
    </row>
    <row r="440" spans="1:17" x14ac:dyDescent="0.25">
      <c r="A440" t="s">
        <v>2957</v>
      </c>
      <c r="B440" t="s">
        <v>200</v>
      </c>
      <c r="C440">
        <v>0.1</v>
      </c>
      <c r="D440" t="s">
        <v>147</v>
      </c>
      <c r="E440">
        <v>140.20099999999999</v>
      </c>
      <c r="F440">
        <v>124.2</v>
      </c>
      <c r="G440">
        <v>140.30000000000001</v>
      </c>
      <c r="H440" t="s">
        <v>2958</v>
      </c>
      <c r="I440">
        <v>137.88999999999999</v>
      </c>
      <c r="J440">
        <v>0</v>
      </c>
      <c r="K440">
        <v>0</v>
      </c>
      <c r="L440">
        <f t="shared" si="30"/>
        <v>-2.410000000000025</v>
      </c>
      <c r="M440">
        <f t="shared" si="31"/>
        <v>13.689999999999984</v>
      </c>
      <c r="N440">
        <f t="shared" si="32"/>
        <v>-2.311000000000007</v>
      </c>
      <c r="O440">
        <f t="shared" si="33"/>
        <v>-231.1000000000007</v>
      </c>
      <c r="Q440">
        <f t="shared" si="34"/>
        <v>-1.648347729331465</v>
      </c>
    </row>
    <row r="441" spans="1:17" x14ac:dyDescent="0.25">
      <c r="A441" t="s">
        <v>2959</v>
      </c>
      <c r="B441" t="s">
        <v>195</v>
      </c>
      <c r="C441">
        <v>0.1</v>
      </c>
      <c r="D441" t="s">
        <v>147</v>
      </c>
      <c r="E441">
        <v>140.01900000000001</v>
      </c>
      <c r="F441">
        <v>0</v>
      </c>
      <c r="G441">
        <v>139.65</v>
      </c>
      <c r="H441" t="s">
        <v>2960</v>
      </c>
      <c r="I441">
        <v>139.92599999999999</v>
      </c>
      <c r="J441">
        <v>0</v>
      </c>
      <c r="K441">
        <v>0</v>
      </c>
      <c r="L441">
        <f t="shared" si="30"/>
        <v>0.27599999999998204</v>
      </c>
      <c r="M441">
        <f t="shared" si="31"/>
        <v>139.92599999999999</v>
      </c>
      <c r="N441">
        <f t="shared" si="32"/>
        <v>-9.3000000000017735E-2</v>
      </c>
      <c r="O441">
        <f t="shared" si="33"/>
        <v>-9.3000000000017735</v>
      </c>
      <c r="Q441">
        <f t="shared" si="34"/>
        <v>-6.6419557345801447E-2</v>
      </c>
    </row>
    <row r="442" spans="1:17" x14ac:dyDescent="0.25">
      <c r="A442" t="s">
        <v>2961</v>
      </c>
      <c r="B442" t="s">
        <v>200</v>
      </c>
      <c r="C442">
        <v>0.1</v>
      </c>
      <c r="D442" t="s">
        <v>147</v>
      </c>
      <c r="E442">
        <v>140.10400000000001</v>
      </c>
      <c r="F442">
        <v>124.2</v>
      </c>
      <c r="G442">
        <v>140.19999999999999</v>
      </c>
      <c r="H442" t="s">
        <v>2962</v>
      </c>
      <c r="I442">
        <v>137.875</v>
      </c>
      <c r="J442">
        <v>0</v>
      </c>
      <c r="K442">
        <v>0</v>
      </c>
      <c r="L442">
        <f t="shared" si="30"/>
        <v>-2.3249999999999886</v>
      </c>
      <c r="M442">
        <f t="shared" si="31"/>
        <v>13.674999999999997</v>
      </c>
      <c r="N442">
        <f t="shared" si="32"/>
        <v>-2.2290000000000134</v>
      </c>
      <c r="O442">
        <f t="shared" si="33"/>
        <v>-222.90000000000134</v>
      </c>
      <c r="Q442">
        <f t="shared" si="34"/>
        <v>-1.5909610003997128</v>
      </c>
    </row>
    <row r="443" spans="1:17" x14ac:dyDescent="0.25">
      <c r="A443" t="s">
        <v>2963</v>
      </c>
      <c r="B443" t="s">
        <v>195</v>
      </c>
      <c r="C443">
        <v>0.1</v>
      </c>
      <c r="D443" t="s">
        <v>147</v>
      </c>
      <c r="E443">
        <v>140.006</v>
      </c>
      <c r="F443">
        <v>0</v>
      </c>
      <c r="G443">
        <v>139.65</v>
      </c>
      <c r="H443" t="s">
        <v>2964</v>
      </c>
      <c r="I443">
        <v>139.928</v>
      </c>
      <c r="J443">
        <v>0</v>
      </c>
      <c r="K443">
        <v>0</v>
      </c>
      <c r="L443">
        <f t="shared" si="30"/>
        <v>0.27799999999999159</v>
      </c>
      <c r="M443">
        <f t="shared" si="31"/>
        <v>139.928</v>
      </c>
      <c r="N443">
        <f t="shared" si="32"/>
        <v>-7.8000000000002956E-2</v>
      </c>
      <c r="O443">
        <f t="shared" si="33"/>
        <v>-7.8000000000002956</v>
      </c>
      <c r="Q443">
        <f t="shared" si="34"/>
        <v>-5.5711898061513762E-2</v>
      </c>
    </row>
    <row r="444" spans="1:17" x14ac:dyDescent="0.25">
      <c r="A444" t="s">
        <v>2965</v>
      </c>
      <c r="B444" t="s">
        <v>195</v>
      </c>
      <c r="C444">
        <v>0.1</v>
      </c>
      <c r="D444" t="s">
        <v>147</v>
      </c>
      <c r="E444">
        <v>139.98699999999999</v>
      </c>
      <c r="F444">
        <v>0</v>
      </c>
      <c r="G444">
        <v>139.65</v>
      </c>
      <c r="H444" t="s">
        <v>2966</v>
      </c>
      <c r="I444">
        <v>139.928</v>
      </c>
      <c r="J444">
        <v>0</v>
      </c>
      <c r="K444">
        <v>0</v>
      </c>
      <c r="L444">
        <f t="shared" si="30"/>
        <v>0.27799999999999159</v>
      </c>
      <c r="M444">
        <f t="shared" si="31"/>
        <v>139.928</v>
      </c>
      <c r="N444">
        <f t="shared" si="32"/>
        <v>-5.8999999999997499E-2</v>
      </c>
      <c r="O444">
        <f t="shared" si="33"/>
        <v>-5.8999999999997499</v>
      </c>
      <c r="Q444">
        <f t="shared" si="34"/>
        <v>-4.2146770771569864E-2</v>
      </c>
    </row>
    <row r="445" spans="1:17" x14ac:dyDescent="0.25">
      <c r="A445" t="s">
        <v>2967</v>
      </c>
      <c r="B445" t="s">
        <v>200</v>
      </c>
      <c r="C445">
        <v>0.1</v>
      </c>
      <c r="D445" t="s">
        <v>147</v>
      </c>
      <c r="E445">
        <v>139.86600000000001</v>
      </c>
      <c r="F445">
        <v>0</v>
      </c>
      <c r="G445">
        <v>0</v>
      </c>
      <c r="H445" t="s">
        <v>2968</v>
      </c>
      <c r="I445">
        <v>139.899</v>
      </c>
      <c r="J445">
        <v>0</v>
      </c>
      <c r="K445">
        <v>0</v>
      </c>
      <c r="L445">
        <f t="shared" si="30"/>
        <v>139.899</v>
      </c>
      <c r="M445">
        <f t="shared" si="31"/>
        <v>139.899</v>
      </c>
      <c r="N445">
        <f t="shared" si="32"/>
        <v>3.299999999998704E-2</v>
      </c>
      <c r="O445">
        <f t="shared" si="33"/>
        <v>3.299999999998704</v>
      </c>
      <c r="Q445">
        <f t="shared" si="34"/>
        <v>2.3594011410912615E-2</v>
      </c>
    </row>
    <row r="446" spans="1:17" x14ac:dyDescent="0.25">
      <c r="A446" t="s">
        <v>2969</v>
      </c>
      <c r="B446" t="s">
        <v>200</v>
      </c>
      <c r="C446">
        <v>0.1</v>
      </c>
      <c r="D446" t="s">
        <v>147</v>
      </c>
      <c r="E446">
        <v>139.66900000000001</v>
      </c>
      <c r="F446">
        <v>124.2</v>
      </c>
      <c r="G446">
        <v>140.1</v>
      </c>
      <c r="H446" t="s">
        <v>2970</v>
      </c>
      <c r="I446">
        <v>137.85499999999999</v>
      </c>
      <c r="J446">
        <v>0</v>
      </c>
      <c r="K446">
        <v>0</v>
      </c>
      <c r="L446">
        <f t="shared" si="30"/>
        <v>-2.2450000000000045</v>
      </c>
      <c r="M446">
        <f t="shared" si="31"/>
        <v>13.654999999999987</v>
      </c>
      <c r="N446">
        <f t="shared" si="32"/>
        <v>-1.8140000000000214</v>
      </c>
      <c r="O446">
        <f t="shared" si="33"/>
        <v>-181.40000000000214</v>
      </c>
      <c r="Q446">
        <f t="shared" si="34"/>
        <v>-1.2987849844990809</v>
      </c>
    </row>
    <row r="447" spans="1:17" x14ac:dyDescent="0.25">
      <c r="A447" t="s">
        <v>2971</v>
      </c>
      <c r="B447" t="s">
        <v>200</v>
      </c>
      <c r="C447">
        <v>0.1</v>
      </c>
      <c r="D447" t="s">
        <v>147</v>
      </c>
      <c r="E447">
        <v>139.547</v>
      </c>
      <c r="F447">
        <v>124.2</v>
      </c>
      <c r="G447">
        <v>140.1</v>
      </c>
      <c r="H447" t="s">
        <v>2972</v>
      </c>
      <c r="I447">
        <v>137.80199999999999</v>
      </c>
      <c r="J447">
        <v>0</v>
      </c>
      <c r="K447">
        <v>0</v>
      </c>
      <c r="L447">
        <f t="shared" si="30"/>
        <v>-2.2980000000000018</v>
      </c>
      <c r="M447">
        <f t="shared" si="31"/>
        <v>13.60199999999999</v>
      </c>
      <c r="N447">
        <f t="shared" si="32"/>
        <v>-1.7450000000000045</v>
      </c>
      <c r="O447">
        <f t="shared" si="33"/>
        <v>-174.50000000000045</v>
      </c>
      <c r="Q447">
        <f t="shared" si="34"/>
        <v>-1.2504747504425067</v>
      </c>
    </row>
    <row r="448" spans="1:17" x14ac:dyDescent="0.25">
      <c r="A448" t="s">
        <v>2973</v>
      </c>
      <c r="B448" t="s">
        <v>200</v>
      </c>
      <c r="C448">
        <v>0.1</v>
      </c>
      <c r="D448" t="s">
        <v>147</v>
      </c>
      <c r="E448">
        <v>139.47</v>
      </c>
      <c r="F448">
        <v>0</v>
      </c>
      <c r="G448">
        <v>140.1</v>
      </c>
      <c r="H448" t="s">
        <v>2974</v>
      </c>
      <c r="I448">
        <v>139.54</v>
      </c>
      <c r="J448">
        <v>0</v>
      </c>
      <c r="K448">
        <v>0</v>
      </c>
      <c r="L448">
        <f t="shared" si="30"/>
        <v>-0.56000000000000227</v>
      </c>
      <c r="M448">
        <f t="shared" si="31"/>
        <v>139.54</v>
      </c>
      <c r="N448">
        <f t="shared" si="32"/>
        <v>6.9999999999993179E-2</v>
      </c>
      <c r="O448">
        <f t="shared" si="33"/>
        <v>6.9999999999993179</v>
      </c>
      <c r="Q448">
        <f t="shared" si="34"/>
        <v>5.0190005018995613E-2</v>
      </c>
    </row>
    <row r="449" spans="1:17" x14ac:dyDescent="0.25">
      <c r="A449" t="s">
        <v>2975</v>
      </c>
      <c r="B449" t="s">
        <v>200</v>
      </c>
      <c r="C449">
        <v>0.1</v>
      </c>
      <c r="D449" t="s">
        <v>147</v>
      </c>
      <c r="E449">
        <v>139.62</v>
      </c>
      <c r="F449">
        <v>124.2</v>
      </c>
      <c r="G449">
        <v>140.1</v>
      </c>
      <c r="H449" t="s">
        <v>2976</v>
      </c>
      <c r="I449">
        <v>137.83000000000001</v>
      </c>
      <c r="J449">
        <v>0</v>
      </c>
      <c r="K449">
        <v>0</v>
      </c>
      <c r="L449">
        <f t="shared" si="30"/>
        <v>-2.2699999999999818</v>
      </c>
      <c r="M449">
        <f t="shared" si="31"/>
        <v>13.63000000000001</v>
      </c>
      <c r="N449">
        <f t="shared" si="32"/>
        <v>-1.789999999999992</v>
      </c>
      <c r="O449">
        <f t="shared" si="33"/>
        <v>-178.9999999999992</v>
      </c>
      <c r="Q449">
        <f t="shared" si="34"/>
        <v>-1.2820512820512764</v>
      </c>
    </row>
    <row r="450" spans="1:17" x14ac:dyDescent="0.25">
      <c r="A450" t="s">
        <v>2977</v>
      </c>
      <c r="B450" t="s">
        <v>200</v>
      </c>
      <c r="C450">
        <v>0.1</v>
      </c>
      <c r="D450" t="s">
        <v>147</v>
      </c>
      <c r="E450">
        <v>139.50899999999999</v>
      </c>
      <c r="F450">
        <v>124.2</v>
      </c>
      <c r="G450">
        <v>140.1</v>
      </c>
      <c r="H450" t="s">
        <v>2978</v>
      </c>
      <c r="I450">
        <v>139.52000000000001</v>
      </c>
      <c r="J450">
        <v>0</v>
      </c>
      <c r="K450">
        <v>0</v>
      </c>
      <c r="L450">
        <f t="shared" ref="L450:L513" si="35">I450-G450</f>
        <v>-0.57999999999998408</v>
      </c>
      <c r="M450">
        <f t="shared" ref="M450:M513" si="36">I450-F450</f>
        <v>15.320000000000007</v>
      </c>
      <c r="N450">
        <f t="shared" ref="N450:N513" si="37">I450-E450</f>
        <v>1.1000000000024102E-2</v>
      </c>
      <c r="O450">
        <f t="shared" ref="O450:O513" si="38">N450*100</f>
        <v>1.1000000000024102</v>
      </c>
      <c r="Q450">
        <f t="shared" ref="Q450:Q513" si="39">N450/E450*100</f>
        <v>7.8847959630017443E-3</v>
      </c>
    </row>
    <row r="451" spans="1:17" x14ac:dyDescent="0.25">
      <c r="A451" t="s">
        <v>2979</v>
      </c>
      <c r="B451" t="s">
        <v>200</v>
      </c>
      <c r="C451">
        <v>0.1</v>
      </c>
      <c r="D451" t="s">
        <v>147</v>
      </c>
      <c r="E451">
        <v>139.512</v>
      </c>
      <c r="F451">
        <v>124.2</v>
      </c>
      <c r="G451">
        <v>140.1</v>
      </c>
      <c r="H451" t="s">
        <v>2980</v>
      </c>
      <c r="I451">
        <v>139.523</v>
      </c>
      <c r="J451">
        <v>0</v>
      </c>
      <c r="K451">
        <v>0</v>
      </c>
      <c r="L451">
        <f t="shared" si="35"/>
        <v>-0.57699999999999818</v>
      </c>
      <c r="M451">
        <f t="shared" si="36"/>
        <v>15.322999999999993</v>
      </c>
      <c r="N451">
        <f t="shared" si="37"/>
        <v>1.099999999999568E-2</v>
      </c>
      <c r="O451">
        <f t="shared" si="38"/>
        <v>1.099999999999568</v>
      </c>
      <c r="Q451">
        <f t="shared" si="39"/>
        <v>7.8846264120618157E-3</v>
      </c>
    </row>
    <row r="452" spans="1:17" x14ac:dyDescent="0.25">
      <c r="A452" t="s">
        <v>2981</v>
      </c>
      <c r="B452" t="s">
        <v>200</v>
      </c>
      <c r="C452">
        <v>0.1</v>
      </c>
      <c r="D452" t="s">
        <v>147</v>
      </c>
      <c r="E452">
        <v>139.447</v>
      </c>
      <c r="F452">
        <v>124.2</v>
      </c>
      <c r="G452">
        <v>140.1</v>
      </c>
      <c r="H452" t="s">
        <v>2982</v>
      </c>
      <c r="I452">
        <v>139.52799999999999</v>
      </c>
      <c r="J452">
        <v>0</v>
      </c>
      <c r="K452">
        <v>0</v>
      </c>
      <c r="L452">
        <f t="shared" si="35"/>
        <v>-0.57200000000000273</v>
      </c>
      <c r="M452">
        <f t="shared" si="36"/>
        <v>15.327999999999989</v>
      </c>
      <c r="N452">
        <f t="shared" si="37"/>
        <v>8.0999999999988859E-2</v>
      </c>
      <c r="O452">
        <f t="shared" si="38"/>
        <v>8.0999999999988859</v>
      </c>
      <c r="Q452">
        <f t="shared" si="39"/>
        <v>5.8086584867360978E-2</v>
      </c>
    </row>
    <row r="453" spans="1:17" x14ac:dyDescent="0.25">
      <c r="A453" t="s">
        <v>2983</v>
      </c>
      <c r="B453" t="s">
        <v>200</v>
      </c>
      <c r="C453">
        <v>1</v>
      </c>
      <c r="D453" t="s">
        <v>147</v>
      </c>
      <c r="E453">
        <v>139.68700000000001</v>
      </c>
      <c r="F453">
        <v>124.2</v>
      </c>
      <c r="G453">
        <v>140.1</v>
      </c>
      <c r="H453" t="s">
        <v>2984</v>
      </c>
      <c r="I453">
        <v>138.13800000000001</v>
      </c>
      <c r="J453">
        <v>0</v>
      </c>
      <c r="K453">
        <v>0</v>
      </c>
      <c r="L453">
        <f t="shared" si="35"/>
        <v>-1.9619999999999891</v>
      </c>
      <c r="M453">
        <f t="shared" si="36"/>
        <v>13.938000000000002</v>
      </c>
      <c r="N453">
        <f t="shared" si="37"/>
        <v>-1.5490000000000066</v>
      </c>
      <c r="O453">
        <f t="shared" si="38"/>
        <v>-154.90000000000066</v>
      </c>
      <c r="Q453">
        <f t="shared" si="39"/>
        <v>-1.1089077723768186</v>
      </c>
    </row>
    <row r="454" spans="1:17" x14ac:dyDescent="0.25">
      <c r="A454" t="s">
        <v>2986</v>
      </c>
      <c r="B454" t="s">
        <v>200</v>
      </c>
      <c r="C454">
        <v>1</v>
      </c>
      <c r="D454" t="s">
        <v>147</v>
      </c>
      <c r="E454">
        <v>139.387</v>
      </c>
      <c r="F454">
        <v>124.2</v>
      </c>
      <c r="G454">
        <v>140.1</v>
      </c>
      <c r="H454" t="s">
        <v>2987</v>
      </c>
      <c r="I454">
        <v>138.06800000000001</v>
      </c>
      <c r="J454">
        <v>0</v>
      </c>
      <c r="K454">
        <v>0</v>
      </c>
      <c r="L454">
        <f t="shared" si="35"/>
        <v>-2.0319999999999823</v>
      </c>
      <c r="M454">
        <f t="shared" si="36"/>
        <v>13.868000000000009</v>
      </c>
      <c r="N454">
        <f t="shared" si="37"/>
        <v>-1.3189999999999884</v>
      </c>
      <c r="O454">
        <f t="shared" si="38"/>
        <v>-131.89999999999884</v>
      </c>
      <c r="Q454">
        <f t="shared" si="39"/>
        <v>-0.946286239032326</v>
      </c>
    </row>
    <row r="455" spans="1:17" x14ac:dyDescent="0.25">
      <c r="A455" t="s">
        <v>2989</v>
      </c>
      <c r="B455" t="s">
        <v>200</v>
      </c>
      <c r="C455">
        <v>0.1</v>
      </c>
      <c r="D455" t="s">
        <v>147</v>
      </c>
      <c r="E455">
        <v>139.33099999999999</v>
      </c>
      <c r="F455">
        <v>124.2</v>
      </c>
      <c r="G455">
        <v>140.1</v>
      </c>
      <c r="H455" t="s">
        <v>2990</v>
      </c>
      <c r="I455">
        <v>137.76900000000001</v>
      </c>
      <c r="J455">
        <v>0</v>
      </c>
      <c r="K455">
        <v>0</v>
      </c>
      <c r="L455">
        <f t="shared" si="35"/>
        <v>-2.3309999999999889</v>
      </c>
      <c r="M455">
        <f t="shared" si="36"/>
        <v>13.569000000000003</v>
      </c>
      <c r="N455">
        <f t="shared" si="37"/>
        <v>-1.5619999999999834</v>
      </c>
      <c r="O455">
        <f t="shared" si="38"/>
        <v>-156.19999999999834</v>
      </c>
      <c r="Q455">
        <f t="shared" si="39"/>
        <v>-1.1210714055019941</v>
      </c>
    </row>
    <row r="456" spans="1:17" x14ac:dyDescent="0.25">
      <c r="A456" t="s">
        <v>2991</v>
      </c>
      <c r="B456" t="s">
        <v>200</v>
      </c>
      <c r="C456">
        <v>0.1</v>
      </c>
      <c r="D456" t="s">
        <v>147</v>
      </c>
      <c r="E456">
        <v>139.244</v>
      </c>
      <c r="F456">
        <v>124.2</v>
      </c>
      <c r="G456">
        <v>140.1</v>
      </c>
      <c r="H456" t="s">
        <v>2992</v>
      </c>
      <c r="I456">
        <v>137.70599999999999</v>
      </c>
      <c r="J456">
        <v>0</v>
      </c>
      <c r="K456">
        <v>0</v>
      </c>
      <c r="L456">
        <f t="shared" si="35"/>
        <v>-2.3940000000000055</v>
      </c>
      <c r="M456">
        <f t="shared" si="36"/>
        <v>13.505999999999986</v>
      </c>
      <c r="N456">
        <f t="shared" si="37"/>
        <v>-1.5380000000000109</v>
      </c>
      <c r="O456">
        <f t="shared" si="38"/>
        <v>-153.80000000000109</v>
      </c>
      <c r="Q456">
        <f t="shared" si="39"/>
        <v>-1.1045359225532239</v>
      </c>
    </row>
    <row r="457" spans="1:17" x14ac:dyDescent="0.25">
      <c r="A457" t="s">
        <v>2993</v>
      </c>
      <c r="B457" t="s">
        <v>200</v>
      </c>
      <c r="C457">
        <v>1.01</v>
      </c>
      <c r="D457" t="s">
        <v>147</v>
      </c>
      <c r="E457">
        <v>139.376</v>
      </c>
      <c r="F457">
        <v>124.2</v>
      </c>
      <c r="G457">
        <v>140.1</v>
      </c>
      <c r="H457" t="s">
        <v>2994</v>
      </c>
      <c r="I457">
        <v>138.11699999999999</v>
      </c>
      <c r="J457">
        <v>0</v>
      </c>
      <c r="K457">
        <v>0</v>
      </c>
      <c r="L457">
        <f t="shared" si="35"/>
        <v>-1.9830000000000041</v>
      </c>
      <c r="M457">
        <f t="shared" si="36"/>
        <v>13.916999999999987</v>
      </c>
      <c r="N457">
        <f t="shared" si="37"/>
        <v>-1.2590000000000146</v>
      </c>
      <c r="O457">
        <f t="shared" si="38"/>
        <v>-125.90000000000146</v>
      </c>
      <c r="Q457">
        <f t="shared" si="39"/>
        <v>-0.90331190448858811</v>
      </c>
    </row>
    <row r="458" spans="1:17" x14ac:dyDescent="0.25">
      <c r="A458" t="s">
        <v>2996</v>
      </c>
      <c r="B458" t="s">
        <v>200</v>
      </c>
      <c r="C458">
        <v>1.01</v>
      </c>
      <c r="D458" t="s">
        <v>147</v>
      </c>
      <c r="E458">
        <v>138.63399999999999</v>
      </c>
      <c r="F458">
        <v>0</v>
      </c>
      <c r="G458">
        <v>139.15</v>
      </c>
      <c r="H458" t="s">
        <v>2997</v>
      </c>
      <c r="I458">
        <v>138.86699999999999</v>
      </c>
      <c r="J458">
        <v>0</v>
      </c>
      <c r="K458">
        <v>0</v>
      </c>
      <c r="L458">
        <f t="shared" si="35"/>
        <v>-0.28300000000001546</v>
      </c>
      <c r="M458">
        <f t="shared" si="36"/>
        <v>138.86699999999999</v>
      </c>
      <c r="N458">
        <f t="shared" si="37"/>
        <v>0.23300000000000409</v>
      </c>
      <c r="O458">
        <f t="shared" si="38"/>
        <v>23.300000000000409</v>
      </c>
      <c r="Q458">
        <f t="shared" si="39"/>
        <v>0.16806843919962211</v>
      </c>
    </row>
    <row r="459" spans="1:17" x14ac:dyDescent="0.25">
      <c r="A459" t="s">
        <v>2998</v>
      </c>
      <c r="B459" t="s">
        <v>200</v>
      </c>
      <c r="C459">
        <v>1.01</v>
      </c>
      <c r="D459" t="s">
        <v>147</v>
      </c>
      <c r="E459">
        <v>138.68700000000001</v>
      </c>
      <c r="F459">
        <v>124.2</v>
      </c>
      <c r="G459">
        <v>139.15</v>
      </c>
      <c r="H459" t="s">
        <v>2999</v>
      </c>
      <c r="I459">
        <v>138.762</v>
      </c>
      <c r="J459">
        <v>0</v>
      </c>
      <c r="K459">
        <v>0</v>
      </c>
      <c r="L459">
        <f t="shared" si="35"/>
        <v>-0.38800000000000523</v>
      </c>
      <c r="M459">
        <f t="shared" si="36"/>
        <v>14.561999999999998</v>
      </c>
      <c r="N459">
        <f t="shared" si="37"/>
        <v>7.4999999999988631E-2</v>
      </c>
      <c r="O459">
        <f t="shared" si="38"/>
        <v>7.4999999999988631</v>
      </c>
      <c r="Q459">
        <f t="shared" si="39"/>
        <v>5.4078608665548054E-2</v>
      </c>
    </row>
    <row r="460" spans="1:17" x14ac:dyDescent="0.25">
      <c r="A460" t="s">
        <v>3000</v>
      </c>
      <c r="B460" t="s">
        <v>200</v>
      </c>
      <c r="C460">
        <v>1.01</v>
      </c>
      <c r="D460" t="s">
        <v>147</v>
      </c>
      <c r="E460">
        <v>138.67699999999999</v>
      </c>
      <c r="F460">
        <v>124.2</v>
      </c>
      <c r="G460">
        <v>140.1</v>
      </c>
      <c r="H460" t="s">
        <v>3001</v>
      </c>
      <c r="I460">
        <v>138.01400000000001</v>
      </c>
      <c r="J460">
        <v>0</v>
      </c>
      <c r="K460">
        <v>0</v>
      </c>
      <c r="L460">
        <f t="shared" si="35"/>
        <v>-2.0859999999999843</v>
      </c>
      <c r="M460">
        <f t="shared" si="36"/>
        <v>13.814000000000007</v>
      </c>
      <c r="N460">
        <f t="shared" si="37"/>
        <v>-0.66299999999998249</v>
      </c>
      <c r="O460">
        <f t="shared" si="38"/>
        <v>-66.299999999998249</v>
      </c>
      <c r="Q460">
        <f t="shared" si="39"/>
        <v>-0.47808937314766148</v>
      </c>
    </row>
    <row r="461" spans="1:17" x14ac:dyDescent="0.25">
      <c r="A461" t="s">
        <v>3002</v>
      </c>
      <c r="B461" t="s">
        <v>200</v>
      </c>
      <c r="C461">
        <v>1.01</v>
      </c>
      <c r="D461" t="s">
        <v>147</v>
      </c>
      <c r="E461">
        <v>138.55500000000001</v>
      </c>
      <c r="F461">
        <v>124.2</v>
      </c>
      <c r="G461">
        <v>140.1</v>
      </c>
      <c r="H461" t="s">
        <v>3003</v>
      </c>
      <c r="I461">
        <v>138.58199999999999</v>
      </c>
      <c r="J461">
        <v>0</v>
      </c>
      <c r="K461">
        <v>0</v>
      </c>
      <c r="L461">
        <f t="shared" si="35"/>
        <v>-1.5180000000000007</v>
      </c>
      <c r="M461">
        <f t="shared" si="36"/>
        <v>14.381999999999991</v>
      </c>
      <c r="N461">
        <f t="shared" si="37"/>
        <v>2.6999999999986812E-2</v>
      </c>
      <c r="O461">
        <f t="shared" si="38"/>
        <v>2.6999999999986812</v>
      </c>
      <c r="Q461">
        <f t="shared" si="39"/>
        <v>1.948684637868486E-2</v>
      </c>
    </row>
    <row r="462" spans="1:17" x14ac:dyDescent="0.25">
      <c r="A462" t="s">
        <v>3004</v>
      </c>
      <c r="B462" t="s">
        <v>200</v>
      </c>
      <c r="C462">
        <v>0.1</v>
      </c>
      <c r="D462" t="s">
        <v>147</v>
      </c>
      <c r="E462">
        <v>138.494</v>
      </c>
      <c r="F462">
        <v>0</v>
      </c>
      <c r="G462">
        <v>0</v>
      </c>
      <c r="H462" t="s">
        <v>3005</v>
      </c>
      <c r="I462">
        <v>138.578</v>
      </c>
      <c r="J462">
        <v>0</v>
      </c>
      <c r="K462">
        <v>0</v>
      </c>
      <c r="L462">
        <f t="shared" si="35"/>
        <v>138.578</v>
      </c>
      <c r="M462">
        <f t="shared" si="36"/>
        <v>138.578</v>
      </c>
      <c r="N462">
        <f t="shared" si="37"/>
        <v>8.4000000000003183E-2</v>
      </c>
      <c r="O462">
        <f t="shared" si="38"/>
        <v>8.4000000000003183</v>
      </c>
      <c r="Q462">
        <f t="shared" si="39"/>
        <v>6.0652447037419087E-2</v>
      </c>
    </row>
    <row r="463" spans="1:17" x14ac:dyDescent="0.25">
      <c r="A463" t="s">
        <v>3006</v>
      </c>
      <c r="B463" t="s">
        <v>200</v>
      </c>
      <c r="C463">
        <v>0.1</v>
      </c>
      <c r="D463" t="s">
        <v>147</v>
      </c>
      <c r="E463">
        <v>138.495</v>
      </c>
      <c r="F463">
        <v>0</v>
      </c>
      <c r="G463">
        <v>0</v>
      </c>
      <c r="H463" t="s">
        <v>3007</v>
      </c>
      <c r="I463">
        <v>138.58099999999999</v>
      </c>
      <c r="J463">
        <v>0</v>
      </c>
      <c r="K463">
        <v>0</v>
      </c>
      <c r="L463">
        <f t="shared" si="35"/>
        <v>138.58099999999999</v>
      </c>
      <c r="M463">
        <f t="shared" si="36"/>
        <v>138.58099999999999</v>
      </c>
      <c r="N463">
        <f t="shared" si="37"/>
        <v>8.5999999999984311E-2</v>
      </c>
      <c r="O463">
        <f t="shared" si="38"/>
        <v>8.5999999999984311</v>
      </c>
      <c r="Q463">
        <f t="shared" si="39"/>
        <v>6.2096104552499594E-2</v>
      </c>
    </row>
    <row r="464" spans="1:17" x14ac:dyDescent="0.25">
      <c r="A464" t="s">
        <v>3008</v>
      </c>
      <c r="B464" t="s">
        <v>200</v>
      </c>
      <c r="C464">
        <v>0.1</v>
      </c>
      <c r="D464" t="s">
        <v>147</v>
      </c>
      <c r="E464">
        <v>138.54300000000001</v>
      </c>
      <c r="F464">
        <v>0</v>
      </c>
      <c r="G464">
        <v>0</v>
      </c>
      <c r="H464" t="s">
        <v>3009</v>
      </c>
      <c r="I464">
        <v>138.58199999999999</v>
      </c>
      <c r="J464">
        <v>0</v>
      </c>
      <c r="K464">
        <v>0</v>
      </c>
      <c r="L464">
        <f t="shared" si="35"/>
        <v>138.58199999999999</v>
      </c>
      <c r="M464">
        <f t="shared" si="36"/>
        <v>138.58199999999999</v>
      </c>
      <c r="N464">
        <f t="shared" si="37"/>
        <v>3.8999999999987267E-2</v>
      </c>
      <c r="O464">
        <f t="shared" si="38"/>
        <v>3.8999999999987267</v>
      </c>
      <c r="Q464">
        <f t="shared" si="39"/>
        <v>2.8150105021536465E-2</v>
      </c>
    </row>
    <row r="465" spans="1:17" x14ac:dyDescent="0.25">
      <c r="A465" t="s">
        <v>3010</v>
      </c>
      <c r="B465" t="s">
        <v>200</v>
      </c>
      <c r="C465">
        <v>0.1</v>
      </c>
      <c r="D465" t="s">
        <v>147</v>
      </c>
      <c r="E465">
        <v>138.53700000000001</v>
      </c>
      <c r="F465">
        <v>0</v>
      </c>
      <c r="G465">
        <v>0</v>
      </c>
      <c r="H465" t="s">
        <v>3011</v>
      </c>
      <c r="I465">
        <v>138.58199999999999</v>
      </c>
      <c r="J465">
        <v>0</v>
      </c>
      <c r="K465">
        <v>0</v>
      </c>
      <c r="L465">
        <f t="shared" si="35"/>
        <v>138.58199999999999</v>
      </c>
      <c r="M465">
        <f t="shared" si="36"/>
        <v>138.58199999999999</v>
      </c>
      <c r="N465">
        <f t="shared" si="37"/>
        <v>4.4999999999987494E-2</v>
      </c>
      <c r="O465">
        <f t="shared" si="38"/>
        <v>4.4999999999987494</v>
      </c>
      <c r="Q465">
        <f t="shared" si="39"/>
        <v>3.2482297148045285E-2</v>
      </c>
    </row>
    <row r="466" spans="1:17" x14ac:dyDescent="0.25">
      <c r="A466" t="s">
        <v>3012</v>
      </c>
      <c r="B466" t="s">
        <v>200</v>
      </c>
      <c r="C466">
        <v>0.1</v>
      </c>
      <c r="D466" t="s">
        <v>147</v>
      </c>
      <c r="E466">
        <v>138.53700000000001</v>
      </c>
      <c r="F466">
        <v>0</v>
      </c>
      <c r="G466">
        <v>0</v>
      </c>
      <c r="H466" t="s">
        <v>3013</v>
      </c>
      <c r="I466">
        <v>138.58199999999999</v>
      </c>
      <c r="J466">
        <v>0</v>
      </c>
      <c r="K466">
        <v>0</v>
      </c>
      <c r="L466">
        <f t="shared" si="35"/>
        <v>138.58199999999999</v>
      </c>
      <c r="M466">
        <f t="shared" si="36"/>
        <v>138.58199999999999</v>
      </c>
      <c r="N466">
        <f t="shared" si="37"/>
        <v>4.4999999999987494E-2</v>
      </c>
      <c r="O466">
        <f t="shared" si="38"/>
        <v>4.4999999999987494</v>
      </c>
      <c r="Q466">
        <f t="shared" si="39"/>
        <v>3.2482297148045285E-2</v>
      </c>
    </row>
    <row r="467" spans="1:17" x14ac:dyDescent="0.25">
      <c r="A467" t="s">
        <v>3014</v>
      </c>
      <c r="B467" t="s">
        <v>200</v>
      </c>
      <c r="C467">
        <v>0.1</v>
      </c>
      <c r="D467" t="s">
        <v>147</v>
      </c>
      <c r="E467">
        <v>138.547</v>
      </c>
      <c r="F467">
        <v>0</v>
      </c>
      <c r="G467">
        <v>0</v>
      </c>
      <c r="H467" t="s">
        <v>3015</v>
      </c>
      <c r="I467">
        <v>138.583</v>
      </c>
      <c r="J467">
        <v>0</v>
      </c>
      <c r="K467">
        <v>0</v>
      </c>
      <c r="L467">
        <f t="shared" si="35"/>
        <v>138.583</v>
      </c>
      <c r="M467">
        <f t="shared" si="36"/>
        <v>138.583</v>
      </c>
      <c r="N467">
        <f t="shared" si="37"/>
        <v>3.6000000000001364E-2</v>
      </c>
      <c r="O467">
        <f t="shared" si="38"/>
        <v>3.6000000000001364</v>
      </c>
      <c r="Q467">
        <f t="shared" si="39"/>
        <v>2.5983962121158426E-2</v>
      </c>
    </row>
    <row r="468" spans="1:17" x14ac:dyDescent="0.25">
      <c r="A468" t="s">
        <v>3016</v>
      </c>
      <c r="B468" t="s">
        <v>200</v>
      </c>
      <c r="C468">
        <v>0.1</v>
      </c>
      <c r="D468" t="s">
        <v>147</v>
      </c>
      <c r="E468">
        <v>138.55199999999999</v>
      </c>
      <c r="F468">
        <v>0</v>
      </c>
      <c r="G468">
        <v>0</v>
      </c>
      <c r="H468" t="s">
        <v>3017</v>
      </c>
      <c r="I468">
        <v>138.584</v>
      </c>
      <c r="J468">
        <v>0</v>
      </c>
      <c r="K468">
        <v>0</v>
      </c>
      <c r="L468">
        <f t="shared" si="35"/>
        <v>138.584</v>
      </c>
      <c r="M468">
        <f t="shared" si="36"/>
        <v>138.584</v>
      </c>
      <c r="N468">
        <f t="shared" si="37"/>
        <v>3.2000000000010687E-2</v>
      </c>
      <c r="O468">
        <f t="shared" si="38"/>
        <v>3.2000000000010687</v>
      </c>
      <c r="Q468">
        <f t="shared" si="39"/>
        <v>2.309602171026812E-2</v>
      </c>
    </row>
    <row r="469" spans="1:17" x14ac:dyDescent="0.25">
      <c r="A469" t="s">
        <v>3018</v>
      </c>
      <c r="B469" t="s">
        <v>200</v>
      </c>
      <c r="C469">
        <v>0.1</v>
      </c>
      <c r="D469" t="s">
        <v>147</v>
      </c>
      <c r="E469">
        <v>138.541</v>
      </c>
      <c r="F469">
        <v>0</v>
      </c>
      <c r="G469">
        <v>0</v>
      </c>
      <c r="H469" t="s">
        <v>3019</v>
      </c>
      <c r="I469">
        <v>138.58500000000001</v>
      </c>
      <c r="J469">
        <v>0</v>
      </c>
      <c r="K469">
        <v>0</v>
      </c>
      <c r="L469">
        <f t="shared" si="35"/>
        <v>138.58500000000001</v>
      </c>
      <c r="M469">
        <f t="shared" si="36"/>
        <v>138.58500000000001</v>
      </c>
      <c r="N469">
        <f t="shared" si="37"/>
        <v>4.4000000000011141E-2</v>
      </c>
      <c r="O469">
        <f t="shared" si="38"/>
        <v>4.4000000000011141</v>
      </c>
      <c r="Q469">
        <f t="shared" si="39"/>
        <v>3.1759551324164789E-2</v>
      </c>
    </row>
    <row r="470" spans="1:17" x14ac:dyDescent="0.25">
      <c r="A470" t="s">
        <v>3020</v>
      </c>
      <c r="B470" t="s">
        <v>200</v>
      </c>
      <c r="C470">
        <v>0.1</v>
      </c>
      <c r="D470" t="s">
        <v>147</v>
      </c>
      <c r="E470">
        <v>138.536</v>
      </c>
      <c r="F470">
        <v>0</v>
      </c>
      <c r="G470">
        <v>0</v>
      </c>
      <c r="H470" t="s">
        <v>3021</v>
      </c>
      <c r="I470">
        <v>138.58500000000001</v>
      </c>
      <c r="J470">
        <v>0</v>
      </c>
      <c r="K470">
        <v>0</v>
      </c>
      <c r="L470">
        <f t="shared" si="35"/>
        <v>138.58500000000001</v>
      </c>
      <c r="M470">
        <f t="shared" si="36"/>
        <v>138.58500000000001</v>
      </c>
      <c r="N470">
        <f t="shared" si="37"/>
        <v>4.9000000000006594E-2</v>
      </c>
      <c r="O470">
        <f t="shared" si="38"/>
        <v>4.9000000000006594</v>
      </c>
      <c r="Q470">
        <f t="shared" si="39"/>
        <v>3.5369867760009374E-2</v>
      </c>
    </row>
    <row r="471" spans="1:17" x14ac:dyDescent="0.25">
      <c r="A471" t="s">
        <v>3022</v>
      </c>
      <c r="B471" t="s">
        <v>195</v>
      </c>
      <c r="C471">
        <v>0.1</v>
      </c>
      <c r="D471" t="s">
        <v>147</v>
      </c>
      <c r="E471">
        <v>138.518</v>
      </c>
      <c r="F471">
        <v>0</v>
      </c>
      <c r="G471">
        <v>0</v>
      </c>
      <c r="H471" t="s">
        <v>2956</v>
      </c>
      <c r="I471">
        <v>140.20500000000001</v>
      </c>
      <c r="J471">
        <v>0</v>
      </c>
      <c r="K471">
        <v>0</v>
      </c>
      <c r="L471">
        <f t="shared" si="35"/>
        <v>140.20500000000001</v>
      </c>
      <c r="M471">
        <f t="shared" si="36"/>
        <v>140.20500000000001</v>
      </c>
      <c r="N471">
        <f t="shared" si="37"/>
        <v>1.6870000000000118</v>
      </c>
      <c r="O471">
        <f t="shared" si="38"/>
        <v>168.70000000000118</v>
      </c>
      <c r="Q471">
        <f t="shared" si="39"/>
        <v>1.2178922594897499</v>
      </c>
    </row>
    <row r="472" spans="1:17" x14ac:dyDescent="0.25">
      <c r="A472" t="s">
        <v>3023</v>
      </c>
      <c r="B472" t="s">
        <v>200</v>
      </c>
      <c r="C472">
        <v>0.1</v>
      </c>
      <c r="D472" t="s">
        <v>147</v>
      </c>
      <c r="E472">
        <v>138.39599999999999</v>
      </c>
      <c r="F472">
        <v>0</v>
      </c>
      <c r="G472">
        <v>0</v>
      </c>
      <c r="H472" t="s">
        <v>3024</v>
      </c>
      <c r="I472">
        <v>137.607</v>
      </c>
      <c r="J472">
        <v>0</v>
      </c>
      <c r="K472">
        <v>0</v>
      </c>
      <c r="L472">
        <f t="shared" si="35"/>
        <v>137.607</v>
      </c>
      <c r="M472">
        <f t="shared" si="36"/>
        <v>137.607</v>
      </c>
      <c r="N472">
        <f t="shared" si="37"/>
        <v>-0.78899999999998727</v>
      </c>
      <c r="O472">
        <f t="shared" si="38"/>
        <v>-78.899999999998727</v>
      </c>
      <c r="Q472">
        <f t="shared" si="39"/>
        <v>-0.57010318217288602</v>
      </c>
    </row>
    <row r="473" spans="1:17" x14ac:dyDescent="0.25">
      <c r="A473" t="s">
        <v>3025</v>
      </c>
      <c r="B473" t="s">
        <v>195</v>
      </c>
      <c r="C473">
        <v>0.01</v>
      </c>
      <c r="D473" t="s">
        <v>147</v>
      </c>
      <c r="E473">
        <v>137.11199999999999</v>
      </c>
      <c r="F473">
        <v>0</v>
      </c>
      <c r="G473">
        <v>135.19999999999999</v>
      </c>
      <c r="H473" t="s">
        <v>3026</v>
      </c>
      <c r="I473">
        <v>138.85900000000001</v>
      </c>
      <c r="J473">
        <v>0</v>
      </c>
      <c r="K473">
        <v>0</v>
      </c>
      <c r="L473">
        <f t="shared" si="35"/>
        <v>3.6590000000000202</v>
      </c>
      <c r="M473">
        <f t="shared" si="36"/>
        <v>138.85900000000001</v>
      </c>
      <c r="N473">
        <f t="shared" si="37"/>
        <v>1.7470000000000141</v>
      </c>
      <c r="O473">
        <f t="shared" si="38"/>
        <v>174.70000000000141</v>
      </c>
      <c r="Q473">
        <f t="shared" si="39"/>
        <v>1.2741408483575574</v>
      </c>
    </row>
    <row r="474" spans="1:17" x14ac:dyDescent="0.25">
      <c r="A474" t="s">
        <v>2815</v>
      </c>
      <c r="B474" t="s">
        <v>195</v>
      </c>
      <c r="C474">
        <v>0.1</v>
      </c>
      <c r="D474" t="s">
        <v>147</v>
      </c>
      <c r="E474">
        <v>138.953</v>
      </c>
      <c r="F474">
        <v>139.846</v>
      </c>
      <c r="G474">
        <v>138.703</v>
      </c>
      <c r="H474" t="s">
        <v>2816</v>
      </c>
      <c r="I474">
        <v>138.703</v>
      </c>
      <c r="J474">
        <v>0</v>
      </c>
      <c r="K474">
        <v>0</v>
      </c>
      <c r="L474">
        <f t="shared" si="35"/>
        <v>0</v>
      </c>
      <c r="M474">
        <f t="shared" si="36"/>
        <v>-1.1430000000000007</v>
      </c>
      <c r="N474">
        <f t="shared" si="37"/>
        <v>-0.25</v>
      </c>
      <c r="O474">
        <f t="shared" si="38"/>
        <v>-25</v>
      </c>
      <c r="Q474">
        <f t="shared" si="39"/>
        <v>-0.17991695033572502</v>
      </c>
    </row>
    <row r="475" spans="1:17" x14ac:dyDescent="0.25">
      <c r="A475" t="s">
        <v>2817</v>
      </c>
      <c r="B475" t="s">
        <v>200</v>
      </c>
      <c r="C475">
        <v>0.1</v>
      </c>
      <c r="D475" t="s">
        <v>147</v>
      </c>
      <c r="E475">
        <v>139.08000000000001</v>
      </c>
      <c r="F475">
        <v>0</v>
      </c>
      <c r="G475">
        <v>139.316</v>
      </c>
      <c r="H475" t="s">
        <v>2818</v>
      </c>
      <c r="I475">
        <v>139.32300000000001</v>
      </c>
      <c r="J475">
        <v>0</v>
      </c>
      <c r="K475">
        <v>0</v>
      </c>
      <c r="L475">
        <f t="shared" si="35"/>
        <v>7.0000000000050022E-3</v>
      </c>
      <c r="M475">
        <f t="shared" si="36"/>
        <v>139.32300000000001</v>
      </c>
      <c r="N475">
        <f t="shared" si="37"/>
        <v>0.242999999999995</v>
      </c>
      <c r="O475">
        <f t="shared" si="38"/>
        <v>24.2999999999995</v>
      </c>
      <c r="Q475">
        <f t="shared" si="39"/>
        <v>0.17471958584986697</v>
      </c>
    </row>
    <row r="476" spans="1:17" x14ac:dyDescent="0.25">
      <c r="A476" t="s">
        <v>2819</v>
      </c>
      <c r="B476" t="s">
        <v>195</v>
      </c>
      <c r="C476">
        <v>0</v>
      </c>
      <c r="D476" t="s">
        <v>147</v>
      </c>
      <c r="E476">
        <v>138.863</v>
      </c>
      <c r="F476">
        <v>0</v>
      </c>
      <c r="G476">
        <v>137.095</v>
      </c>
      <c r="H476" t="s">
        <v>2820</v>
      </c>
      <c r="I476">
        <v>138.863</v>
      </c>
      <c r="J476">
        <v>0</v>
      </c>
      <c r="K476">
        <v>0</v>
      </c>
      <c r="L476">
        <f t="shared" si="35"/>
        <v>1.7680000000000007</v>
      </c>
      <c r="M476">
        <f t="shared" si="36"/>
        <v>138.863</v>
      </c>
      <c r="N476">
        <f t="shared" si="37"/>
        <v>0</v>
      </c>
      <c r="O476">
        <f t="shared" si="38"/>
        <v>0</v>
      </c>
      <c r="Q476">
        <f t="shared" si="39"/>
        <v>0</v>
      </c>
    </row>
    <row r="477" spans="1:17" x14ac:dyDescent="0.25">
      <c r="A477" t="s">
        <v>2821</v>
      </c>
      <c r="B477" t="s">
        <v>195</v>
      </c>
      <c r="C477">
        <v>0.1</v>
      </c>
      <c r="D477" t="s">
        <v>147</v>
      </c>
      <c r="E477">
        <v>138.94499999999999</v>
      </c>
      <c r="F477">
        <v>0</v>
      </c>
      <c r="G477">
        <v>137</v>
      </c>
      <c r="H477" t="s">
        <v>2822</v>
      </c>
      <c r="I477">
        <v>138.08600000000001</v>
      </c>
      <c r="J477">
        <v>0</v>
      </c>
      <c r="K477">
        <v>0</v>
      </c>
      <c r="L477">
        <f t="shared" si="35"/>
        <v>1.0860000000000127</v>
      </c>
      <c r="M477">
        <f t="shared" si="36"/>
        <v>138.08600000000001</v>
      </c>
      <c r="N477">
        <f t="shared" si="37"/>
        <v>-0.85899999999998045</v>
      </c>
      <c r="O477">
        <f t="shared" si="38"/>
        <v>-85.899999999998045</v>
      </c>
      <c r="Q477">
        <f t="shared" si="39"/>
        <v>-0.61823023498505203</v>
      </c>
    </row>
    <row r="478" spans="1:17" x14ac:dyDescent="0.25">
      <c r="A478" t="s">
        <v>2823</v>
      </c>
      <c r="B478" t="s">
        <v>195</v>
      </c>
      <c r="C478">
        <v>0.1</v>
      </c>
      <c r="D478" t="s">
        <v>147</v>
      </c>
      <c r="E478">
        <v>139.21299999999999</v>
      </c>
      <c r="F478">
        <v>0</v>
      </c>
      <c r="G478">
        <v>137</v>
      </c>
      <c r="H478" t="s">
        <v>2824</v>
      </c>
      <c r="I478">
        <v>139.018</v>
      </c>
      <c r="J478">
        <v>0</v>
      </c>
      <c r="K478">
        <v>0</v>
      </c>
      <c r="L478">
        <f t="shared" si="35"/>
        <v>2.0180000000000007</v>
      </c>
      <c r="M478">
        <f t="shared" si="36"/>
        <v>139.018</v>
      </c>
      <c r="N478">
        <f t="shared" si="37"/>
        <v>-0.19499999999999318</v>
      </c>
      <c r="O478">
        <f t="shared" si="38"/>
        <v>-19.499999999999318</v>
      </c>
      <c r="Q478">
        <f t="shared" si="39"/>
        <v>-0.14007312535466745</v>
      </c>
    </row>
    <row r="479" spans="1:17" x14ac:dyDescent="0.25">
      <c r="A479" t="s">
        <v>2825</v>
      </c>
      <c r="B479" t="s">
        <v>195</v>
      </c>
      <c r="C479">
        <v>0.1</v>
      </c>
      <c r="D479" t="s">
        <v>147</v>
      </c>
      <c r="E479">
        <v>139.292</v>
      </c>
      <c r="F479">
        <v>0</v>
      </c>
      <c r="G479">
        <v>137</v>
      </c>
      <c r="H479" t="s">
        <v>2826</v>
      </c>
      <c r="I479">
        <v>139.01900000000001</v>
      </c>
      <c r="J479">
        <v>0</v>
      </c>
      <c r="K479">
        <v>0</v>
      </c>
      <c r="L479">
        <f t="shared" si="35"/>
        <v>2.0190000000000055</v>
      </c>
      <c r="M479">
        <f t="shared" si="36"/>
        <v>139.01900000000001</v>
      </c>
      <c r="N479">
        <f t="shared" si="37"/>
        <v>-0.27299999999999613</v>
      </c>
      <c r="O479">
        <f t="shared" si="38"/>
        <v>-27.299999999999613</v>
      </c>
      <c r="Q479">
        <f t="shared" si="39"/>
        <v>-0.19599115527093885</v>
      </c>
    </row>
    <row r="480" spans="1:17" x14ac:dyDescent="0.25">
      <c r="A480" t="s">
        <v>2827</v>
      </c>
      <c r="B480" t="s">
        <v>195</v>
      </c>
      <c r="C480">
        <v>0.1</v>
      </c>
      <c r="D480" t="s">
        <v>147</v>
      </c>
      <c r="E480">
        <v>139.49700000000001</v>
      </c>
      <c r="F480">
        <v>0</v>
      </c>
      <c r="G480">
        <v>137</v>
      </c>
      <c r="H480" t="s">
        <v>2828</v>
      </c>
      <c r="I480">
        <v>138.98699999999999</v>
      </c>
      <c r="J480">
        <v>0</v>
      </c>
      <c r="K480">
        <v>0</v>
      </c>
      <c r="L480">
        <f t="shared" si="35"/>
        <v>1.9869999999999948</v>
      </c>
      <c r="M480">
        <f t="shared" si="36"/>
        <v>138.98699999999999</v>
      </c>
      <c r="N480">
        <f t="shared" si="37"/>
        <v>-0.51000000000001933</v>
      </c>
      <c r="O480">
        <f t="shared" si="38"/>
        <v>-51.000000000001933</v>
      </c>
      <c r="Q480">
        <f t="shared" si="39"/>
        <v>-0.36559926019915789</v>
      </c>
    </row>
    <row r="481" spans="1:17" x14ac:dyDescent="0.25">
      <c r="A481" t="s">
        <v>2829</v>
      </c>
      <c r="B481" t="s">
        <v>195</v>
      </c>
      <c r="C481">
        <v>0.1</v>
      </c>
      <c r="D481" t="s">
        <v>147</v>
      </c>
      <c r="E481">
        <v>139.54300000000001</v>
      </c>
      <c r="F481">
        <v>0</v>
      </c>
      <c r="G481">
        <v>137</v>
      </c>
      <c r="H481" t="s">
        <v>2830</v>
      </c>
      <c r="I481">
        <v>138.98699999999999</v>
      </c>
      <c r="J481">
        <v>0</v>
      </c>
      <c r="K481">
        <v>0</v>
      </c>
      <c r="L481">
        <f t="shared" si="35"/>
        <v>1.9869999999999948</v>
      </c>
      <c r="M481">
        <f t="shared" si="36"/>
        <v>138.98699999999999</v>
      </c>
      <c r="N481">
        <f t="shared" si="37"/>
        <v>-0.5560000000000116</v>
      </c>
      <c r="O481">
        <f t="shared" si="38"/>
        <v>-55.60000000000116</v>
      </c>
      <c r="Q481">
        <f t="shared" si="39"/>
        <v>-0.39844349053697542</v>
      </c>
    </row>
    <row r="482" spans="1:17" x14ac:dyDescent="0.25">
      <c r="A482" t="s">
        <v>2831</v>
      </c>
      <c r="B482" t="s">
        <v>200</v>
      </c>
      <c r="C482">
        <v>0.1</v>
      </c>
      <c r="D482" t="s">
        <v>147</v>
      </c>
      <c r="E482">
        <v>139.76</v>
      </c>
      <c r="F482">
        <v>0</v>
      </c>
      <c r="G482">
        <v>140.018</v>
      </c>
      <c r="H482" t="s">
        <v>2832</v>
      </c>
      <c r="I482">
        <v>139.887</v>
      </c>
      <c r="J482">
        <v>0</v>
      </c>
      <c r="K482">
        <v>0</v>
      </c>
      <c r="L482">
        <f t="shared" si="35"/>
        <v>-0.13100000000000023</v>
      </c>
      <c r="M482">
        <f t="shared" si="36"/>
        <v>139.887</v>
      </c>
      <c r="N482">
        <f t="shared" si="37"/>
        <v>0.12700000000000955</v>
      </c>
      <c r="O482">
        <f t="shared" si="38"/>
        <v>12.700000000000955</v>
      </c>
      <c r="Q482">
        <f t="shared" si="39"/>
        <v>9.0870062965089843E-2</v>
      </c>
    </row>
    <row r="483" spans="1:17" x14ac:dyDescent="0.25">
      <c r="A483" t="s">
        <v>2833</v>
      </c>
      <c r="B483" t="s">
        <v>195</v>
      </c>
      <c r="C483">
        <v>0.1</v>
      </c>
      <c r="D483" t="s">
        <v>147</v>
      </c>
      <c r="E483">
        <v>139.88399999999999</v>
      </c>
      <c r="F483">
        <v>0</v>
      </c>
      <c r="G483">
        <v>139.69499999999999</v>
      </c>
      <c r="H483" t="s">
        <v>2834</v>
      </c>
      <c r="I483">
        <v>139.858</v>
      </c>
      <c r="J483">
        <v>0</v>
      </c>
      <c r="K483">
        <v>0</v>
      </c>
      <c r="L483">
        <f t="shared" si="35"/>
        <v>0.16300000000001091</v>
      </c>
      <c r="M483">
        <f t="shared" si="36"/>
        <v>139.858</v>
      </c>
      <c r="N483">
        <f t="shared" si="37"/>
        <v>-2.5999999999982037E-2</v>
      </c>
      <c r="O483">
        <f t="shared" si="38"/>
        <v>-2.5999999999982037</v>
      </c>
      <c r="Q483">
        <f t="shared" si="39"/>
        <v>-1.8586829086944926E-2</v>
      </c>
    </row>
    <row r="484" spans="1:17" x14ac:dyDescent="0.25">
      <c r="A484" t="s">
        <v>2835</v>
      </c>
      <c r="B484" t="s">
        <v>195</v>
      </c>
      <c r="C484">
        <v>0.1</v>
      </c>
      <c r="D484" t="s">
        <v>147</v>
      </c>
      <c r="E484">
        <v>140.30199999999999</v>
      </c>
      <c r="F484">
        <v>0</v>
      </c>
      <c r="G484">
        <v>140.08500000000001</v>
      </c>
      <c r="H484" t="s">
        <v>2836</v>
      </c>
      <c r="I484">
        <v>140.084</v>
      </c>
      <c r="J484">
        <v>0</v>
      </c>
      <c r="K484">
        <v>0</v>
      </c>
      <c r="L484">
        <f t="shared" si="35"/>
        <v>-1.0000000000047748E-3</v>
      </c>
      <c r="M484">
        <f t="shared" si="36"/>
        <v>140.084</v>
      </c>
      <c r="N484">
        <f t="shared" si="37"/>
        <v>-0.21799999999998931</v>
      </c>
      <c r="O484">
        <f t="shared" si="38"/>
        <v>-21.799999999998931</v>
      </c>
      <c r="Q484">
        <f t="shared" si="39"/>
        <v>-0.15537911077531991</v>
      </c>
    </row>
    <row r="485" spans="1:17" x14ac:dyDescent="0.25">
      <c r="A485" t="s">
        <v>2837</v>
      </c>
      <c r="B485" t="s">
        <v>200</v>
      </c>
      <c r="C485">
        <v>0.1</v>
      </c>
      <c r="D485" t="s">
        <v>147</v>
      </c>
      <c r="E485">
        <v>140.4</v>
      </c>
      <c r="F485">
        <v>0</v>
      </c>
      <c r="G485">
        <v>140.16999999999999</v>
      </c>
      <c r="H485" t="s">
        <v>2838</v>
      </c>
      <c r="I485">
        <v>138.023</v>
      </c>
      <c r="J485">
        <v>0</v>
      </c>
      <c r="K485">
        <v>0</v>
      </c>
      <c r="L485">
        <f t="shared" si="35"/>
        <v>-2.1469999999999914</v>
      </c>
      <c r="M485">
        <f t="shared" si="36"/>
        <v>138.023</v>
      </c>
      <c r="N485">
        <f t="shared" si="37"/>
        <v>-2.3770000000000095</v>
      </c>
      <c r="O485">
        <f t="shared" si="38"/>
        <v>-237.70000000000095</v>
      </c>
      <c r="Q485">
        <f t="shared" si="39"/>
        <v>-1.6930199430199497</v>
      </c>
    </row>
    <row r="486" spans="1:17" x14ac:dyDescent="0.25">
      <c r="A486" t="s">
        <v>2839</v>
      </c>
      <c r="B486" t="s">
        <v>200</v>
      </c>
      <c r="C486">
        <v>0.1</v>
      </c>
      <c r="D486" t="s">
        <v>147</v>
      </c>
      <c r="E486">
        <v>140.15199999999999</v>
      </c>
      <c r="F486">
        <v>0</v>
      </c>
      <c r="G486">
        <v>140.16999999999999</v>
      </c>
      <c r="H486" t="s">
        <v>2840</v>
      </c>
      <c r="I486">
        <v>138.012</v>
      </c>
      <c r="J486">
        <v>0</v>
      </c>
      <c r="K486">
        <v>0</v>
      </c>
      <c r="L486">
        <f t="shared" si="35"/>
        <v>-2.157999999999987</v>
      </c>
      <c r="M486">
        <f t="shared" si="36"/>
        <v>138.012</v>
      </c>
      <c r="N486">
        <f t="shared" si="37"/>
        <v>-2.1399999999999864</v>
      </c>
      <c r="O486">
        <f t="shared" si="38"/>
        <v>-213.99999999999864</v>
      </c>
      <c r="Q486">
        <f t="shared" si="39"/>
        <v>-1.5269136366230853</v>
      </c>
    </row>
    <row r="487" spans="1:17" x14ac:dyDescent="0.25">
      <c r="A487" t="s">
        <v>2841</v>
      </c>
      <c r="B487" t="s">
        <v>200</v>
      </c>
      <c r="C487">
        <v>0.1</v>
      </c>
      <c r="D487" t="s">
        <v>147</v>
      </c>
      <c r="E487">
        <v>139.99700000000001</v>
      </c>
      <c r="F487">
        <v>0</v>
      </c>
      <c r="G487">
        <v>140.22800000000001</v>
      </c>
      <c r="H487" t="s">
        <v>2842</v>
      </c>
      <c r="I487">
        <v>140.232</v>
      </c>
      <c r="J487">
        <v>0</v>
      </c>
      <c r="K487">
        <v>0</v>
      </c>
      <c r="L487">
        <f t="shared" si="35"/>
        <v>3.9999999999906777E-3</v>
      </c>
      <c r="M487">
        <f t="shared" si="36"/>
        <v>140.232</v>
      </c>
      <c r="N487">
        <f t="shared" si="37"/>
        <v>0.23499999999998522</v>
      </c>
      <c r="O487">
        <f t="shared" si="38"/>
        <v>23.499999999998522</v>
      </c>
      <c r="Q487">
        <f t="shared" si="39"/>
        <v>0.16786073987298669</v>
      </c>
    </row>
    <row r="488" spans="1:17" x14ac:dyDescent="0.25">
      <c r="A488" t="s">
        <v>2843</v>
      </c>
      <c r="B488" t="s">
        <v>195</v>
      </c>
      <c r="C488">
        <v>0.1</v>
      </c>
      <c r="D488" t="s">
        <v>147</v>
      </c>
      <c r="E488">
        <v>139.99299999999999</v>
      </c>
      <c r="F488">
        <v>0</v>
      </c>
      <c r="G488">
        <v>139.85</v>
      </c>
      <c r="H488" t="s">
        <v>2844</v>
      </c>
      <c r="I488">
        <v>139.84899999999999</v>
      </c>
      <c r="J488">
        <v>0</v>
      </c>
      <c r="K488">
        <v>0</v>
      </c>
      <c r="L488">
        <f t="shared" si="35"/>
        <v>-1.0000000000047748E-3</v>
      </c>
      <c r="M488">
        <f t="shared" si="36"/>
        <v>139.84899999999999</v>
      </c>
      <c r="N488">
        <f t="shared" si="37"/>
        <v>-0.14400000000000546</v>
      </c>
      <c r="O488">
        <f t="shared" si="38"/>
        <v>-14.400000000000546</v>
      </c>
      <c r="Q488">
        <f t="shared" si="39"/>
        <v>-0.10286228597144534</v>
      </c>
    </row>
    <row r="489" spans="1:17" x14ac:dyDescent="0.25">
      <c r="A489" t="s">
        <v>2845</v>
      </c>
      <c r="B489" t="s">
        <v>195</v>
      </c>
      <c r="C489">
        <v>0.1</v>
      </c>
      <c r="D489" t="s">
        <v>147</v>
      </c>
      <c r="E489">
        <v>139.791</v>
      </c>
      <c r="F489">
        <v>0</v>
      </c>
      <c r="G489">
        <v>137</v>
      </c>
      <c r="H489" t="s">
        <v>2846</v>
      </c>
      <c r="I489">
        <v>138.976</v>
      </c>
      <c r="J489">
        <v>0</v>
      </c>
      <c r="K489">
        <v>0</v>
      </c>
      <c r="L489">
        <f t="shared" si="35"/>
        <v>1.9759999999999991</v>
      </c>
      <c r="M489">
        <f t="shared" si="36"/>
        <v>138.976</v>
      </c>
      <c r="N489">
        <f t="shared" si="37"/>
        <v>-0.81499999999999773</v>
      </c>
      <c r="O489">
        <f t="shared" si="38"/>
        <v>-81.499999999999773</v>
      </c>
      <c r="Q489">
        <f t="shared" si="39"/>
        <v>-0.58301321258163807</v>
      </c>
    </row>
    <row r="490" spans="1:17" x14ac:dyDescent="0.25">
      <c r="A490" t="s">
        <v>2847</v>
      </c>
      <c r="B490" t="s">
        <v>195</v>
      </c>
      <c r="C490">
        <v>0.1</v>
      </c>
      <c r="D490" t="s">
        <v>147</v>
      </c>
      <c r="E490">
        <v>140.23400000000001</v>
      </c>
      <c r="F490">
        <v>0</v>
      </c>
      <c r="G490">
        <v>140</v>
      </c>
      <c r="H490" t="s">
        <v>2848</v>
      </c>
      <c r="I490">
        <v>139.99799999999999</v>
      </c>
      <c r="J490">
        <v>0</v>
      </c>
      <c r="K490">
        <v>0</v>
      </c>
      <c r="L490">
        <f t="shared" si="35"/>
        <v>-2.0000000000095497E-3</v>
      </c>
      <c r="M490">
        <f t="shared" si="36"/>
        <v>139.99799999999999</v>
      </c>
      <c r="N490">
        <f t="shared" si="37"/>
        <v>-0.23600000000001842</v>
      </c>
      <c r="O490">
        <f t="shared" si="38"/>
        <v>-23.600000000001842</v>
      </c>
      <c r="Q490">
        <f t="shared" si="39"/>
        <v>-0.16829014361711025</v>
      </c>
    </row>
    <row r="491" spans="1:17" x14ac:dyDescent="0.25">
      <c r="A491" t="s">
        <v>2849</v>
      </c>
      <c r="B491" t="s">
        <v>195</v>
      </c>
      <c r="C491">
        <v>0.1</v>
      </c>
      <c r="D491" t="s">
        <v>147</v>
      </c>
      <c r="E491">
        <v>140.303</v>
      </c>
      <c r="F491">
        <v>0</v>
      </c>
      <c r="G491">
        <v>140</v>
      </c>
      <c r="H491" t="s">
        <v>2848</v>
      </c>
      <c r="I491">
        <v>139.99799999999999</v>
      </c>
      <c r="J491">
        <v>0</v>
      </c>
      <c r="K491">
        <v>0</v>
      </c>
      <c r="L491">
        <f t="shared" si="35"/>
        <v>-2.0000000000095497E-3</v>
      </c>
      <c r="M491">
        <f t="shared" si="36"/>
        <v>139.99799999999999</v>
      </c>
      <c r="N491">
        <f t="shared" si="37"/>
        <v>-0.30500000000000682</v>
      </c>
      <c r="O491">
        <f t="shared" si="38"/>
        <v>-30.500000000000682</v>
      </c>
      <c r="Q491">
        <f t="shared" si="39"/>
        <v>-0.21738665602304072</v>
      </c>
    </row>
    <row r="492" spans="1:17" x14ac:dyDescent="0.25">
      <c r="A492" t="s">
        <v>2848</v>
      </c>
      <c r="B492" t="s">
        <v>200</v>
      </c>
      <c r="C492">
        <v>0.1</v>
      </c>
      <c r="D492" t="s">
        <v>147</v>
      </c>
      <c r="E492">
        <v>139.99799999999999</v>
      </c>
      <c r="F492">
        <v>0</v>
      </c>
      <c r="G492">
        <v>140.16999999999999</v>
      </c>
      <c r="H492" t="s">
        <v>2850</v>
      </c>
      <c r="I492">
        <v>138.01300000000001</v>
      </c>
      <c r="J492">
        <v>0</v>
      </c>
      <c r="K492">
        <v>0</v>
      </c>
      <c r="L492">
        <f t="shared" si="35"/>
        <v>-2.1569999999999823</v>
      </c>
      <c r="M492">
        <f t="shared" si="36"/>
        <v>138.01300000000001</v>
      </c>
      <c r="N492">
        <f t="shared" si="37"/>
        <v>-1.9849999999999852</v>
      </c>
      <c r="O492">
        <f t="shared" si="38"/>
        <v>-198.49999999999852</v>
      </c>
      <c r="Q492">
        <f t="shared" si="39"/>
        <v>-1.417877398248536</v>
      </c>
    </row>
    <row r="493" spans="1:17" x14ac:dyDescent="0.25">
      <c r="A493" t="s">
        <v>2851</v>
      </c>
      <c r="B493" t="s">
        <v>195</v>
      </c>
      <c r="C493">
        <v>0.1</v>
      </c>
      <c r="D493" t="s">
        <v>147</v>
      </c>
      <c r="E493">
        <v>139.94900000000001</v>
      </c>
      <c r="F493">
        <v>0</v>
      </c>
      <c r="G493">
        <v>137</v>
      </c>
      <c r="H493" t="s">
        <v>2852</v>
      </c>
      <c r="I493">
        <v>138.96700000000001</v>
      </c>
      <c r="J493">
        <v>0</v>
      </c>
      <c r="K493">
        <v>0</v>
      </c>
      <c r="L493">
        <f t="shared" si="35"/>
        <v>1.967000000000013</v>
      </c>
      <c r="M493">
        <f t="shared" si="36"/>
        <v>138.96700000000001</v>
      </c>
      <c r="N493">
        <f t="shared" si="37"/>
        <v>-0.98199999999999932</v>
      </c>
      <c r="O493">
        <f t="shared" si="38"/>
        <v>-98.199999999999932</v>
      </c>
      <c r="Q493">
        <f t="shared" si="39"/>
        <v>-0.70168418495308948</v>
      </c>
    </row>
    <row r="494" spans="1:17" x14ac:dyDescent="0.25">
      <c r="A494" t="s">
        <v>2853</v>
      </c>
      <c r="B494" t="s">
        <v>200</v>
      </c>
      <c r="C494">
        <v>0.1</v>
      </c>
      <c r="D494" t="s">
        <v>147</v>
      </c>
      <c r="E494">
        <v>139.828</v>
      </c>
      <c r="F494">
        <v>0</v>
      </c>
      <c r="G494">
        <v>139.99700000000001</v>
      </c>
      <c r="H494" t="s">
        <v>2854</v>
      </c>
      <c r="I494">
        <v>138.01400000000001</v>
      </c>
      <c r="J494">
        <v>0</v>
      </c>
      <c r="K494">
        <v>0</v>
      </c>
      <c r="L494">
        <f t="shared" si="35"/>
        <v>-1.9830000000000041</v>
      </c>
      <c r="M494">
        <f t="shared" si="36"/>
        <v>138.01400000000001</v>
      </c>
      <c r="N494">
        <f t="shared" si="37"/>
        <v>-1.813999999999993</v>
      </c>
      <c r="O494">
        <f t="shared" si="38"/>
        <v>-181.3999999999993</v>
      </c>
      <c r="Q494">
        <f t="shared" si="39"/>
        <v>-1.297308121406294</v>
      </c>
    </row>
    <row r="495" spans="1:17" x14ac:dyDescent="0.25">
      <c r="A495" t="s">
        <v>2855</v>
      </c>
      <c r="B495" t="s">
        <v>200</v>
      </c>
      <c r="C495">
        <v>0.1</v>
      </c>
      <c r="D495" t="s">
        <v>147</v>
      </c>
      <c r="E495">
        <v>139.62</v>
      </c>
      <c r="F495">
        <v>0</v>
      </c>
      <c r="G495">
        <v>139.66</v>
      </c>
      <c r="H495" t="s">
        <v>2856</v>
      </c>
      <c r="I495">
        <v>138.011</v>
      </c>
      <c r="J495">
        <v>0</v>
      </c>
      <c r="K495">
        <v>0</v>
      </c>
      <c r="L495">
        <f t="shared" si="35"/>
        <v>-1.6490000000000009</v>
      </c>
      <c r="M495">
        <f t="shared" si="36"/>
        <v>138.011</v>
      </c>
      <c r="N495">
        <f t="shared" si="37"/>
        <v>-1.6090000000000089</v>
      </c>
      <c r="O495">
        <f t="shared" si="38"/>
        <v>-160.90000000000089</v>
      </c>
      <c r="Q495">
        <f t="shared" si="39"/>
        <v>-1.152413694313142</v>
      </c>
    </row>
    <row r="496" spans="1:17" x14ac:dyDescent="0.25">
      <c r="A496" t="s">
        <v>2857</v>
      </c>
      <c r="B496" t="s">
        <v>195</v>
      </c>
      <c r="C496">
        <v>0.1</v>
      </c>
      <c r="D496" t="s">
        <v>147</v>
      </c>
      <c r="E496">
        <v>139.42500000000001</v>
      </c>
      <c r="F496">
        <v>0</v>
      </c>
      <c r="G496">
        <v>0</v>
      </c>
      <c r="H496" t="s">
        <v>2858</v>
      </c>
      <c r="I496">
        <v>138.97399999999999</v>
      </c>
      <c r="J496">
        <v>0</v>
      </c>
      <c r="K496">
        <v>0</v>
      </c>
      <c r="L496">
        <f t="shared" si="35"/>
        <v>138.97399999999999</v>
      </c>
      <c r="M496">
        <f t="shared" si="36"/>
        <v>138.97399999999999</v>
      </c>
      <c r="N496">
        <f t="shared" si="37"/>
        <v>-0.45100000000002183</v>
      </c>
      <c r="O496">
        <f t="shared" si="38"/>
        <v>-45.100000000002183</v>
      </c>
      <c r="Q496">
        <f t="shared" si="39"/>
        <v>-0.32347140039449296</v>
      </c>
    </row>
    <row r="497" spans="1:17" x14ac:dyDescent="0.25">
      <c r="A497" t="s">
        <v>2859</v>
      </c>
      <c r="B497" t="s">
        <v>200</v>
      </c>
      <c r="C497">
        <v>0.1</v>
      </c>
      <c r="D497" t="s">
        <v>147</v>
      </c>
      <c r="E497">
        <v>139.505</v>
      </c>
      <c r="F497">
        <v>0</v>
      </c>
      <c r="G497">
        <v>139.65</v>
      </c>
      <c r="H497" t="s">
        <v>2860</v>
      </c>
      <c r="I497">
        <v>138.00800000000001</v>
      </c>
      <c r="J497">
        <v>0</v>
      </c>
      <c r="K497">
        <v>0</v>
      </c>
      <c r="L497">
        <f t="shared" si="35"/>
        <v>-1.6419999999999959</v>
      </c>
      <c r="M497">
        <f t="shared" si="36"/>
        <v>138.00800000000001</v>
      </c>
      <c r="N497">
        <f t="shared" si="37"/>
        <v>-1.4969999999999857</v>
      </c>
      <c r="O497">
        <f t="shared" si="38"/>
        <v>-149.69999999999857</v>
      </c>
      <c r="Q497">
        <f t="shared" si="39"/>
        <v>-1.0730798179276626</v>
      </c>
    </row>
    <row r="498" spans="1:17" x14ac:dyDescent="0.25">
      <c r="A498" t="s">
        <v>2861</v>
      </c>
      <c r="B498" t="s">
        <v>195</v>
      </c>
      <c r="C498">
        <v>0.1</v>
      </c>
      <c r="D498" t="s">
        <v>147</v>
      </c>
      <c r="E498">
        <v>139.43899999999999</v>
      </c>
      <c r="F498">
        <v>0</v>
      </c>
      <c r="G498">
        <v>0</v>
      </c>
      <c r="H498" t="s">
        <v>2862</v>
      </c>
      <c r="I498">
        <v>138.97399999999999</v>
      </c>
      <c r="J498">
        <v>0</v>
      </c>
      <c r="K498">
        <v>0</v>
      </c>
      <c r="L498">
        <f t="shared" si="35"/>
        <v>138.97399999999999</v>
      </c>
      <c r="M498">
        <f t="shared" si="36"/>
        <v>138.97399999999999</v>
      </c>
      <c r="N498">
        <f t="shared" si="37"/>
        <v>-0.46500000000000341</v>
      </c>
      <c r="O498">
        <f t="shared" si="38"/>
        <v>-46.500000000000341</v>
      </c>
      <c r="Q498">
        <f t="shared" si="39"/>
        <v>-0.33347915575986881</v>
      </c>
    </row>
    <row r="499" spans="1:17" x14ac:dyDescent="0.25">
      <c r="A499" t="s">
        <v>2863</v>
      </c>
      <c r="B499" t="s">
        <v>195</v>
      </c>
      <c r="C499">
        <v>0.1</v>
      </c>
      <c r="D499" t="s">
        <v>147</v>
      </c>
      <c r="E499">
        <v>139.45400000000001</v>
      </c>
      <c r="F499">
        <v>0</v>
      </c>
      <c r="G499">
        <v>0</v>
      </c>
      <c r="H499" t="s">
        <v>2828</v>
      </c>
      <c r="I499">
        <v>138.988</v>
      </c>
      <c r="J499">
        <v>0</v>
      </c>
      <c r="K499">
        <v>0</v>
      </c>
      <c r="L499">
        <f t="shared" si="35"/>
        <v>138.988</v>
      </c>
      <c r="M499">
        <f t="shared" si="36"/>
        <v>138.988</v>
      </c>
      <c r="N499">
        <f t="shared" si="37"/>
        <v>-0.46600000000000819</v>
      </c>
      <c r="O499">
        <f t="shared" si="38"/>
        <v>-46.600000000000819</v>
      </c>
      <c r="Q499">
        <f t="shared" si="39"/>
        <v>-0.33416036829349333</v>
      </c>
    </row>
    <row r="500" spans="1:17" x14ac:dyDescent="0.25">
      <c r="A500" t="s">
        <v>2864</v>
      </c>
      <c r="B500" t="s">
        <v>195</v>
      </c>
      <c r="C500">
        <v>0.1</v>
      </c>
      <c r="D500" t="s">
        <v>147</v>
      </c>
      <c r="E500">
        <v>139.452</v>
      </c>
      <c r="F500">
        <v>0</v>
      </c>
      <c r="G500">
        <v>0</v>
      </c>
      <c r="H500" t="s">
        <v>2865</v>
      </c>
      <c r="I500">
        <v>138.982</v>
      </c>
      <c r="J500">
        <v>0</v>
      </c>
      <c r="K500">
        <v>0</v>
      </c>
      <c r="L500">
        <f t="shared" si="35"/>
        <v>138.982</v>
      </c>
      <c r="M500">
        <f t="shared" si="36"/>
        <v>138.982</v>
      </c>
      <c r="N500">
        <f t="shared" si="37"/>
        <v>-0.46999999999999886</v>
      </c>
      <c r="O500">
        <f t="shared" si="38"/>
        <v>-46.999999999999886</v>
      </c>
      <c r="Q500">
        <f t="shared" si="39"/>
        <v>-0.33703353125089558</v>
      </c>
    </row>
    <row r="501" spans="1:17" x14ac:dyDescent="0.25">
      <c r="A501" t="s">
        <v>2866</v>
      </c>
      <c r="B501" t="s">
        <v>195</v>
      </c>
      <c r="C501">
        <v>0.1</v>
      </c>
      <c r="D501" t="s">
        <v>147</v>
      </c>
      <c r="E501">
        <v>139.38200000000001</v>
      </c>
      <c r="F501">
        <v>0</v>
      </c>
      <c r="G501">
        <v>0</v>
      </c>
      <c r="H501" t="s">
        <v>2867</v>
      </c>
      <c r="I501">
        <v>138.97999999999999</v>
      </c>
      <c r="J501">
        <v>0</v>
      </c>
      <c r="K501">
        <v>0</v>
      </c>
      <c r="L501">
        <f t="shared" si="35"/>
        <v>138.97999999999999</v>
      </c>
      <c r="M501">
        <f t="shared" si="36"/>
        <v>138.97999999999999</v>
      </c>
      <c r="N501">
        <f t="shared" si="37"/>
        <v>-0.40200000000001523</v>
      </c>
      <c r="O501">
        <f t="shared" si="38"/>
        <v>-40.200000000001523</v>
      </c>
      <c r="Q501">
        <f t="shared" si="39"/>
        <v>-0.28841600780589693</v>
      </c>
    </row>
    <row r="502" spans="1:17" x14ac:dyDescent="0.25">
      <c r="A502" t="s">
        <v>2868</v>
      </c>
      <c r="B502" t="s">
        <v>195</v>
      </c>
      <c r="C502">
        <v>0.1</v>
      </c>
      <c r="D502" t="s">
        <v>147</v>
      </c>
      <c r="E502">
        <v>139.38</v>
      </c>
      <c r="F502">
        <v>0</v>
      </c>
      <c r="G502">
        <v>0</v>
      </c>
      <c r="H502" t="s">
        <v>2869</v>
      </c>
      <c r="I502">
        <v>138.995</v>
      </c>
      <c r="J502">
        <v>0</v>
      </c>
      <c r="K502">
        <v>0</v>
      </c>
      <c r="L502">
        <f t="shared" si="35"/>
        <v>138.995</v>
      </c>
      <c r="M502">
        <f t="shared" si="36"/>
        <v>138.995</v>
      </c>
      <c r="N502">
        <f t="shared" si="37"/>
        <v>-0.38499999999999091</v>
      </c>
      <c r="O502">
        <f t="shared" si="38"/>
        <v>-38.499999999999091</v>
      </c>
      <c r="Q502">
        <f t="shared" si="39"/>
        <v>-0.2762232745013567</v>
      </c>
    </row>
    <row r="503" spans="1:17" x14ac:dyDescent="0.25">
      <c r="A503" t="s">
        <v>2870</v>
      </c>
      <c r="B503" t="s">
        <v>195</v>
      </c>
      <c r="C503">
        <v>0.1</v>
      </c>
      <c r="D503" t="s">
        <v>147</v>
      </c>
      <c r="E503">
        <v>139.38200000000001</v>
      </c>
      <c r="F503">
        <v>0</v>
      </c>
      <c r="G503">
        <v>0</v>
      </c>
      <c r="H503" t="s">
        <v>2871</v>
      </c>
      <c r="I503">
        <v>138.98099999999999</v>
      </c>
      <c r="J503">
        <v>0</v>
      </c>
      <c r="K503">
        <v>0</v>
      </c>
      <c r="L503">
        <f t="shared" si="35"/>
        <v>138.98099999999999</v>
      </c>
      <c r="M503">
        <f t="shared" si="36"/>
        <v>138.98099999999999</v>
      </c>
      <c r="N503">
        <f t="shared" si="37"/>
        <v>-0.40100000000001046</v>
      </c>
      <c r="O503">
        <f t="shared" si="38"/>
        <v>-40.100000000001046</v>
      </c>
      <c r="Q503">
        <f t="shared" si="39"/>
        <v>-0.28769855505015746</v>
      </c>
    </row>
    <row r="504" spans="1:17" x14ac:dyDescent="0.25">
      <c r="A504" t="s">
        <v>2872</v>
      </c>
      <c r="B504" t="s">
        <v>200</v>
      </c>
      <c r="C504">
        <v>0.1</v>
      </c>
      <c r="D504" t="s">
        <v>147</v>
      </c>
      <c r="E504">
        <v>138.75899999999999</v>
      </c>
      <c r="F504">
        <v>0</v>
      </c>
      <c r="G504">
        <v>139.4</v>
      </c>
      <c r="H504" t="s">
        <v>2820</v>
      </c>
      <c r="I504">
        <v>138.863</v>
      </c>
      <c r="J504">
        <v>0</v>
      </c>
      <c r="K504">
        <v>0</v>
      </c>
      <c r="L504">
        <f t="shared" si="35"/>
        <v>-0.53700000000000614</v>
      </c>
      <c r="M504">
        <f t="shared" si="36"/>
        <v>138.863</v>
      </c>
      <c r="N504">
        <f t="shared" si="37"/>
        <v>0.10400000000001342</v>
      </c>
      <c r="O504">
        <f t="shared" si="38"/>
        <v>10.400000000001342</v>
      </c>
      <c r="Q504">
        <f t="shared" si="39"/>
        <v>7.4950093327289344E-2</v>
      </c>
    </row>
    <row r="505" spans="1:17" x14ac:dyDescent="0.25">
      <c r="A505" t="s">
        <v>2873</v>
      </c>
      <c r="B505" t="s">
        <v>195</v>
      </c>
      <c r="C505">
        <v>0.1</v>
      </c>
      <c r="D505" t="s">
        <v>147</v>
      </c>
      <c r="E505">
        <v>138.18299999999999</v>
      </c>
      <c r="F505">
        <v>0</v>
      </c>
      <c r="G505">
        <v>137</v>
      </c>
      <c r="H505" t="s">
        <v>2874</v>
      </c>
      <c r="I505">
        <v>138.08500000000001</v>
      </c>
      <c r="J505">
        <v>0</v>
      </c>
      <c r="K505">
        <v>0</v>
      </c>
      <c r="L505">
        <f t="shared" si="35"/>
        <v>1.085000000000008</v>
      </c>
      <c r="M505">
        <f t="shared" si="36"/>
        <v>138.08500000000001</v>
      </c>
      <c r="N505">
        <f t="shared" si="37"/>
        <v>-9.7999999999984766E-2</v>
      </c>
      <c r="O505">
        <f t="shared" si="38"/>
        <v>-9.7999999999984766</v>
      </c>
      <c r="Q505">
        <f t="shared" si="39"/>
        <v>-7.0920446075121227E-2</v>
      </c>
    </row>
    <row r="506" spans="1:17" x14ac:dyDescent="0.25">
      <c r="A506" t="s">
        <v>2875</v>
      </c>
      <c r="B506" t="s">
        <v>195</v>
      </c>
      <c r="C506">
        <v>10.01</v>
      </c>
      <c r="D506" t="s">
        <v>147</v>
      </c>
      <c r="E506">
        <v>138.018</v>
      </c>
      <c r="F506">
        <v>0</v>
      </c>
      <c r="G506">
        <v>137</v>
      </c>
      <c r="H506" t="s">
        <v>2876</v>
      </c>
      <c r="I506">
        <v>138.27799999999999</v>
      </c>
      <c r="J506">
        <v>0</v>
      </c>
      <c r="K506">
        <v>0</v>
      </c>
      <c r="L506">
        <f t="shared" si="35"/>
        <v>1.2779999999999916</v>
      </c>
      <c r="M506">
        <f t="shared" si="36"/>
        <v>138.27799999999999</v>
      </c>
      <c r="N506">
        <f t="shared" si="37"/>
        <v>0.25999999999999091</v>
      </c>
      <c r="O506">
        <f t="shared" si="38"/>
        <v>25.999999999999091</v>
      </c>
      <c r="Q506">
        <f t="shared" si="39"/>
        <v>0.18838122563722914</v>
      </c>
    </row>
    <row r="507" spans="1:17" x14ac:dyDescent="0.25">
      <c r="A507" t="s">
        <v>2878</v>
      </c>
      <c r="B507" t="s">
        <v>195</v>
      </c>
      <c r="C507">
        <v>0.9</v>
      </c>
      <c r="D507" t="s">
        <v>147</v>
      </c>
      <c r="E507">
        <v>138.023</v>
      </c>
      <c r="F507">
        <v>0</v>
      </c>
      <c r="G507">
        <v>137</v>
      </c>
      <c r="H507" t="s">
        <v>2879</v>
      </c>
      <c r="I507">
        <v>137.75299999999999</v>
      </c>
      <c r="J507">
        <v>0</v>
      </c>
      <c r="K507">
        <v>0</v>
      </c>
      <c r="L507">
        <f t="shared" si="35"/>
        <v>0.7529999999999859</v>
      </c>
      <c r="M507">
        <f t="shared" si="36"/>
        <v>137.75299999999999</v>
      </c>
      <c r="N507">
        <f t="shared" si="37"/>
        <v>-0.27000000000001023</v>
      </c>
      <c r="O507">
        <f t="shared" si="38"/>
        <v>-27.000000000001023</v>
      </c>
      <c r="Q507">
        <f t="shared" si="39"/>
        <v>-0.19561957065127566</v>
      </c>
    </row>
    <row r="508" spans="1:17" x14ac:dyDescent="0.25">
      <c r="A508" t="s">
        <v>2878</v>
      </c>
      <c r="B508" t="s">
        <v>195</v>
      </c>
      <c r="C508">
        <v>0</v>
      </c>
      <c r="D508" t="s">
        <v>147</v>
      </c>
      <c r="E508">
        <v>138.023</v>
      </c>
      <c r="F508">
        <v>0</v>
      </c>
      <c r="G508">
        <v>137</v>
      </c>
      <c r="H508" t="s">
        <v>2838</v>
      </c>
      <c r="I508">
        <v>138.023</v>
      </c>
      <c r="J508">
        <v>0</v>
      </c>
      <c r="K508">
        <v>0</v>
      </c>
      <c r="L508">
        <f t="shared" si="35"/>
        <v>1.0229999999999961</v>
      </c>
      <c r="M508">
        <f t="shared" si="36"/>
        <v>138.023</v>
      </c>
      <c r="N508">
        <f t="shared" si="37"/>
        <v>0</v>
      </c>
      <c r="O508">
        <f t="shared" si="38"/>
        <v>0</v>
      </c>
      <c r="Q508">
        <f t="shared" si="39"/>
        <v>0</v>
      </c>
    </row>
    <row r="509" spans="1:17" x14ac:dyDescent="0.25">
      <c r="A509" t="s">
        <v>2880</v>
      </c>
      <c r="B509" t="s">
        <v>195</v>
      </c>
      <c r="C509">
        <v>0</v>
      </c>
      <c r="D509" t="s">
        <v>147</v>
      </c>
      <c r="E509">
        <v>138.012</v>
      </c>
      <c r="F509">
        <v>0</v>
      </c>
      <c r="G509">
        <v>137</v>
      </c>
      <c r="H509" t="s">
        <v>2840</v>
      </c>
      <c r="I509">
        <v>138.012</v>
      </c>
      <c r="J509">
        <v>0</v>
      </c>
      <c r="K509">
        <v>0</v>
      </c>
      <c r="L509">
        <f t="shared" si="35"/>
        <v>1.0120000000000005</v>
      </c>
      <c r="M509">
        <f t="shared" si="36"/>
        <v>138.012</v>
      </c>
      <c r="N509">
        <f t="shared" si="37"/>
        <v>0</v>
      </c>
      <c r="O509">
        <f t="shared" si="38"/>
        <v>0</v>
      </c>
      <c r="Q509">
        <f t="shared" si="39"/>
        <v>0</v>
      </c>
    </row>
    <row r="510" spans="1:17" x14ac:dyDescent="0.25">
      <c r="A510" t="s">
        <v>2880</v>
      </c>
      <c r="B510" t="s">
        <v>195</v>
      </c>
      <c r="C510">
        <v>0.9</v>
      </c>
      <c r="D510" t="s">
        <v>147</v>
      </c>
      <c r="E510">
        <v>138.012</v>
      </c>
      <c r="F510">
        <v>0</v>
      </c>
      <c r="G510">
        <v>137</v>
      </c>
      <c r="H510" t="s">
        <v>2881</v>
      </c>
      <c r="I510">
        <v>137.762</v>
      </c>
      <c r="J510">
        <v>0</v>
      </c>
      <c r="K510">
        <v>0</v>
      </c>
      <c r="L510">
        <f t="shared" si="35"/>
        <v>0.76200000000000045</v>
      </c>
      <c r="M510">
        <f t="shared" si="36"/>
        <v>137.762</v>
      </c>
      <c r="N510">
        <f t="shared" si="37"/>
        <v>-0.25</v>
      </c>
      <c r="O510">
        <f t="shared" si="38"/>
        <v>-25</v>
      </c>
      <c r="Q510">
        <f t="shared" si="39"/>
        <v>-0.18114366866649276</v>
      </c>
    </row>
    <row r="511" spans="1:17" x14ac:dyDescent="0.25">
      <c r="A511" t="s">
        <v>2882</v>
      </c>
      <c r="B511" t="s">
        <v>195</v>
      </c>
      <c r="C511">
        <v>0.9</v>
      </c>
      <c r="D511" t="s">
        <v>147</v>
      </c>
      <c r="E511">
        <v>138.01400000000001</v>
      </c>
      <c r="F511">
        <v>0</v>
      </c>
      <c r="G511">
        <v>137</v>
      </c>
      <c r="H511" t="s">
        <v>2883</v>
      </c>
      <c r="I511">
        <v>137.756</v>
      </c>
      <c r="J511">
        <v>0</v>
      </c>
      <c r="K511">
        <v>0</v>
      </c>
      <c r="L511">
        <f t="shared" si="35"/>
        <v>0.75600000000000023</v>
      </c>
      <c r="M511">
        <f t="shared" si="36"/>
        <v>137.756</v>
      </c>
      <c r="N511">
        <f t="shared" si="37"/>
        <v>-0.25800000000000978</v>
      </c>
      <c r="O511">
        <f t="shared" si="38"/>
        <v>-25.800000000000978</v>
      </c>
      <c r="Q511">
        <f t="shared" si="39"/>
        <v>-0.18693755705943582</v>
      </c>
    </row>
    <row r="512" spans="1:17" x14ac:dyDescent="0.25">
      <c r="A512" t="s">
        <v>2882</v>
      </c>
      <c r="B512" t="s">
        <v>195</v>
      </c>
      <c r="C512">
        <v>0</v>
      </c>
      <c r="D512" t="s">
        <v>147</v>
      </c>
      <c r="E512">
        <v>138.01400000000001</v>
      </c>
      <c r="F512">
        <v>0</v>
      </c>
      <c r="G512">
        <v>137</v>
      </c>
      <c r="H512" t="s">
        <v>2854</v>
      </c>
      <c r="I512">
        <v>138.01400000000001</v>
      </c>
      <c r="J512">
        <v>0</v>
      </c>
      <c r="K512">
        <v>0</v>
      </c>
      <c r="L512">
        <f t="shared" si="35"/>
        <v>1.01400000000001</v>
      </c>
      <c r="M512">
        <f t="shared" si="36"/>
        <v>138.01400000000001</v>
      </c>
      <c r="N512">
        <f t="shared" si="37"/>
        <v>0</v>
      </c>
      <c r="O512">
        <f t="shared" si="38"/>
        <v>0</v>
      </c>
      <c r="Q512">
        <f t="shared" si="39"/>
        <v>0</v>
      </c>
    </row>
    <row r="513" spans="1:17" x14ac:dyDescent="0.25">
      <c r="A513" t="s">
        <v>2884</v>
      </c>
      <c r="B513" t="s">
        <v>195</v>
      </c>
      <c r="C513">
        <v>0</v>
      </c>
      <c r="D513" t="s">
        <v>147</v>
      </c>
      <c r="E513">
        <v>138.01300000000001</v>
      </c>
      <c r="F513">
        <v>0</v>
      </c>
      <c r="G513">
        <v>137</v>
      </c>
      <c r="H513" t="s">
        <v>2850</v>
      </c>
      <c r="I513">
        <v>138.01300000000001</v>
      </c>
      <c r="J513">
        <v>0</v>
      </c>
      <c r="K513">
        <v>0</v>
      </c>
      <c r="L513">
        <f t="shared" si="35"/>
        <v>1.0130000000000052</v>
      </c>
      <c r="M513">
        <f t="shared" si="36"/>
        <v>138.01300000000001</v>
      </c>
      <c r="N513">
        <f t="shared" si="37"/>
        <v>0</v>
      </c>
      <c r="O513">
        <f t="shared" si="38"/>
        <v>0</v>
      </c>
      <c r="Q513">
        <f t="shared" si="39"/>
        <v>0</v>
      </c>
    </row>
    <row r="514" spans="1:17" x14ac:dyDescent="0.25">
      <c r="A514" t="s">
        <v>2884</v>
      </c>
      <c r="B514" t="s">
        <v>195</v>
      </c>
      <c r="C514">
        <v>0.9</v>
      </c>
      <c r="D514" t="s">
        <v>147</v>
      </c>
      <c r="E514">
        <v>138.01300000000001</v>
      </c>
      <c r="F514">
        <v>0</v>
      </c>
      <c r="G514">
        <v>137</v>
      </c>
      <c r="H514" t="s">
        <v>2885</v>
      </c>
      <c r="I514">
        <v>137.76</v>
      </c>
      <c r="J514">
        <v>0</v>
      </c>
      <c r="K514">
        <v>0</v>
      </c>
      <c r="L514">
        <f t="shared" ref="L514:L577" si="40">I514-G514</f>
        <v>0.75999999999999091</v>
      </c>
      <c r="M514">
        <f t="shared" ref="M514:M577" si="41">I514-F514</f>
        <v>137.76</v>
      </c>
      <c r="N514">
        <f t="shared" ref="N514:N577" si="42">I514-E514</f>
        <v>-0.25300000000001432</v>
      </c>
      <c r="O514">
        <f t="shared" ref="O514:O577" si="43">N514*100</f>
        <v>-25.300000000001432</v>
      </c>
      <c r="Q514">
        <f t="shared" ref="Q514:Q577" si="44">N514/E514*100</f>
        <v>-0.18331606442872361</v>
      </c>
    </row>
    <row r="515" spans="1:17" x14ac:dyDescent="0.25">
      <c r="A515" t="s">
        <v>2886</v>
      </c>
      <c r="B515" t="s">
        <v>195</v>
      </c>
      <c r="C515">
        <v>0.9</v>
      </c>
      <c r="D515" t="s">
        <v>147</v>
      </c>
      <c r="E515">
        <v>138.011</v>
      </c>
      <c r="F515">
        <v>0</v>
      </c>
      <c r="G515">
        <v>137</v>
      </c>
      <c r="H515" t="s">
        <v>2887</v>
      </c>
      <c r="I515">
        <v>137.768</v>
      </c>
      <c r="J515">
        <v>0</v>
      </c>
      <c r="K515">
        <v>0</v>
      </c>
      <c r="L515">
        <f t="shared" si="40"/>
        <v>0.76800000000000068</v>
      </c>
      <c r="M515">
        <f t="shared" si="41"/>
        <v>137.768</v>
      </c>
      <c r="N515">
        <f t="shared" si="42"/>
        <v>-0.242999999999995</v>
      </c>
      <c r="O515">
        <f t="shared" si="43"/>
        <v>-24.2999999999995</v>
      </c>
      <c r="Q515">
        <f t="shared" si="44"/>
        <v>-0.1760729217236271</v>
      </c>
    </row>
    <row r="516" spans="1:17" x14ac:dyDescent="0.25">
      <c r="A516" t="s">
        <v>2886</v>
      </c>
      <c r="B516" t="s">
        <v>195</v>
      </c>
      <c r="C516">
        <v>0</v>
      </c>
      <c r="D516" t="s">
        <v>147</v>
      </c>
      <c r="E516">
        <v>138.011</v>
      </c>
      <c r="F516">
        <v>0</v>
      </c>
      <c r="G516">
        <v>137</v>
      </c>
      <c r="H516" t="s">
        <v>2856</v>
      </c>
      <c r="I516">
        <v>138.011</v>
      </c>
      <c r="J516">
        <v>0</v>
      </c>
      <c r="K516">
        <v>0</v>
      </c>
      <c r="L516">
        <f t="shared" si="40"/>
        <v>1.0109999999999957</v>
      </c>
      <c r="M516">
        <f t="shared" si="41"/>
        <v>138.011</v>
      </c>
      <c r="N516">
        <f t="shared" si="42"/>
        <v>0</v>
      </c>
      <c r="O516">
        <f t="shared" si="43"/>
        <v>0</v>
      </c>
      <c r="Q516">
        <f t="shared" si="44"/>
        <v>0</v>
      </c>
    </row>
    <row r="517" spans="1:17" x14ac:dyDescent="0.25">
      <c r="A517" t="s">
        <v>2888</v>
      </c>
      <c r="B517" t="s">
        <v>195</v>
      </c>
      <c r="C517">
        <v>0.9</v>
      </c>
      <c r="D517" t="s">
        <v>147</v>
      </c>
      <c r="E517">
        <v>138.00800000000001</v>
      </c>
      <c r="F517">
        <v>0</v>
      </c>
      <c r="G517">
        <v>137</v>
      </c>
      <c r="H517" t="s">
        <v>2889</v>
      </c>
      <c r="I517">
        <v>137.77799999999999</v>
      </c>
      <c r="J517">
        <v>0</v>
      </c>
      <c r="K517">
        <v>0</v>
      </c>
      <c r="L517">
        <f t="shared" si="40"/>
        <v>0.77799999999999159</v>
      </c>
      <c r="M517">
        <f t="shared" si="41"/>
        <v>137.77799999999999</v>
      </c>
      <c r="N517">
        <f t="shared" si="42"/>
        <v>-0.23000000000001819</v>
      </c>
      <c r="O517">
        <f t="shared" si="43"/>
        <v>-23.000000000001819</v>
      </c>
      <c r="Q517">
        <f t="shared" si="44"/>
        <v>-0.16665700539100498</v>
      </c>
    </row>
    <row r="518" spans="1:17" x14ac:dyDescent="0.25">
      <c r="A518" t="s">
        <v>2888</v>
      </c>
      <c r="B518" t="s">
        <v>195</v>
      </c>
      <c r="C518">
        <v>0</v>
      </c>
      <c r="D518" t="s">
        <v>147</v>
      </c>
      <c r="E518">
        <v>138.00800000000001</v>
      </c>
      <c r="F518">
        <v>0</v>
      </c>
      <c r="G518">
        <v>137</v>
      </c>
      <c r="H518" t="s">
        <v>2860</v>
      </c>
      <c r="I518">
        <v>138.00800000000001</v>
      </c>
      <c r="J518">
        <v>0</v>
      </c>
      <c r="K518">
        <v>0</v>
      </c>
      <c r="L518">
        <f t="shared" si="40"/>
        <v>1.0080000000000098</v>
      </c>
      <c r="M518">
        <f t="shared" si="41"/>
        <v>138.00800000000001</v>
      </c>
      <c r="N518">
        <f t="shared" si="42"/>
        <v>0</v>
      </c>
      <c r="O518">
        <f t="shared" si="43"/>
        <v>0</v>
      </c>
      <c r="Q518">
        <f t="shared" si="44"/>
        <v>0</v>
      </c>
    </row>
    <row r="519" spans="1:17" x14ac:dyDescent="0.25">
      <c r="A519" t="s">
        <v>2621</v>
      </c>
      <c r="B519" t="s">
        <v>195</v>
      </c>
      <c r="C519">
        <v>0.1</v>
      </c>
      <c r="D519" t="s">
        <v>147</v>
      </c>
      <c r="E519">
        <v>140.517</v>
      </c>
      <c r="F519">
        <v>140.749</v>
      </c>
      <c r="G519">
        <v>140.40299999999999</v>
      </c>
      <c r="H519" t="s">
        <v>2622</v>
      </c>
      <c r="I519">
        <v>140.40299999999999</v>
      </c>
      <c r="J519">
        <v>0</v>
      </c>
      <c r="K519">
        <v>0</v>
      </c>
      <c r="L519">
        <f t="shared" si="40"/>
        <v>0</v>
      </c>
      <c r="M519">
        <f t="shared" si="41"/>
        <v>-0.34600000000000364</v>
      </c>
      <c r="N519">
        <f t="shared" si="42"/>
        <v>-0.11400000000000432</v>
      </c>
      <c r="O519">
        <f t="shared" si="43"/>
        <v>-11.400000000000432</v>
      </c>
      <c r="Q519">
        <f t="shared" si="44"/>
        <v>-8.1128973718485528E-2</v>
      </c>
    </row>
    <row r="520" spans="1:17" x14ac:dyDescent="0.25">
      <c r="A520" t="s">
        <v>2623</v>
      </c>
      <c r="B520" t="s">
        <v>195</v>
      </c>
      <c r="C520">
        <v>0.1</v>
      </c>
      <c r="D520" t="s">
        <v>147</v>
      </c>
      <c r="E520">
        <v>141.601</v>
      </c>
      <c r="F520">
        <v>141.97900000000001</v>
      </c>
      <c r="G520">
        <v>141.36199999999999</v>
      </c>
      <c r="H520" t="s">
        <v>2624</v>
      </c>
      <c r="I520">
        <v>141.97999999999999</v>
      </c>
      <c r="J520">
        <v>0</v>
      </c>
      <c r="K520">
        <v>0</v>
      </c>
      <c r="L520">
        <f t="shared" si="40"/>
        <v>0.617999999999995</v>
      </c>
      <c r="M520">
        <f t="shared" si="41"/>
        <v>9.9999999997635314E-4</v>
      </c>
      <c r="N520">
        <f t="shared" si="42"/>
        <v>0.37899999999999068</v>
      </c>
      <c r="O520">
        <f t="shared" si="43"/>
        <v>37.899999999999068</v>
      </c>
      <c r="Q520">
        <f t="shared" si="44"/>
        <v>0.26765347702346076</v>
      </c>
    </row>
    <row r="521" spans="1:17" x14ac:dyDescent="0.25">
      <c r="A521" t="s">
        <v>2625</v>
      </c>
      <c r="B521" t="s">
        <v>200</v>
      </c>
      <c r="C521">
        <v>0.1</v>
      </c>
      <c r="D521" t="s">
        <v>147</v>
      </c>
      <c r="E521">
        <v>142.04900000000001</v>
      </c>
      <c r="F521">
        <v>141.56299999999999</v>
      </c>
      <c r="G521">
        <v>142.149</v>
      </c>
      <c r="H521" t="s">
        <v>2626</v>
      </c>
      <c r="I521">
        <v>142.15199999999999</v>
      </c>
      <c r="J521">
        <v>0</v>
      </c>
      <c r="K521">
        <v>0</v>
      </c>
      <c r="L521">
        <f t="shared" si="40"/>
        <v>2.9999999999859028E-3</v>
      </c>
      <c r="M521">
        <f t="shared" si="41"/>
        <v>0.58899999999999864</v>
      </c>
      <c r="N521">
        <f t="shared" si="42"/>
        <v>0.10299999999998022</v>
      </c>
      <c r="O521">
        <f t="shared" si="43"/>
        <v>10.299999999998022</v>
      </c>
      <c r="Q521">
        <f t="shared" si="44"/>
        <v>7.251019014564003E-2</v>
      </c>
    </row>
    <row r="522" spans="1:17" x14ac:dyDescent="0.25">
      <c r="A522" t="s">
        <v>2627</v>
      </c>
      <c r="B522" t="s">
        <v>200</v>
      </c>
      <c r="C522">
        <v>0.1</v>
      </c>
      <c r="D522" t="s">
        <v>147</v>
      </c>
      <c r="E522">
        <v>141.99799999999999</v>
      </c>
      <c r="F522">
        <v>141.595</v>
      </c>
      <c r="G522">
        <v>142.11000000000001</v>
      </c>
      <c r="H522" t="s">
        <v>2628</v>
      </c>
      <c r="I522">
        <v>142.11000000000001</v>
      </c>
      <c r="J522">
        <v>0</v>
      </c>
      <c r="K522">
        <v>0</v>
      </c>
      <c r="L522">
        <f t="shared" si="40"/>
        <v>0</v>
      </c>
      <c r="M522">
        <f t="shared" si="41"/>
        <v>0.51500000000001478</v>
      </c>
      <c r="N522">
        <f t="shared" si="42"/>
        <v>0.11200000000002319</v>
      </c>
      <c r="O522">
        <f t="shared" si="43"/>
        <v>11.200000000002319</v>
      </c>
      <c r="Q522">
        <f t="shared" si="44"/>
        <v>7.8874350342978919E-2</v>
      </c>
    </row>
    <row r="523" spans="1:17" x14ac:dyDescent="0.25">
      <c r="A523" t="s">
        <v>2629</v>
      </c>
      <c r="B523" t="s">
        <v>195</v>
      </c>
      <c r="C523">
        <v>0.1</v>
      </c>
      <c r="D523" t="s">
        <v>147</v>
      </c>
      <c r="E523">
        <v>141.34800000000001</v>
      </c>
      <c r="F523">
        <v>141.76900000000001</v>
      </c>
      <c r="G523">
        <v>141.24799999999999</v>
      </c>
      <c r="H523" t="s">
        <v>2630</v>
      </c>
      <c r="I523">
        <v>141.24600000000001</v>
      </c>
      <c r="J523">
        <v>0</v>
      </c>
      <c r="K523">
        <v>0</v>
      </c>
      <c r="L523">
        <f t="shared" si="40"/>
        <v>-1.999999999981128E-3</v>
      </c>
      <c r="M523">
        <f t="shared" si="41"/>
        <v>-0.52299999999999613</v>
      </c>
      <c r="N523">
        <f t="shared" si="42"/>
        <v>-0.10200000000000387</v>
      </c>
      <c r="O523">
        <f t="shared" si="43"/>
        <v>-10.200000000000387</v>
      </c>
      <c r="Q523">
        <f t="shared" si="44"/>
        <v>-7.2162322777827678E-2</v>
      </c>
    </row>
    <row r="524" spans="1:17" x14ac:dyDescent="0.25">
      <c r="A524" t="s">
        <v>2631</v>
      </c>
      <c r="B524" t="s">
        <v>195</v>
      </c>
      <c r="C524">
        <v>0.1</v>
      </c>
      <c r="D524" t="s">
        <v>147</v>
      </c>
      <c r="E524">
        <v>140.477</v>
      </c>
      <c r="F524">
        <v>141.19999999999999</v>
      </c>
      <c r="G524">
        <v>140.46600000000001</v>
      </c>
      <c r="H524" t="s">
        <v>2632</v>
      </c>
      <c r="I524">
        <v>141.19999999999999</v>
      </c>
      <c r="J524">
        <v>0</v>
      </c>
      <c r="K524">
        <v>0</v>
      </c>
      <c r="L524">
        <f t="shared" si="40"/>
        <v>0.73399999999998045</v>
      </c>
      <c r="M524">
        <f t="shared" si="41"/>
        <v>0</v>
      </c>
      <c r="N524">
        <f t="shared" si="42"/>
        <v>0.72299999999998477</v>
      </c>
      <c r="O524">
        <f t="shared" si="43"/>
        <v>72.299999999998477</v>
      </c>
      <c r="Q524">
        <f t="shared" si="44"/>
        <v>0.5146750001779542</v>
      </c>
    </row>
    <row r="525" spans="1:17" x14ac:dyDescent="0.25">
      <c r="A525" t="s">
        <v>2633</v>
      </c>
      <c r="B525" t="s">
        <v>195</v>
      </c>
      <c r="C525">
        <v>0.1</v>
      </c>
      <c r="D525" t="s">
        <v>147</v>
      </c>
      <c r="E525">
        <v>140.70099999999999</v>
      </c>
      <c r="F525">
        <v>141.19999999999999</v>
      </c>
      <c r="G525">
        <v>140.46600000000001</v>
      </c>
      <c r="H525" t="s">
        <v>2632</v>
      </c>
      <c r="I525">
        <v>141.19999999999999</v>
      </c>
      <c r="J525">
        <v>0</v>
      </c>
      <c r="K525">
        <v>0</v>
      </c>
      <c r="L525">
        <f t="shared" si="40"/>
        <v>0.73399999999998045</v>
      </c>
      <c r="M525">
        <f t="shared" si="41"/>
        <v>0</v>
      </c>
      <c r="N525">
        <f t="shared" si="42"/>
        <v>0.49899999999999523</v>
      </c>
      <c r="O525">
        <f t="shared" si="43"/>
        <v>49.899999999999523</v>
      </c>
      <c r="Q525">
        <f t="shared" si="44"/>
        <v>0.35465277432285147</v>
      </c>
    </row>
    <row r="526" spans="1:17" x14ac:dyDescent="0.25">
      <c r="A526" t="s">
        <v>2634</v>
      </c>
      <c r="B526" t="s">
        <v>195</v>
      </c>
      <c r="C526">
        <v>0.1</v>
      </c>
      <c r="D526" t="s">
        <v>147</v>
      </c>
      <c r="E526">
        <v>140.87700000000001</v>
      </c>
      <c r="F526">
        <v>141.19999999999999</v>
      </c>
      <c r="G526">
        <v>140.46600000000001</v>
      </c>
      <c r="H526" t="s">
        <v>2632</v>
      </c>
      <c r="I526">
        <v>141.19999999999999</v>
      </c>
      <c r="J526">
        <v>0</v>
      </c>
      <c r="K526">
        <v>0</v>
      </c>
      <c r="L526">
        <f t="shared" si="40"/>
        <v>0.73399999999998045</v>
      </c>
      <c r="M526">
        <f t="shared" si="41"/>
        <v>0</v>
      </c>
      <c r="N526">
        <f t="shared" si="42"/>
        <v>0.32299999999997908</v>
      </c>
      <c r="O526">
        <f t="shared" si="43"/>
        <v>32.299999999997908</v>
      </c>
      <c r="Q526">
        <f t="shared" si="44"/>
        <v>0.22927802267224531</v>
      </c>
    </row>
    <row r="527" spans="1:17" x14ac:dyDescent="0.25">
      <c r="A527" t="s">
        <v>2635</v>
      </c>
      <c r="B527" t="s">
        <v>200</v>
      </c>
      <c r="C527">
        <v>0.1</v>
      </c>
      <c r="D527" t="s">
        <v>147</v>
      </c>
      <c r="E527">
        <v>141.702</v>
      </c>
      <c r="F527">
        <v>141.19800000000001</v>
      </c>
      <c r="G527">
        <v>141.87200000000001</v>
      </c>
      <c r="H527" t="s">
        <v>2636</v>
      </c>
      <c r="I527">
        <v>141.87200000000001</v>
      </c>
      <c r="J527">
        <v>0</v>
      </c>
      <c r="K527">
        <v>0</v>
      </c>
      <c r="L527">
        <f t="shared" si="40"/>
        <v>0</v>
      </c>
      <c r="M527">
        <f t="shared" si="41"/>
        <v>0.67400000000000659</v>
      </c>
      <c r="N527">
        <f t="shared" si="42"/>
        <v>0.17000000000001592</v>
      </c>
      <c r="O527">
        <f t="shared" si="43"/>
        <v>17.000000000001592</v>
      </c>
      <c r="Q527">
        <f t="shared" si="44"/>
        <v>0.11997007805113261</v>
      </c>
    </row>
    <row r="528" spans="1:17" x14ac:dyDescent="0.25">
      <c r="A528" t="s">
        <v>2637</v>
      </c>
      <c r="B528" t="s">
        <v>200</v>
      </c>
      <c r="C528">
        <v>0.1</v>
      </c>
      <c r="D528" t="s">
        <v>147</v>
      </c>
      <c r="E528">
        <v>141.53899999999999</v>
      </c>
      <c r="F528">
        <v>141.19800000000001</v>
      </c>
      <c r="G528">
        <v>141.87200000000001</v>
      </c>
      <c r="H528" t="s">
        <v>2636</v>
      </c>
      <c r="I528">
        <v>141.87200000000001</v>
      </c>
      <c r="J528">
        <v>0</v>
      </c>
      <c r="K528">
        <v>0</v>
      </c>
      <c r="L528">
        <f t="shared" si="40"/>
        <v>0</v>
      </c>
      <c r="M528">
        <f t="shared" si="41"/>
        <v>0.67400000000000659</v>
      </c>
      <c r="N528">
        <f t="shared" si="42"/>
        <v>0.33300000000002683</v>
      </c>
      <c r="O528">
        <f t="shared" si="43"/>
        <v>33.300000000002683</v>
      </c>
      <c r="Q528">
        <f t="shared" si="44"/>
        <v>0.23527084407832954</v>
      </c>
    </row>
    <row r="529" spans="1:17" x14ac:dyDescent="0.25">
      <c r="A529" t="s">
        <v>2638</v>
      </c>
      <c r="B529" t="s">
        <v>200</v>
      </c>
      <c r="C529">
        <v>0.1</v>
      </c>
      <c r="D529" t="s">
        <v>147</v>
      </c>
      <c r="E529">
        <v>142.136</v>
      </c>
      <c r="F529">
        <v>0</v>
      </c>
      <c r="G529">
        <v>142.13999999999999</v>
      </c>
      <c r="H529" t="s">
        <v>2639</v>
      </c>
      <c r="I529">
        <v>142.13999999999999</v>
      </c>
      <c r="J529">
        <v>0</v>
      </c>
      <c r="K529">
        <v>0</v>
      </c>
      <c r="L529">
        <f t="shared" si="40"/>
        <v>0</v>
      </c>
      <c r="M529">
        <f t="shared" si="41"/>
        <v>142.13999999999999</v>
      </c>
      <c r="N529">
        <f t="shared" si="42"/>
        <v>3.9999999999906777E-3</v>
      </c>
      <c r="O529">
        <f t="shared" si="43"/>
        <v>0.39999999999906777</v>
      </c>
      <c r="Q529">
        <f t="shared" si="44"/>
        <v>2.8142061124491178E-3</v>
      </c>
    </row>
    <row r="530" spans="1:17" x14ac:dyDescent="0.25">
      <c r="A530" t="s">
        <v>2640</v>
      </c>
      <c r="B530" t="s">
        <v>200</v>
      </c>
      <c r="C530">
        <v>0.1</v>
      </c>
      <c r="D530" t="s">
        <v>147</v>
      </c>
      <c r="E530">
        <v>141.876</v>
      </c>
      <c r="F530">
        <v>0</v>
      </c>
      <c r="G530">
        <v>142.13999999999999</v>
      </c>
      <c r="H530" t="s">
        <v>2639</v>
      </c>
      <c r="I530">
        <v>142.13999999999999</v>
      </c>
      <c r="J530">
        <v>0</v>
      </c>
      <c r="K530">
        <v>0</v>
      </c>
      <c r="L530">
        <f t="shared" si="40"/>
        <v>0</v>
      </c>
      <c r="M530">
        <f t="shared" si="41"/>
        <v>142.13999999999999</v>
      </c>
      <c r="N530">
        <f t="shared" si="42"/>
        <v>0.26399999999998158</v>
      </c>
      <c r="O530">
        <f t="shared" si="43"/>
        <v>26.399999999998158</v>
      </c>
      <c r="Q530">
        <f t="shared" si="44"/>
        <v>0.1860779835912921</v>
      </c>
    </row>
    <row r="531" spans="1:17" x14ac:dyDescent="0.25">
      <c r="A531" t="s">
        <v>2641</v>
      </c>
      <c r="B531" t="s">
        <v>200</v>
      </c>
      <c r="C531">
        <v>0.1</v>
      </c>
      <c r="D531" t="s">
        <v>147</v>
      </c>
      <c r="E531">
        <v>141.72499999999999</v>
      </c>
      <c r="F531">
        <v>1E-3</v>
      </c>
      <c r="G531">
        <v>142.13999999999999</v>
      </c>
      <c r="H531" t="s">
        <v>2639</v>
      </c>
      <c r="I531">
        <v>142.13999999999999</v>
      </c>
      <c r="J531">
        <v>0</v>
      </c>
      <c r="K531">
        <v>0</v>
      </c>
      <c r="L531">
        <f t="shared" si="40"/>
        <v>0</v>
      </c>
      <c r="M531">
        <f t="shared" si="41"/>
        <v>142.13899999999998</v>
      </c>
      <c r="N531">
        <f t="shared" si="42"/>
        <v>0.41499999999999204</v>
      </c>
      <c r="O531">
        <f t="shared" si="43"/>
        <v>41.499999999999204</v>
      </c>
      <c r="Q531">
        <f t="shared" si="44"/>
        <v>0.29282060328099635</v>
      </c>
    </row>
    <row r="532" spans="1:17" x14ac:dyDescent="0.25">
      <c r="A532" t="s">
        <v>2642</v>
      </c>
      <c r="B532" t="s">
        <v>200</v>
      </c>
      <c r="C532">
        <v>0.1</v>
      </c>
      <c r="D532" t="s">
        <v>147</v>
      </c>
      <c r="E532">
        <v>141.548</v>
      </c>
      <c r="F532">
        <v>0</v>
      </c>
      <c r="G532">
        <v>142.13999999999999</v>
      </c>
      <c r="H532" t="s">
        <v>2639</v>
      </c>
      <c r="I532">
        <v>142.13999999999999</v>
      </c>
      <c r="J532">
        <v>0</v>
      </c>
      <c r="K532">
        <v>0</v>
      </c>
      <c r="L532">
        <f t="shared" si="40"/>
        <v>0</v>
      </c>
      <c r="M532">
        <f t="shared" si="41"/>
        <v>142.13999999999999</v>
      </c>
      <c r="N532">
        <f t="shared" si="42"/>
        <v>0.59199999999998454</v>
      </c>
      <c r="O532">
        <f t="shared" si="43"/>
        <v>59.199999999998454</v>
      </c>
      <c r="Q532">
        <f t="shared" si="44"/>
        <v>0.41823268431908933</v>
      </c>
    </row>
    <row r="533" spans="1:17" x14ac:dyDescent="0.25">
      <c r="A533" t="s">
        <v>2643</v>
      </c>
      <c r="B533" t="s">
        <v>200</v>
      </c>
      <c r="C533">
        <v>0.1</v>
      </c>
      <c r="D533" t="s">
        <v>147</v>
      </c>
      <c r="E533">
        <v>141.33199999999999</v>
      </c>
      <c r="F533">
        <v>0</v>
      </c>
      <c r="G533">
        <v>142.13999999999999</v>
      </c>
      <c r="H533" t="s">
        <v>2639</v>
      </c>
      <c r="I533">
        <v>142.13999999999999</v>
      </c>
      <c r="J533">
        <v>0</v>
      </c>
      <c r="K533">
        <v>0</v>
      </c>
      <c r="L533">
        <f t="shared" si="40"/>
        <v>0</v>
      </c>
      <c r="M533">
        <f t="shared" si="41"/>
        <v>142.13999999999999</v>
      </c>
      <c r="N533">
        <f t="shared" si="42"/>
        <v>0.80799999999999272</v>
      </c>
      <c r="O533">
        <f t="shared" si="43"/>
        <v>80.799999999999272</v>
      </c>
      <c r="Q533">
        <f t="shared" si="44"/>
        <v>0.57170350663684999</v>
      </c>
    </row>
    <row r="534" spans="1:17" x14ac:dyDescent="0.25">
      <c r="A534" t="s">
        <v>2644</v>
      </c>
      <c r="B534" t="s">
        <v>195</v>
      </c>
      <c r="C534">
        <v>0.1</v>
      </c>
      <c r="D534" t="s">
        <v>147</v>
      </c>
      <c r="E534">
        <v>141.15799999999999</v>
      </c>
      <c r="F534">
        <v>0</v>
      </c>
      <c r="G534">
        <v>141.30000000000001</v>
      </c>
      <c r="H534" t="s">
        <v>2645</v>
      </c>
      <c r="I534">
        <v>141.739</v>
      </c>
      <c r="J534">
        <v>0</v>
      </c>
      <c r="K534">
        <v>0</v>
      </c>
      <c r="L534">
        <f t="shared" si="40"/>
        <v>0.43899999999999295</v>
      </c>
      <c r="M534">
        <f t="shared" si="41"/>
        <v>141.739</v>
      </c>
      <c r="N534">
        <f t="shared" si="42"/>
        <v>0.58100000000001728</v>
      </c>
      <c r="O534">
        <f t="shared" si="43"/>
        <v>58.100000000001728</v>
      </c>
      <c r="Q534">
        <f t="shared" si="44"/>
        <v>0.41159551708016362</v>
      </c>
    </row>
    <row r="535" spans="1:17" x14ac:dyDescent="0.25">
      <c r="A535" t="s">
        <v>2646</v>
      </c>
      <c r="B535" t="s">
        <v>195</v>
      </c>
      <c r="C535">
        <v>0.1</v>
      </c>
      <c r="D535" t="s">
        <v>147</v>
      </c>
      <c r="E535">
        <v>141.82400000000001</v>
      </c>
      <c r="F535">
        <v>0</v>
      </c>
      <c r="G535">
        <v>141.30000000000001</v>
      </c>
      <c r="H535" t="s">
        <v>2647</v>
      </c>
      <c r="I535">
        <v>141.739</v>
      </c>
      <c r="J535">
        <v>0</v>
      </c>
      <c r="K535">
        <v>0</v>
      </c>
      <c r="L535">
        <f t="shared" si="40"/>
        <v>0.43899999999999295</v>
      </c>
      <c r="M535">
        <f t="shared" si="41"/>
        <v>141.739</v>
      </c>
      <c r="N535">
        <f t="shared" si="42"/>
        <v>-8.5000000000007958E-2</v>
      </c>
      <c r="O535">
        <f t="shared" si="43"/>
        <v>-8.5000000000007958</v>
      </c>
      <c r="Q535">
        <f t="shared" si="44"/>
        <v>-5.9933438628164457E-2</v>
      </c>
    </row>
    <row r="536" spans="1:17" x14ac:dyDescent="0.25">
      <c r="A536" t="s">
        <v>2648</v>
      </c>
      <c r="B536" t="s">
        <v>195</v>
      </c>
      <c r="C536">
        <v>0.1</v>
      </c>
      <c r="D536" t="s">
        <v>147</v>
      </c>
      <c r="E536">
        <v>141.92400000000001</v>
      </c>
      <c r="F536">
        <v>0</v>
      </c>
      <c r="G536">
        <v>141.30000000000001</v>
      </c>
      <c r="H536" t="s">
        <v>2649</v>
      </c>
      <c r="I536">
        <v>141.74100000000001</v>
      </c>
      <c r="J536">
        <v>0</v>
      </c>
      <c r="K536">
        <v>0</v>
      </c>
      <c r="L536">
        <f t="shared" si="40"/>
        <v>0.4410000000000025</v>
      </c>
      <c r="M536">
        <f t="shared" si="41"/>
        <v>141.74100000000001</v>
      </c>
      <c r="N536">
        <f t="shared" si="42"/>
        <v>-0.18299999999999272</v>
      </c>
      <c r="O536">
        <f t="shared" si="43"/>
        <v>-18.299999999999272</v>
      </c>
      <c r="Q536">
        <f t="shared" si="44"/>
        <v>-0.12894225078210361</v>
      </c>
    </row>
    <row r="537" spans="1:17" x14ac:dyDescent="0.25">
      <c r="A537" t="s">
        <v>2650</v>
      </c>
      <c r="B537" t="s">
        <v>195</v>
      </c>
      <c r="C537">
        <v>0.1</v>
      </c>
      <c r="D537" t="s">
        <v>147</v>
      </c>
      <c r="E537">
        <v>142.04499999999999</v>
      </c>
      <c r="F537">
        <v>0</v>
      </c>
      <c r="G537">
        <v>141.30000000000001</v>
      </c>
      <c r="H537" t="s">
        <v>2651</v>
      </c>
      <c r="I537">
        <v>141.739</v>
      </c>
      <c r="J537">
        <v>0</v>
      </c>
      <c r="K537">
        <v>0</v>
      </c>
      <c r="L537">
        <f t="shared" si="40"/>
        <v>0.43899999999999295</v>
      </c>
      <c r="M537">
        <f t="shared" si="41"/>
        <v>141.739</v>
      </c>
      <c r="N537">
        <f t="shared" si="42"/>
        <v>-0.30599999999998317</v>
      </c>
      <c r="O537">
        <f t="shared" si="43"/>
        <v>-30.599999999998317</v>
      </c>
      <c r="Q537">
        <f t="shared" si="44"/>
        <v>-0.21542468935899411</v>
      </c>
    </row>
    <row r="538" spans="1:17" x14ac:dyDescent="0.25">
      <c r="A538" t="s">
        <v>2652</v>
      </c>
      <c r="B538" t="s">
        <v>195</v>
      </c>
      <c r="C538">
        <v>0.1</v>
      </c>
      <c r="D538" t="s">
        <v>147</v>
      </c>
      <c r="E538">
        <v>142.13800000000001</v>
      </c>
      <c r="F538">
        <v>0</v>
      </c>
      <c r="G538">
        <v>141.30000000000001</v>
      </c>
      <c r="H538" t="s">
        <v>2653</v>
      </c>
      <c r="I538">
        <v>141.744</v>
      </c>
      <c r="J538">
        <v>0</v>
      </c>
      <c r="K538">
        <v>0</v>
      </c>
      <c r="L538">
        <f t="shared" si="40"/>
        <v>0.4439999999999884</v>
      </c>
      <c r="M538">
        <f t="shared" si="41"/>
        <v>141.744</v>
      </c>
      <c r="N538">
        <f t="shared" si="42"/>
        <v>-0.39400000000000546</v>
      </c>
      <c r="O538">
        <f t="shared" si="43"/>
        <v>-39.400000000000546</v>
      </c>
      <c r="Q538">
        <f t="shared" si="44"/>
        <v>-0.27719540165191958</v>
      </c>
    </row>
    <row r="539" spans="1:17" x14ac:dyDescent="0.25">
      <c r="A539" t="s">
        <v>2654</v>
      </c>
      <c r="B539" t="s">
        <v>1744</v>
      </c>
      <c r="C539">
        <v>0.1</v>
      </c>
      <c r="D539" t="s">
        <v>147</v>
      </c>
      <c r="E539">
        <v>142.25</v>
      </c>
      <c r="F539">
        <v>0</v>
      </c>
      <c r="G539">
        <v>0</v>
      </c>
      <c r="H539" t="s">
        <v>2655</v>
      </c>
      <c r="I539">
        <v>141.67699999999999</v>
      </c>
      <c r="J539" t="s">
        <v>2491</v>
      </c>
      <c r="L539">
        <f t="shared" si="40"/>
        <v>141.67699999999999</v>
      </c>
      <c r="M539">
        <f t="shared" si="41"/>
        <v>141.67699999999999</v>
      </c>
      <c r="N539">
        <f t="shared" si="42"/>
        <v>-0.5730000000000075</v>
      </c>
      <c r="O539">
        <f t="shared" si="43"/>
        <v>-57.30000000000075</v>
      </c>
      <c r="Q539">
        <f t="shared" si="44"/>
        <v>-0.4028119507908664</v>
      </c>
    </row>
    <row r="540" spans="1:17" x14ac:dyDescent="0.25">
      <c r="A540" t="s">
        <v>2656</v>
      </c>
      <c r="B540" t="s">
        <v>200</v>
      </c>
      <c r="C540">
        <v>0.1</v>
      </c>
      <c r="D540" t="s">
        <v>147</v>
      </c>
      <c r="E540">
        <v>141.744</v>
      </c>
      <c r="F540">
        <v>141.37</v>
      </c>
      <c r="G540">
        <v>141.85900000000001</v>
      </c>
      <c r="H540" t="s">
        <v>2657</v>
      </c>
      <c r="I540">
        <v>141.86000000000001</v>
      </c>
      <c r="J540">
        <v>0</v>
      </c>
      <c r="K540">
        <v>0</v>
      </c>
      <c r="L540">
        <f t="shared" si="40"/>
        <v>1.0000000000047748E-3</v>
      </c>
      <c r="M540">
        <f t="shared" si="41"/>
        <v>0.49000000000000909</v>
      </c>
      <c r="N540">
        <f t="shared" si="42"/>
        <v>0.11600000000001387</v>
      </c>
      <c r="O540">
        <f t="shared" si="43"/>
        <v>11.600000000001387</v>
      </c>
      <c r="Q540">
        <f t="shared" si="44"/>
        <v>8.1837679196307342E-2</v>
      </c>
    </row>
    <row r="541" spans="1:17" x14ac:dyDescent="0.25">
      <c r="A541" t="s">
        <v>2658</v>
      </c>
      <c r="B541" t="s">
        <v>195</v>
      </c>
      <c r="C541">
        <v>0.1</v>
      </c>
      <c r="D541" t="s">
        <v>147</v>
      </c>
      <c r="E541">
        <v>142.124</v>
      </c>
      <c r="F541">
        <v>142.65</v>
      </c>
      <c r="G541">
        <v>142</v>
      </c>
      <c r="H541" t="s">
        <v>2659</v>
      </c>
      <c r="I541">
        <v>141.99600000000001</v>
      </c>
      <c r="J541">
        <v>0</v>
      </c>
      <c r="K541">
        <v>0</v>
      </c>
      <c r="L541">
        <f t="shared" si="40"/>
        <v>-3.9999999999906777E-3</v>
      </c>
      <c r="M541">
        <f t="shared" si="41"/>
        <v>-0.65399999999999636</v>
      </c>
      <c r="N541">
        <f t="shared" si="42"/>
        <v>-0.1279999999999859</v>
      </c>
      <c r="O541">
        <f t="shared" si="43"/>
        <v>-12.79999999999859</v>
      </c>
      <c r="Q541">
        <f t="shared" si="44"/>
        <v>-9.0062199206316959E-2</v>
      </c>
    </row>
    <row r="542" spans="1:17" x14ac:dyDescent="0.25">
      <c r="A542" t="s">
        <v>2660</v>
      </c>
      <c r="B542" t="s">
        <v>1744</v>
      </c>
      <c r="C542">
        <v>0.1</v>
      </c>
      <c r="D542" t="s">
        <v>147</v>
      </c>
      <c r="E542">
        <v>142.4</v>
      </c>
      <c r="F542">
        <v>142.65</v>
      </c>
      <c r="G542">
        <v>142</v>
      </c>
      <c r="H542" t="s">
        <v>2661</v>
      </c>
      <c r="I542">
        <v>141.93899999999999</v>
      </c>
      <c r="J542" t="s">
        <v>2491</v>
      </c>
      <c r="L542">
        <f t="shared" si="40"/>
        <v>-6.1000000000007049E-2</v>
      </c>
      <c r="M542">
        <f t="shared" si="41"/>
        <v>-0.71100000000001273</v>
      </c>
      <c r="N542">
        <f t="shared" si="42"/>
        <v>-0.46100000000001273</v>
      </c>
      <c r="O542">
        <f t="shared" si="43"/>
        <v>-46.100000000001273</v>
      </c>
      <c r="Q542">
        <f t="shared" si="44"/>
        <v>-0.32373595505618868</v>
      </c>
    </row>
    <row r="543" spans="1:17" x14ac:dyDescent="0.25">
      <c r="A543" t="s">
        <v>2662</v>
      </c>
      <c r="B543" t="s">
        <v>1744</v>
      </c>
      <c r="C543">
        <v>0.1</v>
      </c>
      <c r="D543" t="s">
        <v>147</v>
      </c>
      <c r="E543">
        <v>142.58000000000001</v>
      </c>
      <c r="F543">
        <v>142.65</v>
      </c>
      <c r="G543">
        <v>142</v>
      </c>
      <c r="H543" t="s">
        <v>2663</v>
      </c>
      <c r="I543">
        <v>141.93899999999999</v>
      </c>
      <c r="J543" t="s">
        <v>2491</v>
      </c>
      <c r="L543">
        <f t="shared" si="40"/>
        <v>-6.1000000000007049E-2</v>
      </c>
      <c r="M543">
        <f t="shared" si="41"/>
        <v>-0.71100000000001273</v>
      </c>
      <c r="N543">
        <f t="shared" si="42"/>
        <v>-0.64100000000001955</v>
      </c>
      <c r="O543">
        <f t="shared" si="43"/>
        <v>-64.100000000001955</v>
      </c>
      <c r="Q543">
        <f t="shared" si="44"/>
        <v>-0.44957217000983274</v>
      </c>
    </row>
    <row r="544" spans="1:17" x14ac:dyDescent="0.25">
      <c r="A544" t="s">
        <v>2664</v>
      </c>
      <c r="B544" t="s">
        <v>195</v>
      </c>
      <c r="C544">
        <v>0.1</v>
      </c>
      <c r="D544" t="s">
        <v>147</v>
      </c>
      <c r="E544">
        <v>141.83500000000001</v>
      </c>
      <c r="F544">
        <v>0</v>
      </c>
      <c r="G544">
        <v>142.35</v>
      </c>
      <c r="H544" t="s">
        <v>2665</v>
      </c>
      <c r="I544">
        <v>142.34700000000001</v>
      </c>
      <c r="J544">
        <v>0</v>
      </c>
      <c r="K544">
        <v>0</v>
      </c>
      <c r="L544">
        <f t="shared" si="40"/>
        <v>-2.9999999999859028E-3</v>
      </c>
      <c r="M544">
        <f t="shared" si="41"/>
        <v>142.34700000000001</v>
      </c>
      <c r="N544">
        <f t="shared" si="42"/>
        <v>0.51200000000000045</v>
      </c>
      <c r="O544">
        <f t="shared" si="43"/>
        <v>51.200000000000045</v>
      </c>
      <c r="Q544">
        <f t="shared" si="44"/>
        <v>0.36098283216413468</v>
      </c>
    </row>
    <row r="545" spans="1:17" x14ac:dyDescent="0.25">
      <c r="A545" t="s">
        <v>2666</v>
      </c>
      <c r="B545" t="s">
        <v>1744</v>
      </c>
      <c r="C545">
        <v>0.1</v>
      </c>
      <c r="D545" t="s">
        <v>147</v>
      </c>
      <c r="E545">
        <v>142.1</v>
      </c>
      <c r="F545">
        <v>142.43</v>
      </c>
      <c r="G545">
        <v>141.72</v>
      </c>
      <c r="H545" t="s">
        <v>2667</v>
      </c>
      <c r="I545">
        <v>142.084</v>
      </c>
      <c r="J545" t="s">
        <v>2491</v>
      </c>
      <c r="L545">
        <f t="shared" si="40"/>
        <v>0.36400000000000432</v>
      </c>
      <c r="M545">
        <f t="shared" si="41"/>
        <v>-0.34600000000000364</v>
      </c>
      <c r="N545">
        <f t="shared" si="42"/>
        <v>-1.5999999999991132E-2</v>
      </c>
      <c r="O545">
        <f t="shared" si="43"/>
        <v>-1.5999999999991132</v>
      </c>
      <c r="Q545">
        <f t="shared" si="44"/>
        <v>-1.1259676284300586E-2</v>
      </c>
    </row>
    <row r="546" spans="1:17" x14ac:dyDescent="0.25">
      <c r="A546" t="s">
        <v>2668</v>
      </c>
      <c r="B546" t="s">
        <v>195</v>
      </c>
      <c r="C546">
        <v>0.1</v>
      </c>
      <c r="D546" t="s">
        <v>147</v>
      </c>
      <c r="E546">
        <v>142.084</v>
      </c>
      <c r="F546">
        <v>0</v>
      </c>
      <c r="G546">
        <v>142.35</v>
      </c>
      <c r="H546" t="s">
        <v>2665</v>
      </c>
      <c r="I546">
        <v>142.34700000000001</v>
      </c>
      <c r="J546">
        <v>0</v>
      </c>
      <c r="K546">
        <v>0</v>
      </c>
      <c r="L546">
        <f t="shared" si="40"/>
        <v>-2.9999999999859028E-3</v>
      </c>
      <c r="M546">
        <f t="shared" si="41"/>
        <v>142.34700000000001</v>
      </c>
      <c r="N546">
        <f t="shared" si="42"/>
        <v>0.26300000000000523</v>
      </c>
      <c r="O546">
        <f t="shared" si="43"/>
        <v>26.300000000000523</v>
      </c>
      <c r="Q546">
        <f t="shared" si="44"/>
        <v>0.18510177078348386</v>
      </c>
    </row>
    <row r="547" spans="1:17" x14ac:dyDescent="0.25">
      <c r="A547" t="s">
        <v>2669</v>
      </c>
      <c r="B547" t="s">
        <v>195</v>
      </c>
      <c r="C547">
        <v>0.1</v>
      </c>
      <c r="D547" t="s">
        <v>147</v>
      </c>
      <c r="E547">
        <v>142.262</v>
      </c>
      <c r="F547">
        <v>0</v>
      </c>
      <c r="G547">
        <v>142.35</v>
      </c>
      <c r="H547" t="s">
        <v>2665</v>
      </c>
      <c r="I547">
        <v>142.34700000000001</v>
      </c>
      <c r="J547">
        <v>0</v>
      </c>
      <c r="K547">
        <v>0</v>
      </c>
      <c r="L547">
        <f t="shared" si="40"/>
        <v>-2.9999999999859028E-3</v>
      </c>
      <c r="M547">
        <f t="shared" si="41"/>
        <v>142.34700000000001</v>
      </c>
      <c r="N547">
        <f t="shared" si="42"/>
        <v>8.5000000000007958E-2</v>
      </c>
      <c r="O547">
        <f t="shared" si="43"/>
        <v>8.5000000000007958</v>
      </c>
      <c r="Q547">
        <f t="shared" si="44"/>
        <v>5.974891397562803E-2</v>
      </c>
    </row>
    <row r="548" spans="1:17" x14ac:dyDescent="0.25">
      <c r="A548" t="s">
        <v>2670</v>
      </c>
      <c r="B548" t="s">
        <v>195</v>
      </c>
      <c r="C548">
        <v>0.1</v>
      </c>
      <c r="D548" t="s">
        <v>147</v>
      </c>
      <c r="E548">
        <v>142.392</v>
      </c>
      <c r="F548">
        <v>0</v>
      </c>
      <c r="G548">
        <v>142.35</v>
      </c>
      <c r="H548" t="s">
        <v>2665</v>
      </c>
      <c r="I548">
        <v>142.34700000000001</v>
      </c>
      <c r="J548">
        <v>0</v>
      </c>
      <c r="K548">
        <v>0</v>
      </c>
      <c r="L548">
        <f t="shared" si="40"/>
        <v>-2.9999999999859028E-3</v>
      </c>
      <c r="M548">
        <f t="shared" si="41"/>
        <v>142.34700000000001</v>
      </c>
      <c r="N548">
        <f t="shared" si="42"/>
        <v>-4.4999999999987494E-2</v>
      </c>
      <c r="O548">
        <f t="shared" si="43"/>
        <v>-4.4999999999987494</v>
      </c>
      <c r="Q548">
        <f t="shared" si="44"/>
        <v>-3.1602899039263083E-2</v>
      </c>
    </row>
    <row r="549" spans="1:17" x14ac:dyDescent="0.25">
      <c r="A549" t="s">
        <v>2671</v>
      </c>
      <c r="B549" t="s">
        <v>1744</v>
      </c>
      <c r="C549">
        <v>0.1</v>
      </c>
      <c r="D549" t="s">
        <v>147</v>
      </c>
      <c r="E549">
        <v>143</v>
      </c>
      <c r="F549">
        <v>0</v>
      </c>
      <c r="G549">
        <v>0</v>
      </c>
      <c r="H549" t="s">
        <v>2672</v>
      </c>
      <c r="I549">
        <v>142.34299999999999</v>
      </c>
      <c r="J549" t="s">
        <v>2491</v>
      </c>
      <c r="L549">
        <f t="shared" si="40"/>
        <v>142.34299999999999</v>
      </c>
      <c r="M549">
        <f t="shared" si="41"/>
        <v>142.34299999999999</v>
      </c>
      <c r="N549">
        <f t="shared" si="42"/>
        <v>-0.65700000000001069</v>
      </c>
      <c r="O549">
        <f t="shared" si="43"/>
        <v>-65.700000000001069</v>
      </c>
      <c r="Q549">
        <f t="shared" si="44"/>
        <v>-0.45944055944056689</v>
      </c>
    </row>
    <row r="550" spans="1:17" x14ac:dyDescent="0.25">
      <c r="A550" t="s">
        <v>2673</v>
      </c>
      <c r="B550" t="s">
        <v>1744</v>
      </c>
      <c r="C550">
        <v>0.1</v>
      </c>
      <c r="D550" t="s">
        <v>147</v>
      </c>
      <c r="E550">
        <v>143.19999999999999</v>
      </c>
      <c r="F550">
        <v>0</v>
      </c>
      <c r="G550">
        <v>0</v>
      </c>
      <c r="H550" t="s">
        <v>2674</v>
      </c>
      <c r="I550">
        <v>142.34</v>
      </c>
      <c r="J550" t="s">
        <v>2491</v>
      </c>
      <c r="L550">
        <f t="shared" si="40"/>
        <v>142.34</v>
      </c>
      <c r="M550">
        <f t="shared" si="41"/>
        <v>142.34</v>
      </c>
      <c r="N550">
        <f t="shared" si="42"/>
        <v>-0.85999999999998522</v>
      </c>
      <c r="O550">
        <f t="shared" si="43"/>
        <v>-85.999999999998522</v>
      </c>
      <c r="Q550">
        <f t="shared" si="44"/>
        <v>-0.60055865921786689</v>
      </c>
    </row>
    <row r="551" spans="1:17" x14ac:dyDescent="0.25">
      <c r="A551" t="s">
        <v>2675</v>
      </c>
      <c r="B551" t="s">
        <v>1744</v>
      </c>
      <c r="C551">
        <v>0.1</v>
      </c>
      <c r="D551" t="s">
        <v>147</v>
      </c>
      <c r="E551">
        <v>143.4</v>
      </c>
      <c r="F551">
        <v>0</v>
      </c>
      <c r="G551">
        <v>0</v>
      </c>
      <c r="H551" t="s">
        <v>2676</v>
      </c>
      <c r="I551">
        <v>142.33500000000001</v>
      </c>
      <c r="J551" t="s">
        <v>2491</v>
      </c>
      <c r="L551">
        <f t="shared" si="40"/>
        <v>142.33500000000001</v>
      </c>
      <c r="M551">
        <f t="shared" si="41"/>
        <v>142.33500000000001</v>
      </c>
      <c r="N551">
        <f t="shared" si="42"/>
        <v>-1.0649999999999977</v>
      </c>
      <c r="O551">
        <f t="shared" si="43"/>
        <v>-106.49999999999977</v>
      </c>
      <c r="Q551">
        <f t="shared" si="44"/>
        <v>-0.74267782426778073</v>
      </c>
    </row>
    <row r="552" spans="1:17" x14ac:dyDescent="0.25">
      <c r="A552" t="s">
        <v>2677</v>
      </c>
      <c r="B552" t="s">
        <v>1744</v>
      </c>
      <c r="C552">
        <v>0.1</v>
      </c>
      <c r="D552" t="s">
        <v>147</v>
      </c>
      <c r="E552">
        <v>143.6</v>
      </c>
      <c r="F552">
        <v>0</v>
      </c>
      <c r="G552">
        <v>0</v>
      </c>
      <c r="H552" t="s">
        <v>2678</v>
      </c>
      <c r="I552">
        <v>142.34700000000001</v>
      </c>
      <c r="J552" t="s">
        <v>2491</v>
      </c>
      <c r="L552">
        <f t="shared" si="40"/>
        <v>142.34700000000001</v>
      </c>
      <c r="M552">
        <f t="shared" si="41"/>
        <v>142.34700000000001</v>
      </c>
      <c r="N552">
        <f t="shared" si="42"/>
        <v>-1.2529999999999859</v>
      </c>
      <c r="O552">
        <f t="shared" si="43"/>
        <v>-125.29999999999859</v>
      </c>
      <c r="Q552">
        <f t="shared" si="44"/>
        <v>-0.87256267409469779</v>
      </c>
    </row>
    <row r="553" spans="1:17" x14ac:dyDescent="0.25">
      <c r="A553" t="s">
        <v>2679</v>
      </c>
      <c r="B553" t="s">
        <v>1744</v>
      </c>
      <c r="C553">
        <v>0.1</v>
      </c>
      <c r="D553" t="s">
        <v>147</v>
      </c>
      <c r="E553">
        <v>143.80000000000001</v>
      </c>
      <c r="F553">
        <v>0</v>
      </c>
      <c r="G553">
        <v>0</v>
      </c>
      <c r="H553" t="s">
        <v>2680</v>
      </c>
      <c r="I553">
        <v>142.35400000000001</v>
      </c>
      <c r="J553" t="s">
        <v>2491</v>
      </c>
      <c r="L553">
        <f t="shared" si="40"/>
        <v>142.35400000000001</v>
      </c>
      <c r="M553">
        <f t="shared" si="41"/>
        <v>142.35400000000001</v>
      </c>
      <c r="N553">
        <f t="shared" si="42"/>
        <v>-1.445999999999998</v>
      </c>
      <c r="O553">
        <f t="shared" si="43"/>
        <v>-144.5999999999998</v>
      </c>
      <c r="Q553">
        <f t="shared" si="44"/>
        <v>-1.0055632823365772</v>
      </c>
    </row>
    <row r="554" spans="1:17" x14ac:dyDescent="0.25">
      <c r="A554" t="s">
        <v>2681</v>
      </c>
      <c r="B554" t="s">
        <v>1744</v>
      </c>
      <c r="C554">
        <v>0.1</v>
      </c>
      <c r="D554" t="s">
        <v>147</v>
      </c>
      <c r="E554">
        <v>144</v>
      </c>
      <c r="F554">
        <v>0</v>
      </c>
      <c r="G554">
        <v>0</v>
      </c>
      <c r="H554" t="s">
        <v>2682</v>
      </c>
      <c r="I554">
        <v>142.34899999999999</v>
      </c>
      <c r="J554" t="s">
        <v>2491</v>
      </c>
      <c r="L554">
        <f t="shared" si="40"/>
        <v>142.34899999999999</v>
      </c>
      <c r="M554">
        <f t="shared" si="41"/>
        <v>142.34899999999999</v>
      </c>
      <c r="N554">
        <f t="shared" si="42"/>
        <v>-1.6510000000000105</v>
      </c>
      <c r="O554">
        <f t="shared" si="43"/>
        <v>-165.10000000000105</v>
      </c>
      <c r="Q554">
        <f t="shared" si="44"/>
        <v>-1.1465277777777849</v>
      </c>
    </row>
    <row r="555" spans="1:17" x14ac:dyDescent="0.25">
      <c r="A555" t="s">
        <v>2683</v>
      </c>
      <c r="B555" t="s">
        <v>1744</v>
      </c>
      <c r="C555">
        <v>0.1</v>
      </c>
      <c r="D555" t="s">
        <v>147</v>
      </c>
      <c r="E555">
        <v>144.19999999999999</v>
      </c>
      <c r="F555">
        <v>0</v>
      </c>
      <c r="G555">
        <v>0</v>
      </c>
      <c r="H555" t="s">
        <v>2684</v>
      </c>
      <c r="I555">
        <v>142.34</v>
      </c>
      <c r="J555" t="s">
        <v>2491</v>
      </c>
      <c r="L555">
        <f t="shared" si="40"/>
        <v>142.34</v>
      </c>
      <c r="M555">
        <f t="shared" si="41"/>
        <v>142.34</v>
      </c>
      <c r="N555">
        <f t="shared" si="42"/>
        <v>-1.8599999999999852</v>
      </c>
      <c r="O555">
        <f t="shared" si="43"/>
        <v>-185.99999999999852</v>
      </c>
      <c r="Q555">
        <f t="shared" si="44"/>
        <v>-1.2898751733703089</v>
      </c>
    </row>
    <row r="556" spans="1:17" x14ac:dyDescent="0.25">
      <c r="A556" t="s">
        <v>2685</v>
      </c>
      <c r="B556" t="s">
        <v>1744</v>
      </c>
      <c r="C556">
        <v>0.1</v>
      </c>
      <c r="D556" t="s">
        <v>147</v>
      </c>
      <c r="E556">
        <v>144.4</v>
      </c>
      <c r="F556">
        <v>0</v>
      </c>
      <c r="G556">
        <v>0</v>
      </c>
      <c r="H556" t="s">
        <v>2686</v>
      </c>
      <c r="I556">
        <v>142.34100000000001</v>
      </c>
      <c r="J556" t="s">
        <v>2491</v>
      </c>
      <c r="L556">
        <f t="shared" si="40"/>
        <v>142.34100000000001</v>
      </c>
      <c r="M556">
        <f t="shared" si="41"/>
        <v>142.34100000000001</v>
      </c>
      <c r="N556">
        <f t="shared" si="42"/>
        <v>-2.0589999999999975</v>
      </c>
      <c r="O556">
        <f t="shared" si="43"/>
        <v>-205.89999999999975</v>
      </c>
      <c r="Q556">
        <f t="shared" si="44"/>
        <v>-1.4259002770083085</v>
      </c>
    </row>
    <row r="557" spans="1:17" x14ac:dyDescent="0.25">
      <c r="A557" t="s">
        <v>2687</v>
      </c>
      <c r="B557" t="s">
        <v>1744</v>
      </c>
      <c r="C557">
        <v>0.1</v>
      </c>
      <c r="D557" t="s">
        <v>147</v>
      </c>
      <c r="E557">
        <v>144.6</v>
      </c>
      <c r="F557">
        <v>0</v>
      </c>
      <c r="G557">
        <v>0</v>
      </c>
      <c r="H557" t="s">
        <v>2688</v>
      </c>
      <c r="I557">
        <v>142.34100000000001</v>
      </c>
      <c r="J557" t="s">
        <v>2491</v>
      </c>
      <c r="L557">
        <f t="shared" si="40"/>
        <v>142.34100000000001</v>
      </c>
      <c r="M557">
        <f t="shared" si="41"/>
        <v>142.34100000000001</v>
      </c>
      <c r="N557">
        <f t="shared" si="42"/>
        <v>-2.2589999999999861</v>
      </c>
      <c r="O557">
        <f t="shared" si="43"/>
        <v>-225.89999999999861</v>
      </c>
      <c r="Q557">
        <f t="shared" si="44"/>
        <v>-1.5622406639004054</v>
      </c>
    </row>
    <row r="558" spans="1:17" x14ac:dyDescent="0.25">
      <c r="A558" t="s">
        <v>2689</v>
      </c>
      <c r="B558" t="s">
        <v>1744</v>
      </c>
      <c r="C558">
        <v>0.1</v>
      </c>
      <c r="D558" t="s">
        <v>147</v>
      </c>
      <c r="E558">
        <v>144.80000000000001</v>
      </c>
      <c r="F558">
        <v>0</v>
      </c>
      <c r="G558">
        <v>0</v>
      </c>
      <c r="H558" t="s">
        <v>2690</v>
      </c>
      <c r="I558">
        <v>142.34100000000001</v>
      </c>
      <c r="J558" t="s">
        <v>2491</v>
      </c>
      <c r="L558">
        <f t="shared" si="40"/>
        <v>142.34100000000001</v>
      </c>
      <c r="M558">
        <f t="shared" si="41"/>
        <v>142.34100000000001</v>
      </c>
      <c r="N558">
        <f t="shared" si="42"/>
        <v>-2.4590000000000032</v>
      </c>
      <c r="O558">
        <f t="shared" si="43"/>
        <v>-245.90000000000032</v>
      </c>
      <c r="Q558">
        <f t="shared" si="44"/>
        <v>-1.6982044198895048</v>
      </c>
    </row>
    <row r="559" spans="1:17" x14ac:dyDescent="0.25">
      <c r="A559" t="s">
        <v>2691</v>
      </c>
      <c r="B559" t="s">
        <v>1744</v>
      </c>
      <c r="C559">
        <v>0.1</v>
      </c>
      <c r="D559" t="s">
        <v>147</v>
      </c>
      <c r="E559">
        <v>145</v>
      </c>
      <c r="F559">
        <v>0</v>
      </c>
      <c r="G559">
        <v>0</v>
      </c>
      <c r="H559" t="s">
        <v>2692</v>
      </c>
      <c r="I559">
        <v>142.34100000000001</v>
      </c>
      <c r="J559" t="s">
        <v>2491</v>
      </c>
      <c r="L559">
        <f t="shared" si="40"/>
        <v>142.34100000000001</v>
      </c>
      <c r="M559">
        <f t="shared" si="41"/>
        <v>142.34100000000001</v>
      </c>
      <c r="N559">
        <f t="shared" si="42"/>
        <v>-2.6589999999999918</v>
      </c>
      <c r="O559">
        <f t="shared" si="43"/>
        <v>-265.89999999999918</v>
      </c>
      <c r="Q559">
        <f t="shared" si="44"/>
        <v>-1.8337931034482704</v>
      </c>
    </row>
    <row r="560" spans="1:17" x14ac:dyDescent="0.25">
      <c r="A560" t="s">
        <v>2693</v>
      </c>
      <c r="B560" t="s">
        <v>195</v>
      </c>
      <c r="C560">
        <v>0.1</v>
      </c>
      <c r="D560" t="s">
        <v>147</v>
      </c>
      <c r="E560">
        <v>142.61099999999999</v>
      </c>
      <c r="F560">
        <v>0</v>
      </c>
      <c r="G560">
        <v>142.35</v>
      </c>
      <c r="H560" t="s">
        <v>2665</v>
      </c>
      <c r="I560">
        <v>142.34700000000001</v>
      </c>
      <c r="J560">
        <v>0</v>
      </c>
      <c r="K560">
        <v>0</v>
      </c>
      <c r="L560">
        <f t="shared" si="40"/>
        <v>-2.9999999999859028E-3</v>
      </c>
      <c r="M560">
        <f t="shared" si="41"/>
        <v>142.34700000000001</v>
      </c>
      <c r="N560">
        <f t="shared" si="42"/>
        <v>-0.26399999999998158</v>
      </c>
      <c r="O560">
        <f t="shared" si="43"/>
        <v>-26.399999999998158</v>
      </c>
      <c r="Q560">
        <f t="shared" si="44"/>
        <v>-0.185118959968012</v>
      </c>
    </row>
    <row r="561" spans="1:17" x14ac:dyDescent="0.25">
      <c r="A561" s="56" t="s">
        <v>2698</v>
      </c>
      <c r="B561" t="s">
        <v>195</v>
      </c>
      <c r="C561">
        <v>0.1</v>
      </c>
      <c r="D561" t="s">
        <v>147</v>
      </c>
      <c r="E561">
        <v>142.80000000000001</v>
      </c>
      <c r="F561">
        <v>0</v>
      </c>
      <c r="G561">
        <v>142.35</v>
      </c>
      <c r="H561" t="s">
        <v>2665</v>
      </c>
      <c r="I561">
        <v>142.34700000000001</v>
      </c>
      <c r="J561">
        <v>0</v>
      </c>
      <c r="K561">
        <v>0</v>
      </c>
      <c r="L561">
        <f t="shared" si="40"/>
        <v>-2.9999999999859028E-3</v>
      </c>
      <c r="M561">
        <f t="shared" si="41"/>
        <v>142.34700000000001</v>
      </c>
      <c r="N561">
        <f t="shared" si="42"/>
        <v>-0.45300000000000296</v>
      </c>
      <c r="O561">
        <f t="shared" si="43"/>
        <v>-45.300000000000296</v>
      </c>
      <c r="Q561">
        <f t="shared" si="44"/>
        <v>-0.31722689075630456</v>
      </c>
    </row>
    <row r="562" spans="1:17" x14ac:dyDescent="0.25">
      <c r="A562" s="190">
        <v>44265.523923611108</v>
      </c>
      <c r="B562" s="185" t="s">
        <v>200</v>
      </c>
      <c r="C562" s="185">
        <v>2.5</v>
      </c>
      <c r="D562" s="185" t="s">
        <v>6</v>
      </c>
      <c r="E562" s="185">
        <v>151.05799999999999</v>
      </c>
      <c r="F562" s="185">
        <v>150.83199999999999</v>
      </c>
      <c r="G562" s="185">
        <v>151.155</v>
      </c>
      <c r="H562" s="191">
        <v>44265.536041666666</v>
      </c>
      <c r="I562" s="185">
        <v>150.935</v>
      </c>
      <c r="J562" s="185">
        <v>-7.5</v>
      </c>
      <c r="K562" s="185">
        <v>0</v>
      </c>
      <c r="L562">
        <f t="shared" si="40"/>
        <v>-0.21999999999999886</v>
      </c>
      <c r="M562">
        <f t="shared" si="41"/>
        <v>0.10300000000000864</v>
      </c>
      <c r="N562">
        <f t="shared" si="42"/>
        <v>-0.12299999999999045</v>
      </c>
      <c r="O562">
        <f t="shared" si="43"/>
        <v>-12.299999999999045</v>
      </c>
      <c r="Q562">
        <f t="shared" si="44"/>
        <v>-8.1425677554310572E-2</v>
      </c>
    </row>
    <row r="563" spans="1:17" x14ac:dyDescent="0.25">
      <c r="A563" s="190">
        <v>44266.512372685</v>
      </c>
      <c r="B563" s="185" t="s">
        <v>200</v>
      </c>
      <c r="C563" s="185">
        <v>1.97</v>
      </c>
      <c r="D563" s="185" t="s">
        <v>6</v>
      </c>
      <c r="E563" s="185">
        <v>151.42400000000001</v>
      </c>
      <c r="F563" s="185">
        <v>151.114</v>
      </c>
      <c r="G563" s="185">
        <v>151.59200000000001</v>
      </c>
      <c r="H563" s="191">
        <v>44266.597152777998</v>
      </c>
      <c r="I563" s="185">
        <v>151.58799999999999</v>
      </c>
      <c r="J563" s="185">
        <v>-5.91</v>
      </c>
      <c r="K563" s="185">
        <v>0</v>
      </c>
      <c r="L563">
        <f t="shared" si="40"/>
        <v>-4.0000000000190994E-3</v>
      </c>
      <c r="M563">
        <f t="shared" si="41"/>
        <v>0.47399999999998954</v>
      </c>
      <c r="N563">
        <f t="shared" si="42"/>
        <v>0.16399999999998727</v>
      </c>
      <c r="O563">
        <f t="shared" si="43"/>
        <v>16.399999999998727</v>
      </c>
      <c r="Q563">
        <f t="shared" si="44"/>
        <v>0.10830515638207104</v>
      </c>
    </row>
    <row r="564" spans="1:17" x14ac:dyDescent="0.25">
      <c r="A564" s="190">
        <v>44267.530972221997</v>
      </c>
      <c r="B564" s="185" t="s">
        <v>195</v>
      </c>
      <c r="C564" s="185">
        <v>2.1</v>
      </c>
      <c r="D564" s="185" t="s">
        <v>6</v>
      </c>
      <c r="E564" s="185">
        <v>151.41999999999999</v>
      </c>
      <c r="F564" s="185">
        <v>151.63200000000001</v>
      </c>
      <c r="G564" s="185">
        <v>151.25800000000001</v>
      </c>
      <c r="H564" s="191">
        <v>44267.541006943997</v>
      </c>
      <c r="I564" s="185">
        <v>151.25399999999999</v>
      </c>
      <c r="J564" s="185">
        <v>-6.3</v>
      </c>
      <c r="K564" s="185">
        <v>0</v>
      </c>
      <c r="L564">
        <f t="shared" si="40"/>
        <v>-4.0000000000190994E-3</v>
      </c>
      <c r="M564">
        <f t="shared" si="41"/>
        <v>-0.37800000000001432</v>
      </c>
      <c r="N564">
        <f t="shared" si="42"/>
        <v>-0.16599999999999682</v>
      </c>
      <c r="O564">
        <f t="shared" si="43"/>
        <v>-16.599999999999682</v>
      </c>
      <c r="Q564">
        <f t="shared" si="44"/>
        <v>-0.10962884691586108</v>
      </c>
    </row>
    <row r="565" spans="1:17" x14ac:dyDescent="0.25">
      <c r="A565" s="190">
        <v>44270.581412036998</v>
      </c>
      <c r="B565" s="185" t="s">
        <v>195</v>
      </c>
      <c r="C565" s="185">
        <v>2.1</v>
      </c>
      <c r="D565" s="185" t="s">
        <v>6</v>
      </c>
      <c r="E565" s="185">
        <v>151.84700000000001</v>
      </c>
      <c r="F565" s="185">
        <v>152.12700000000001</v>
      </c>
      <c r="G565" s="185">
        <v>151.67400000000001</v>
      </c>
      <c r="H565" s="191">
        <v>44270.585821758999</v>
      </c>
      <c r="I565" s="185">
        <v>151.994</v>
      </c>
      <c r="J565" s="185">
        <v>-6.3</v>
      </c>
      <c r="K565" s="185">
        <v>0</v>
      </c>
      <c r="L565">
        <f t="shared" si="40"/>
        <v>0.31999999999999318</v>
      </c>
      <c r="M565">
        <f t="shared" si="41"/>
        <v>-0.13300000000000978</v>
      </c>
      <c r="N565">
        <f t="shared" si="42"/>
        <v>0.14699999999999136</v>
      </c>
      <c r="O565">
        <f t="shared" si="43"/>
        <v>14.699999999999136</v>
      </c>
      <c r="Q565">
        <f t="shared" si="44"/>
        <v>9.6807971181512548E-2</v>
      </c>
    </row>
    <row r="566" spans="1:17" x14ac:dyDescent="0.25">
      <c r="A566" s="190">
        <v>44270.762928240998</v>
      </c>
      <c r="B566" s="185" t="s">
        <v>200</v>
      </c>
      <c r="C566" s="185">
        <v>2.1</v>
      </c>
      <c r="D566" s="185" t="s">
        <v>6</v>
      </c>
      <c r="E566" s="185">
        <v>151.417</v>
      </c>
      <c r="F566" s="185">
        <v>151.131</v>
      </c>
      <c r="G566" s="185">
        <v>151.631</v>
      </c>
      <c r="H566" s="191">
        <v>44270.785046295998</v>
      </c>
      <c r="I566" s="185">
        <v>151.577</v>
      </c>
      <c r="J566" s="185">
        <v>-6.3</v>
      </c>
      <c r="K566" s="185">
        <v>0</v>
      </c>
      <c r="L566">
        <f t="shared" si="40"/>
        <v>-5.4000000000002046E-2</v>
      </c>
      <c r="M566">
        <f t="shared" si="41"/>
        <v>0.44599999999999795</v>
      </c>
      <c r="N566">
        <f t="shared" si="42"/>
        <v>0.15999999999999659</v>
      </c>
      <c r="O566">
        <f t="shared" si="43"/>
        <v>15.999999999999659</v>
      </c>
      <c r="Q566">
        <f t="shared" si="44"/>
        <v>0.1056684520232184</v>
      </c>
    </row>
    <row r="567" spans="1:17" x14ac:dyDescent="0.25">
      <c r="A567" s="190">
        <v>44271.552361110997</v>
      </c>
      <c r="B567" s="185" t="s">
        <v>200</v>
      </c>
      <c r="C567" s="185">
        <v>1.57</v>
      </c>
      <c r="D567" s="185" t="s">
        <v>6</v>
      </c>
      <c r="E567" s="185">
        <v>151.149</v>
      </c>
      <c r="F567" s="185">
        <v>150.77600000000001</v>
      </c>
      <c r="G567" s="185">
        <v>151.27199999999999</v>
      </c>
      <c r="H567" s="191">
        <v>44271.583819444</v>
      </c>
      <c r="I567" s="185">
        <v>151.18700000000001</v>
      </c>
      <c r="J567" s="185">
        <v>-4.71</v>
      </c>
      <c r="K567" s="185">
        <v>0</v>
      </c>
      <c r="L567">
        <f t="shared" si="40"/>
        <v>-8.4999999999979536E-2</v>
      </c>
      <c r="M567">
        <f t="shared" si="41"/>
        <v>0.41100000000000136</v>
      </c>
      <c r="N567">
        <f t="shared" si="42"/>
        <v>3.8000000000010914E-2</v>
      </c>
      <c r="O567">
        <f t="shared" si="43"/>
        <v>3.8000000000010914</v>
      </c>
      <c r="Q567">
        <f t="shared" si="44"/>
        <v>2.5140755148900035E-2</v>
      </c>
    </row>
    <row r="568" spans="1:17" x14ac:dyDescent="0.25">
      <c r="A568" s="190">
        <v>44271.583831019001</v>
      </c>
      <c r="B568" s="185" t="s">
        <v>195</v>
      </c>
      <c r="C568" s="185">
        <v>2</v>
      </c>
      <c r="D568" s="185" t="s">
        <v>6</v>
      </c>
      <c r="E568" s="185">
        <v>151.185</v>
      </c>
      <c r="F568" s="185">
        <v>151.511</v>
      </c>
      <c r="G568" s="185">
        <v>151.066</v>
      </c>
      <c r="H568" s="191">
        <v>44271.720335648002</v>
      </c>
      <c r="I568" s="185">
        <v>151.298</v>
      </c>
      <c r="J568" s="185">
        <v>-6</v>
      </c>
      <c r="K568" s="185">
        <v>0</v>
      </c>
      <c r="L568">
        <f t="shared" si="40"/>
        <v>0.23199999999999932</v>
      </c>
      <c r="M568">
        <f t="shared" si="41"/>
        <v>-0.21299999999999386</v>
      </c>
      <c r="N568">
        <f t="shared" si="42"/>
        <v>0.11299999999999955</v>
      </c>
      <c r="O568">
        <f t="shared" si="43"/>
        <v>11.299999999999955</v>
      </c>
      <c r="Q568">
        <f t="shared" si="44"/>
        <v>7.474286470218576E-2</v>
      </c>
    </row>
    <row r="569" spans="1:17" x14ac:dyDescent="0.25">
      <c r="A569" s="190">
        <v>44271.591006944</v>
      </c>
      <c r="B569" s="185" t="s">
        <v>195</v>
      </c>
      <c r="C569" s="185">
        <v>2</v>
      </c>
      <c r="D569" s="185" t="s">
        <v>6</v>
      </c>
      <c r="E569" s="185">
        <v>151.11199999999999</v>
      </c>
      <c r="F569" s="185">
        <v>151.51</v>
      </c>
      <c r="G569" s="185">
        <v>151.066</v>
      </c>
      <c r="H569" s="191">
        <v>44271.720347221999</v>
      </c>
      <c r="I569" s="185">
        <v>151.298</v>
      </c>
      <c r="J569" s="185">
        <v>-6</v>
      </c>
      <c r="K569" s="185">
        <v>0</v>
      </c>
      <c r="L569">
        <f t="shared" si="40"/>
        <v>0.23199999999999932</v>
      </c>
      <c r="M569">
        <f t="shared" si="41"/>
        <v>-0.21199999999998909</v>
      </c>
      <c r="N569">
        <f t="shared" si="42"/>
        <v>0.18600000000000705</v>
      </c>
      <c r="O569">
        <f t="shared" si="43"/>
        <v>18.600000000000705</v>
      </c>
      <c r="Q569">
        <f t="shared" si="44"/>
        <v>0.1230875112499385</v>
      </c>
    </row>
    <row r="570" spans="1:17" x14ac:dyDescent="0.25">
      <c r="A570" s="190">
        <v>44271.720555555999</v>
      </c>
      <c r="B570" s="185" t="s">
        <v>200</v>
      </c>
      <c r="C570" s="185">
        <v>5</v>
      </c>
      <c r="D570" s="185" t="s">
        <v>6</v>
      </c>
      <c r="E570" s="185">
        <v>151.31700000000001</v>
      </c>
      <c r="F570" s="185">
        <v>0</v>
      </c>
      <c r="G570" s="185">
        <v>151.41999999999999</v>
      </c>
      <c r="H570" s="191">
        <v>44271.746180556001</v>
      </c>
      <c r="I570" s="185">
        <v>151.428</v>
      </c>
      <c r="J570" s="185">
        <v>-15</v>
      </c>
      <c r="K570" s="185">
        <v>0</v>
      </c>
      <c r="L570">
        <f t="shared" si="40"/>
        <v>8.0000000000097771E-3</v>
      </c>
      <c r="M570">
        <f t="shared" si="41"/>
        <v>151.428</v>
      </c>
      <c r="N570">
        <f t="shared" si="42"/>
        <v>0.11099999999999</v>
      </c>
      <c r="O570">
        <f t="shared" si="43"/>
        <v>11.099999999999</v>
      </c>
      <c r="Q570">
        <f t="shared" si="44"/>
        <v>7.3355934891644686E-2</v>
      </c>
    </row>
    <row r="571" spans="1:17" x14ac:dyDescent="0.25">
      <c r="A571" s="190">
        <v>44271.720879629996</v>
      </c>
      <c r="B571" s="185" t="s">
        <v>200</v>
      </c>
      <c r="C571" s="185">
        <v>5</v>
      </c>
      <c r="D571" s="185" t="s">
        <v>6</v>
      </c>
      <c r="E571" s="185">
        <v>151.31800000000001</v>
      </c>
      <c r="F571" s="185">
        <v>0</v>
      </c>
      <c r="G571" s="185">
        <v>151.41999999999999</v>
      </c>
      <c r="H571" s="191">
        <v>44271.746180556001</v>
      </c>
      <c r="I571" s="185">
        <v>151.428</v>
      </c>
      <c r="J571" s="185">
        <v>-15</v>
      </c>
      <c r="K571" s="185">
        <v>0</v>
      </c>
      <c r="L571">
        <f t="shared" si="40"/>
        <v>8.0000000000097771E-3</v>
      </c>
      <c r="M571">
        <f t="shared" si="41"/>
        <v>151.428</v>
      </c>
      <c r="N571">
        <f t="shared" si="42"/>
        <v>0.10999999999998522</v>
      </c>
      <c r="O571">
        <f t="shared" si="43"/>
        <v>10.999999999998522</v>
      </c>
      <c r="Q571">
        <f t="shared" si="44"/>
        <v>7.2694590200759468E-2</v>
      </c>
    </row>
    <row r="572" spans="1:17" x14ac:dyDescent="0.25">
      <c r="A572" s="190">
        <v>44272.572152777997</v>
      </c>
      <c r="B572" s="185" t="s">
        <v>200</v>
      </c>
      <c r="C572" s="185">
        <v>4.8</v>
      </c>
      <c r="D572" s="185" t="s">
        <v>6</v>
      </c>
      <c r="E572" s="185">
        <v>151.83699999999999</v>
      </c>
      <c r="F572" s="185">
        <v>151.68299999999999</v>
      </c>
      <c r="G572" s="185">
        <v>151.911</v>
      </c>
      <c r="H572" s="191">
        <v>44272.585347221997</v>
      </c>
      <c r="I572" s="185">
        <v>151.68199999999999</v>
      </c>
      <c r="J572" s="185">
        <v>-14.4</v>
      </c>
      <c r="K572" s="185">
        <v>0</v>
      </c>
      <c r="L572">
        <f t="shared" si="40"/>
        <v>-0.22900000000001342</v>
      </c>
      <c r="M572">
        <f t="shared" si="41"/>
        <v>-1.0000000000047748E-3</v>
      </c>
      <c r="N572">
        <f t="shared" si="42"/>
        <v>-0.15500000000000114</v>
      </c>
      <c r="O572">
        <f t="shared" si="43"/>
        <v>-15.500000000000114</v>
      </c>
      <c r="Q572">
        <f t="shared" si="44"/>
        <v>-0.10208315496223</v>
      </c>
    </row>
    <row r="573" spans="1:17" x14ac:dyDescent="0.25">
      <c r="A573" s="190">
        <v>44272.597361111002</v>
      </c>
      <c r="B573" s="185" t="s">
        <v>195</v>
      </c>
      <c r="C573" s="185">
        <v>4.8</v>
      </c>
      <c r="D573" s="185" t="s">
        <v>6</v>
      </c>
      <c r="E573" s="185">
        <v>151.70400000000001</v>
      </c>
      <c r="F573" s="185">
        <v>151.87100000000001</v>
      </c>
      <c r="G573" s="185">
        <v>151.643</v>
      </c>
      <c r="H573" s="191">
        <v>44272.622789351997</v>
      </c>
      <c r="I573" s="185">
        <v>151.822</v>
      </c>
      <c r="J573" s="185">
        <v>-14.4</v>
      </c>
      <c r="K573" s="185">
        <v>0</v>
      </c>
      <c r="L573">
        <f t="shared" si="40"/>
        <v>0.17900000000000205</v>
      </c>
      <c r="M573">
        <f t="shared" si="41"/>
        <v>-4.9000000000006594E-2</v>
      </c>
      <c r="N573">
        <f t="shared" si="42"/>
        <v>0.117999999999995</v>
      </c>
      <c r="O573">
        <f t="shared" si="43"/>
        <v>11.7999999999995</v>
      </c>
      <c r="Q573">
        <f t="shared" si="44"/>
        <v>7.7783051204974821E-2</v>
      </c>
    </row>
    <row r="574" spans="1:17" x14ac:dyDescent="0.25">
      <c r="A574" s="190">
        <v>44272.597696759003</v>
      </c>
      <c r="B574" s="185" t="s">
        <v>195</v>
      </c>
      <c r="C574" s="185">
        <v>4.8</v>
      </c>
      <c r="D574" s="185" t="s">
        <v>6</v>
      </c>
      <c r="E574" s="185">
        <v>151.70099999999999</v>
      </c>
      <c r="F574" s="185">
        <v>151.87100000000001</v>
      </c>
      <c r="G574" s="185">
        <v>151.643</v>
      </c>
      <c r="H574" s="191">
        <v>44272.622800926001</v>
      </c>
      <c r="I574" s="185">
        <v>151.822</v>
      </c>
      <c r="J574" s="185">
        <v>-14.4</v>
      </c>
      <c r="K574" s="185">
        <v>0</v>
      </c>
      <c r="L574">
        <f t="shared" si="40"/>
        <v>0.17900000000000205</v>
      </c>
      <c r="M574">
        <f t="shared" si="41"/>
        <v>-4.9000000000006594E-2</v>
      </c>
      <c r="N574">
        <f t="shared" si="42"/>
        <v>0.12100000000000932</v>
      </c>
      <c r="O574">
        <f t="shared" si="43"/>
        <v>12.100000000000932</v>
      </c>
      <c r="Q574">
        <f t="shared" si="44"/>
        <v>7.976216372997498E-2</v>
      </c>
    </row>
    <row r="575" spans="1:17" x14ac:dyDescent="0.25">
      <c r="A575" s="190">
        <v>44272.597824074001</v>
      </c>
      <c r="B575" s="185" t="s">
        <v>195</v>
      </c>
      <c r="C575" s="185">
        <v>4.8</v>
      </c>
      <c r="D575" s="185" t="s">
        <v>6</v>
      </c>
      <c r="E575" s="185">
        <v>151.70099999999999</v>
      </c>
      <c r="F575" s="185">
        <v>151.87100000000001</v>
      </c>
      <c r="G575" s="185">
        <v>151.643</v>
      </c>
      <c r="H575" s="191">
        <v>44272.622812499998</v>
      </c>
      <c r="I575" s="185">
        <v>151.822</v>
      </c>
      <c r="J575" s="185">
        <v>-14.4</v>
      </c>
      <c r="K575" s="185">
        <v>0</v>
      </c>
      <c r="L575">
        <f t="shared" si="40"/>
        <v>0.17900000000000205</v>
      </c>
      <c r="M575">
        <f t="shared" si="41"/>
        <v>-4.9000000000006594E-2</v>
      </c>
      <c r="N575">
        <f t="shared" si="42"/>
        <v>0.12100000000000932</v>
      </c>
      <c r="O575">
        <f t="shared" si="43"/>
        <v>12.100000000000932</v>
      </c>
      <c r="Q575">
        <f t="shared" si="44"/>
        <v>7.976216372997498E-2</v>
      </c>
    </row>
    <row r="576" spans="1:17" x14ac:dyDescent="0.25">
      <c r="A576" s="190">
        <v>44272.601909721998</v>
      </c>
      <c r="B576" s="185" t="s">
        <v>195</v>
      </c>
      <c r="C576" s="185">
        <v>4.8</v>
      </c>
      <c r="D576" s="185" t="s">
        <v>6</v>
      </c>
      <c r="E576" s="185">
        <v>151.73099999999999</v>
      </c>
      <c r="F576" s="185">
        <v>151.87100000000001</v>
      </c>
      <c r="G576" s="185">
        <v>151.643</v>
      </c>
      <c r="H576" s="191">
        <v>44272.622824074002</v>
      </c>
      <c r="I576" s="185">
        <v>151.822</v>
      </c>
      <c r="J576" s="185">
        <v>-14.4</v>
      </c>
      <c r="K576" s="185">
        <v>0</v>
      </c>
      <c r="L576">
        <f t="shared" si="40"/>
        <v>0.17900000000000205</v>
      </c>
      <c r="M576">
        <f t="shared" si="41"/>
        <v>-4.9000000000006594E-2</v>
      </c>
      <c r="N576">
        <f t="shared" si="42"/>
        <v>9.1000000000008185E-2</v>
      </c>
      <c r="O576">
        <f t="shared" si="43"/>
        <v>9.1000000000008185</v>
      </c>
      <c r="Q576">
        <f t="shared" si="44"/>
        <v>5.9974560241485383E-2</v>
      </c>
    </row>
    <row r="577" spans="1:17" x14ac:dyDescent="0.25">
      <c r="A577" s="190">
        <v>44273.558506943999</v>
      </c>
      <c r="B577" s="185" t="s">
        <v>195</v>
      </c>
      <c r="C577" s="185">
        <v>3.5</v>
      </c>
      <c r="D577" s="185" t="s">
        <v>6</v>
      </c>
      <c r="E577" s="185">
        <v>152.43799999999999</v>
      </c>
      <c r="F577" s="185">
        <v>152.59</v>
      </c>
      <c r="G577" s="185">
        <v>152.238</v>
      </c>
      <c r="H577" s="191">
        <v>44273.581724536998</v>
      </c>
      <c r="I577" s="185">
        <v>152.232</v>
      </c>
      <c r="J577" s="185">
        <v>-10.5</v>
      </c>
      <c r="K577" s="185">
        <v>0</v>
      </c>
      <c r="L577">
        <f t="shared" si="40"/>
        <v>-6.0000000000002274E-3</v>
      </c>
      <c r="M577">
        <f t="shared" si="41"/>
        <v>-0.35800000000000409</v>
      </c>
      <c r="N577">
        <f t="shared" si="42"/>
        <v>-0.20599999999998886</v>
      </c>
      <c r="O577">
        <f t="shared" si="43"/>
        <v>-20.599999999998886</v>
      </c>
      <c r="Q577">
        <f t="shared" si="44"/>
        <v>-0.13513690812001528</v>
      </c>
    </row>
    <row r="578" spans="1:17" x14ac:dyDescent="0.25">
      <c r="A578" s="190">
        <v>44274.583553240998</v>
      </c>
      <c r="B578" s="185" t="s">
        <v>195</v>
      </c>
      <c r="C578" s="185">
        <v>3.5</v>
      </c>
      <c r="D578" s="185" t="s">
        <v>6</v>
      </c>
      <c r="E578" s="185">
        <v>151.26400000000001</v>
      </c>
      <c r="F578" s="185">
        <v>151.59700000000001</v>
      </c>
      <c r="G578" s="185">
        <v>151.06</v>
      </c>
      <c r="H578" s="191">
        <v>44274.598391204003</v>
      </c>
      <c r="I578" s="185">
        <v>151.446</v>
      </c>
      <c r="J578" s="185">
        <v>-10.5</v>
      </c>
      <c r="K578" s="185">
        <v>0</v>
      </c>
      <c r="L578">
        <f t="shared" ref="L578:L641" si="45">I578-G578</f>
        <v>0.38599999999999568</v>
      </c>
      <c r="M578">
        <f t="shared" ref="M578:M641" si="46">I578-F578</f>
        <v>-0.15100000000001046</v>
      </c>
      <c r="N578">
        <f t="shared" ref="N578:N641" si="47">I578-E578</f>
        <v>0.18199999999998795</v>
      </c>
      <c r="O578">
        <f t="shared" ref="O578:O641" si="48">N578*100</f>
        <v>18.199999999998795</v>
      </c>
      <c r="Q578">
        <f t="shared" ref="Q578:Q641" si="49">N578/E578*100</f>
        <v>0.12031944150623278</v>
      </c>
    </row>
    <row r="579" spans="1:17" x14ac:dyDescent="0.25">
      <c r="A579" s="190">
        <v>44277.589293981</v>
      </c>
      <c r="B579" s="185" t="s">
        <v>200</v>
      </c>
      <c r="C579" s="185">
        <v>3.81</v>
      </c>
      <c r="D579" s="185" t="s">
        <v>6</v>
      </c>
      <c r="E579" s="185">
        <v>150.83199999999999</v>
      </c>
      <c r="F579" s="185">
        <v>150.43</v>
      </c>
      <c r="G579" s="185">
        <v>151.12799999999999</v>
      </c>
      <c r="H579" s="191">
        <v>44277.632847221998</v>
      </c>
      <c r="I579" s="185">
        <v>150.429</v>
      </c>
      <c r="J579" s="185">
        <v>-11.43</v>
      </c>
      <c r="K579" s="185">
        <v>0</v>
      </c>
      <c r="L579">
        <f t="shared" si="45"/>
        <v>-0.69899999999998386</v>
      </c>
      <c r="M579">
        <f t="shared" si="46"/>
        <v>-1.0000000000047748E-3</v>
      </c>
      <c r="N579">
        <f t="shared" si="47"/>
        <v>-0.40299999999999159</v>
      </c>
      <c r="O579">
        <f t="shared" si="48"/>
        <v>-40.299999999999159</v>
      </c>
      <c r="Q579">
        <f t="shared" si="49"/>
        <v>-0.26718468229552855</v>
      </c>
    </row>
    <row r="580" spans="1:17" x14ac:dyDescent="0.25">
      <c r="A580" s="190">
        <v>44277.591018519</v>
      </c>
      <c r="B580" s="185" t="s">
        <v>200</v>
      </c>
      <c r="C580" s="185">
        <v>3.81</v>
      </c>
      <c r="D580" s="185" t="s">
        <v>6</v>
      </c>
      <c r="E580" s="185">
        <v>150.81899999999999</v>
      </c>
      <c r="F580" s="185">
        <v>150.43</v>
      </c>
      <c r="G580" s="185">
        <v>151.38200000000001</v>
      </c>
      <c r="H580" s="191">
        <v>44277.632847221998</v>
      </c>
      <c r="I580" s="185">
        <v>150.429</v>
      </c>
      <c r="J580" s="185">
        <v>-11.43</v>
      </c>
      <c r="K580" s="185">
        <v>0</v>
      </c>
      <c r="L580">
        <f t="shared" si="45"/>
        <v>-0.95300000000000296</v>
      </c>
      <c r="M580">
        <f t="shared" si="46"/>
        <v>-1.0000000000047748E-3</v>
      </c>
      <c r="N580">
        <f t="shared" si="47"/>
        <v>-0.38999999999998636</v>
      </c>
      <c r="O580">
        <f t="shared" si="48"/>
        <v>-38.999999999998636</v>
      </c>
      <c r="Q580">
        <f t="shared" si="49"/>
        <v>-0.25858810892525902</v>
      </c>
    </row>
    <row r="581" spans="1:17" x14ac:dyDescent="0.25">
      <c r="A581" s="190">
        <v>44278.571967593001</v>
      </c>
      <c r="B581" s="185" t="s">
        <v>195</v>
      </c>
      <c r="C581" s="185">
        <v>4</v>
      </c>
      <c r="D581" s="185" t="s">
        <v>6</v>
      </c>
      <c r="E581" s="185">
        <v>149.65199999999999</v>
      </c>
      <c r="F581" s="185">
        <v>150.22499999999999</v>
      </c>
      <c r="G581" s="185">
        <v>0</v>
      </c>
      <c r="H581" s="191">
        <v>44278.572152777997</v>
      </c>
      <c r="I581" s="185">
        <v>149.67699999999999</v>
      </c>
      <c r="J581" s="185">
        <v>-12</v>
      </c>
      <c r="K581" s="185">
        <v>0</v>
      </c>
      <c r="L581">
        <f t="shared" si="45"/>
        <v>149.67699999999999</v>
      </c>
      <c r="M581">
        <f t="shared" si="46"/>
        <v>-0.54800000000000182</v>
      </c>
      <c r="N581">
        <f t="shared" si="47"/>
        <v>2.5000000000005684E-2</v>
      </c>
      <c r="O581">
        <f t="shared" si="48"/>
        <v>2.5000000000005684</v>
      </c>
      <c r="Q581">
        <f t="shared" si="49"/>
        <v>1.6705423248607226E-2</v>
      </c>
    </row>
    <row r="582" spans="1:17" x14ac:dyDescent="0.25">
      <c r="A582" s="190">
        <v>44278.572094907002</v>
      </c>
      <c r="B582" s="185" t="s">
        <v>200</v>
      </c>
      <c r="C582" s="185">
        <v>4</v>
      </c>
      <c r="D582" s="185" t="s">
        <v>6</v>
      </c>
      <c r="E582" s="185">
        <v>149.65700000000001</v>
      </c>
      <c r="F582" s="185">
        <v>149</v>
      </c>
      <c r="G582" s="185">
        <v>149.94999999999999</v>
      </c>
      <c r="H582" s="191">
        <v>44278.720798611001</v>
      </c>
      <c r="I582" s="185">
        <v>149.93100000000001</v>
      </c>
      <c r="J582" s="185">
        <v>-12</v>
      </c>
      <c r="K582" s="185">
        <v>0</v>
      </c>
      <c r="L582">
        <f t="shared" si="45"/>
        <v>-1.8999999999977035E-2</v>
      </c>
      <c r="M582">
        <f t="shared" si="46"/>
        <v>0.9310000000000116</v>
      </c>
      <c r="N582">
        <f t="shared" si="47"/>
        <v>0.27400000000000091</v>
      </c>
      <c r="O582">
        <f t="shared" si="48"/>
        <v>27.400000000000091</v>
      </c>
      <c r="Q582">
        <f t="shared" si="49"/>
        <v>0.18308532176911263</v>
      </c>
    </row>
    <row r="583" spans="1:17" x14ac:dyDescent="0.25">
      <c r="A583" s="190">
        <v>44278.572314814999</v>
      </c>
      <c r="B583" s="185" t="s">
        <v>200</v>
      </c>
      <c r="C583" s="185">
        <v>4</v>
      </c>
      <c r="D583" s="185" t="s">
        <v>6</v>
      </c>
      <c r="E583" s="185">
        <v>149.66800000000001</v>
      </c>
      <c r="F583" s="185">
        <v>149</v>
      </c>
      <c r="G583" s="185">
        <v>149.94999999999999</v>
      </c>
      <c r="H583" s="191">
        <v>44278.720891204001</v>
      </c>
      <c r="I583" s="185">
        <v>149.93600000000001</v>
      </c>
      <c r="J583" s="185">
        <v>-12</v>
      </c>
      <c r="K583" s="185">
        <v>0</v>
      </c>
      <c r="L583">
        <f t="shared" si="45"/>
        <v>-1.3999999999981583E-2</v>
      </c>
      <c r="M583">
        <f t="shared" si="46"/>
        <v>0.93600000000000705</v>
      </c>
      <c r="N583">
        <f t="shared" si="47"/>
        <v>0.26800000000000068</v>
      </c>
      <c r="O583">
        <f t="shared" si="48"/>
        <v>26.800000000000068</v>
      </c>
      <c r="Q583">
        <f t="shared" si="49"/>
        <v>0.17906299275730328</v>
      </c>
    </row>
    <row r="584" spans="1:17" x14ac:dyDescent="0.25">
      <c r="A584" s="190">
        <v>44278.575034722002</v>
      </c>
      <c r="B584" s="185" t="s">
        <v>200</v>
      </c>
      <c r="C584" s="185">
        <v>4</v>
      </c>
      <c r="D584" s="185" t="s">
        <v>6</v>
      </c>
      <c r="E584" s="185">
        <v>149.69800000000001</v>
      </c>
      <c r="F584" s="185">
        <v>149</v>
      </c>
      <c r="G584" s="185">
        <v>149.94999999999999</v>
      </c>
      <c r="H584" s="191">
        <v>44278.720914352001</v>
      </c>
      <c r="I584" s="185">
        <v>149.93600000000001</v>
      </c>
      <c r="J584" s="185">
        <v>-12</v>
      </c>
      <c r="K584" s="185">
        <v>0</v>
      </c>
      <c r="L584">
        <f t="shared" si="45"/>
        <v>-1.3999999999981583E-2</v>
      </c>
      <c r="M584">
        <f t="shared" si="46"/>
        <v>0.93600000000000705</v>
      </c>
      <c r="N584">
        <f t="shared" si="47"/>
        <v>0.23799999999999955</v>
      </c>
      <c r="O584">
        <f t="shared" si="48"/>
        <v>23.799999999999955</v>
      </c>
      <c r="Q584">
        <f t="shared" si="49"/>
        <v>0.15898676001015347</v>
      </c>
    </row>
    <row r="585" spans="1:17" x14ac:dyDescent="0.25">
      <c r="A585" s="190">
        <v>44278.575057870003</v>
      </c>
      <c r="B585" s="185" t="s">
        <v>200</v>
      </c>
      <c r="C585" s="185">
        <v>4</v>
      </c>
      <c r="D585" s="185" t="s">
        <v>6</v>
      </c>
      <c r="E585" s="185">
        <v>149.69499999999999</v>
      </c>
      <c r="F585" s="185">
        <v>149</v>
      </c>
      <c r="G585" s="185">
        <v>149.94999999999999</v>
      </c>
      <c r="H585" s="191">
        <v>44278.720925925998</v>
      </c>
      <c r="I585" s="185">
        <v>149.93600000000001</v>
      </c>
      <c r="J585" s="185">
        <v>-12</v>
      </c>
      <c r="K585" s="185">
        <v>0</v>
      </c>
      <c r="L585">
        <f t="shared" si="45"/>
        <v>-1.3999999999981583E-2</v>
      </c>
      <c r="M585">
        <f t="shared" si="46"/>
        <v>0.93600000000000705</v>
      </c>
      <c r="N585">
        <f t="shared" si="47"/>
        <v>0.24100000000001387</v>
      </c>
      <c r="O585">
        <f t="shared" si="48"/>
        <v>24.100000000001387</v>
      </c>
      <c r="Q585">
        <f t="shared" si="49"/>
        <v>0.16099402117640127</v>
      </c>
    </row>
    <row r="586" spans="1:17" x14ac:dyDescent="0.25">
      <c r="A586" s="190">
        <v>44278.575231481002</v>
      </c>
      <c r="B586" s="185" t="s">
        <v>200</v>
      </c>
      <c r="C586" s="185">
        <v>4</v>
      </c>
      <c r="D586" s="185" t="s">
        <v>6</v>
      </c>
      <c r="E586" s="185">
        <v>149.673</v>
      </c>
      <c r="F586" s="185">
        <v>149</v>
      </c>
      <c r="G586" s="185">
        <v>149.94999999999999</v>
      </c>
      <c r="H586" s="191">
        <v>44278.720937500002</v>
      </c>
      <c r="I586" s="185">
        <v>149.93700000000001</v>
      </c>
      <c r="J586" s="185">
        <v>-12</v>
      </c>
      <c r="K586" s="185">
        <v>0</v>
      </c>
      <c r="L586">
        <f t="shared" si="45"/>
        <v>-1.2999999999976808E-2</v>
      </c>
      <c r="M586">
        <f t="shared" si="46"/>
        <v>0.93700000000001182</v>
      </c>
      <c r="N586">
        <f t="shared" si="47"/>
        <v>0.26400000000001</v>
      </c>
      <c r="O586">
        <f t="shared" si="48"/>
        <v>26.400000000001</v>
      </c>
      <c r="Q586">
        <f t="shared" si="49"/>
        <v>0.17638451824979121</v>
      </c>
    </row>
    <row r="587" spans="1:17" x14ac:dyDescent="0.25">
      <c r="A587" s="190">
        <v>44278.575254629999</v>
      </c>
      <c r="B587" s="185" t="s">
        <v>200</v>
      </c>
      <c r="C587" s="185">
        <v>4</v>
      </c>
      <c r="D587" s="185" t="s">
        <v>6</v>
      </c>
      <c r="E587" s="185">
        <v>149.66999999999999</v>
      </c>
      <c r="F587" s="185">
        <v>149</v>
      </c>
      <c r="G587" s="185">
        <v>149.94999999999999</v>
      </c>
      <c r="H587" s="191">
        <v>44278.720960648003</v>
      </c>
      <c r="I587" s="185">
        <v>149.92699999999999</v>
      </c>
      <c r="J587" s="185">
        <v>-12</v>
      </c>
      <c r="K587" s="185">
        <v>0</v>
      </c>
      <c r="L587">
        <f t="shared" si="45"/>
        <v>-2.2999999999996135E-2</v>
      </c>
      <c r="M587">
        <f t="shared" si="46"/>
        <v>0.9269999999999925</v>
      </c>
      <c r="N587">
        <f t="shared" si="47"/>
        <v>0.257000000000005</v>
      </c>
      <c r="O587">
        <f t="shared" si="48"/>
        <v>25.7000000000005</v>
      </c>
      <c r="Q587">
        <f t="shared" si="49"/>
        <v>0.17171109774838314</v>
      </c>
    </row>
    <row r="588" spans="1:17" x14ac:dyDescent="0.25">
      <c r="A588" s="190">
        <v>44278.584953703998</v>
      </c>
      <c r="B588" s="185" t="s">
        <v>200</v>
      </c>
      <c r="C588" s="185">
        <v>3.5</v>
      </c>
      <c r="D588" s="185" t="s">
        <v>6</v>
      </c>
      <c r="E588" s="185">
        <v>149.46899999999999</v>
      </c>
      <c r="F588" s="185">
        <v>149</v>
      </c>
      <c r="G588" s="185">
        <v>149.94999999999999</v>
      </c>
      <c r="H588" s="191">
        <v>44278.720972222</v>
      </c>
      <c r="I588" s="185">
        <v>149.922</v>
      </c>
      <c r="J588" s="185">
        <v>-10.5</v>
      </c>
      <c r="K588" s="185">
        <v>0</v>
      </c>
      <c r="L588">
        <f t="shared" si="45"/>
        <v>-2.7999999999991587E-2</v>
      </c>
      <c r="M588">
        <f t="shared" si="46"/>
        <v>0.92199999999999704</v>
      </c>
      <c r="N588">
        <f t="shared" si="47"/>
        <v>0.45300000000000296</v>
      </c>
      <c r="O588">
        <f t="shared" si="48"/>
        <v>45.300000000000296</v>
      </c>
      <c r="Q588">
        <f t="shared" si="49"/>
        <v>0.3030728779880798</v>
      </c>
    </row>
    <row r="589" spans="1:17" x14ac:dyDescent="0.25">
      <c r="A589" s="190">
        <v>44278.698784722001</v>
      </c>
      <c r="B589" s="185" t="s">
        <v>200</v>
      </c>
      <c r="C589" s="185">
        <v>3.5</v>
      </c>
      <c r="D589" s="185" t="s">
        <v>6</v>
      </c>
      <c r="E589" s="185">
        <v>149.709</v>
      </c>
      <c r="F589" s="185">
        <v>149</v>
      </c>
      <c r="G589" s="185">
        <v>149.94999999999999</v>
      </c>
      <c r="H589" s="191">
        <v>44278.721018518998</v>
      </c>
      <c r="I589" s="185">
        <v>149.93199999999999</v>
      </c>
      <c r="J589" s="185">
        <v>-10.5</v>
      </c>
      <c r="K589" s="185">
        <v>0</v>
      </c>
      <c r="L589">
        <f t="shared" si="45"/>
        <v>-1.8000000000000682E-2</v>
      </c>
      <c r="M589">
        <f t="shared" si="46"/>
        <v>0.93199999999998795</v>
      </c>
      <c r="N589">
        <f t="shared" si="47"/>
        <v>0.22299999999998477</v>
      </c>
      <c r="O589">
        <f t="shared" si="48"/>
        <v>22.299999999998477</v>
      </c>
      <c r="Q589">
        <f t="shared" si="49"/>
        <v>0.14895564060943881</v>
      </c>
    </row>
    <row r="590" spans="1:17" x14ac:dyDescent="0.25">
      <c r="A590" s="190">
        <v>44279.586631944003</v>
      </c>
      <c r="B590" s="185" t="s">
        <v>195</v>
      </c>
      <c r="C590" s="185">
        <v>2.4500000000000002</v>
      </c>
      <c r="D590" s="185" t="s">
        <v>6</v>
      </c>
      <c r="E590" s="185">
        <v>148.94300000000001</v>
      </c>
      <c r="F590" s="185">
        <v>149.20500000000001</v>
      </c>
      <c r="G590" s="185">
        <v>148.761</v>
      </c>
      <c r="H590" s="191">
        <v>44279.640798610999</v>
      </c>
      <c r="I590" s="185">
        <v>149.214</v>
      </c>
      <c r="J590" s="185">
        <v>-7.35</v>
      </c>
      <c r="K590" s="185">
        <v>0</v>
      </c>
      <c r="L590">
        <f t="shared" si="45"/>
        <v>0.45300000000000296</v>
      </c>
      <c r="M590">
        <f t="shared" si="46"/>
        <v>8.9999999999861302E-3</v>
      </c>
      <c r="N590">
        <f t="shared" si="47"/>
        <v>0.27099999999998658</v>
      </c>
      <c r="O590">
        <f t="shared" si="48"/>
        <v>27.099999999998658</v>
      </c>
      <c r="Q590">
        <f t="shared" si="49"/>
        <v>0.18194879920505599</v>
      </c>
    </row>
    <row r="591" spans="1:17" x14ac:dyDescent="0.25">
      <c r="A591" s="190">
        <v>44280.590914351997</v>
      </c>
      <c r="B591" s="185" t="s">
        <v>200</v>
      </c>
      <c r="C591" s="185">
        <v>2.5</v>
      </c>
      <c r="D591" s="185" t="s">
        <v>6</v>
      </c>
      <c r="E591" s="185">
        <v>149.52199999999999</v>
      </c>
      <c r="F591" s="185">
        <v>149.303</v>
      </c>
      <c r="G591" s="185">
        <v>149.82400000000001</v>
      </c>
      <c r="H591" s="191">
        <v>44280.678298610997</v>
      </c>
      <c r="I591" s="185">
        <v>149.66399999999999</v>
      </c>
      <c r="J591" s="185">
        <v>-7.5</v>
      </c>
      <c r="K591" s="185">
        <v>0</v>
      </c>
      <c r="L591">
        <f t="shared" si="45"/>
        <v>-0.16000000000002501</v>
      </c>
      <c r="M591">
        <f t="shared" si="46"/>
        <v>0.36099999999999</v>
      </c>
      <c r="N591">
        <f t="shared" si="47"/>
        <v>0.14199999999999591</v>
      </c>
      <c r="O591">
        <f t="shared" si="48"/>
        <v>14.199999999999591</v>
      </c>
      <c r="Q591">
        <f t="shared" si="49"/>
        <v>9.4969302176265633E-2</v>
      </c>
    </row>
    <row r="592" spans="1:17" x14ac:dyDescent="0.25">
      <c r="A592" s="190">
        <v>44281.553912037001</v>
      </c>
      <c r="B592" s="185" t="s">
        <v>200</v>
      </c>
      <c r="C592" s="185">
        <v>3.2</v>
      </c>
      <c r="D592" s="185" t="s">
        <v>6</v>
      </c>
      <c r="E592" s="185">
        <v>150.99299999999999</v>
      </c>
      <c r="F592" s="185">
        <v>150.81100000000001</v>
      </c>
      <c r="G592" s="185">
        <v>151.35400000000001</v>
      </c>
      <c r="H592" s="191">
        <v>44281.647499999999</v>
      </c>
      <c r="I592" s="185">
        <v>151.35400000000001</v>
      </c>
      <c r="J592" s="185">
        <v>-9.6</v>
      </c>
      <c r="K592" s="185">
        <v>0</v>
      </c>
      <c r="L592">
        <f t="shared" si="45"/>
        <v>0</v>
      </c>
      <c r="M592">
        <f t="shared" si="46"/>
        <v>0.54300000000000637</v>
      </c>
      <c r="N592">
        <f t="shared" si="47"/>
        <v>0.36100000000001842</v>
      </c>
      <c r="O592">
        <f t="shared" si="48"/>
        <v>36.100000000001842</v>
      </c>
      <c r="Q592">
        <f t="shared" si="49"/>
        <v>0.23908393104317316</v>
      </c>
    </row>
    <row r="593" spans="1:17" x14ac:dyDescent="0.25">
      <c r="A593" s="190">
        <v>44284.625428241001</v>
      </c>
      <c r="B593" s="185" t="s">
        <v>200</v>
      </c>
      <c r="C593" s="185">
        <v>4.2</v>
      </c>
      <c r="D593" s="185" t="s">
        <v>6</v>
      </c>
      <c r="E593" s="185">
        <v>151.786</v>
      </c>
      <c r="F593" s="185">
        <v>151.60599999999999</v>
      </c>
      <c r="G593" s="185">
        <v>151.99</v>
      </c>
      <c r="H593" s="191">
        <v>44284.645381943999</v>
      </c>
      <c r="I593" s="185">
        <v>151.60499999999999</v>
      </c>
      <c r="J593" s="185">
        <v>-12.6</v>
      </c>
      <c r="K593" s="185">
        <v>0</v>
      </c>
      <c r="L593">
        <f t="shared" si="45"/>
        <v>-0.38500000000001933</v>
      </c>
      <c r="M593">
        <f t="shared" si="46"/>
        <v>-1.0000000000047748E-3</v>
      </c>
      <c r="N593">
        <f t="shared" si="47"/>
        <v>-0.1810000000000116</v>
      </c>
      <c r="O593">
        <f t="shared" si="48"/>
        <v>-18.10000000000116</v>
      </c>
      <c r="Q593">
        <f t="shared" si="49"/>
        <v>-0.11924683435890766</v>
      </c>
    </row>
    <row r="594" spans="1:17" x14ac:dyDescent="0.25">
      <c r="A594" s="190">
        <v>44284.663634258999</v>
      </c>
      <c r="B594" s="185" t="s">
        <v>200</v>
      </c>
      <c r="C594" s="185">
        <v>2.2999999999999998</v>
      </c>
      <c r="D594" s="185" t="s">
        <v>6</v>
      </c>
      <c r="E594" s="185">
        <v>151.62799999999999</v>
      </c>
      <c r="F594" s="185">
        <v>151.44399999999999</v>
      </c>
      <c r="G594" s="185">
        <v>151.77000000000001</v>
      </c>
      <c r="H594" s="191">
        <v>44284.705023148003</v>
      </c>
      <c r="I594" s="185">
        <v>151.43799999999999</v>
      </c>
      <c r="J594" s="185">
        <v>-6.9</v>
      </c>
      <c r="K594" s="185">
        <v>0</v>
      </c>
      <c r="L594">
        <f t="shared" si="45"/>
        <v>-0.33200000000002206</v>
      </c>
      <c r="M594">
        <f t="shared" si="46"/>
        <v>-6.0000000000002274E-3</v>
      </c>
      <c r="N594">
        <f t="shared" si="47"/>
        <v>-0.18999999999999773</v>
      </c>
      <c r="O594">
        <f t="shared" si="48"/>
        <v>-18.999999999999773</v>
      </c>
      <c r="Q594">
        <f t="shared" si="49"/>
        <v>-0.12530667159099754</v>
      </c>
    </row>
    <row r="595" spans="1:17" x14ac:dyDescent="0.25">
      <c r="A595" s="190">
        <v>44285.609097221997</v>
      </c>
      <c r="B595" s="185" t="s">
        <v>195</v>
      </c>
      <c r="C595" s="185">
        <v>3</v>
      </c>
      <c r="D595" s="185" t="s">
        <v>6</v>
      </c>
      <c r="E595" s="185">
        <v>151.709</v>
      </c>
      <c r="F595" s="185">
        <v>151.864</v>
      </c>
      <c r="G595" s="185">
        <v>151.501</v>
      </c>
      <c r="H595" s="191">
        <v>44285.690219907003</v>
      </c>
      <c r="I595" s="185">
        <v>151.52600000000001</v>
      </c>
      <c r="J595" s="185">
        <v>-9</v>
      </c>
      <c r="K595" s="185">
        <v>0</v>
      </c>
      <c r="L595">
        <f t="shared" si="45"/>
        <v>2.5000000000005684E-2</v>
      </c>
      <c r="M595">
        <f t="shared" si="46"/>
        <v>-0.33799999999999386</v>
      </c>
      <c r="N595">
        <f t="shared" si="47"/>
        <v>-0.18299999999999272</v>
      </c>
      <c r="O595">
        <f t="shared" si="48"/>
        <v>-18.299999999999272</v>
      </c>
      <c r="Q595">
        <f t="shared" si="49"/>
        <v>-0.12062567151585782</v>
      </c>
    </row>
    <row r="596" spans="1:17" x14ac:dyDescent="0.25">
      <c r="A596" s="190">
        <v>44286.625844907001</v>
      </c>
      <c r="B596" s="185" t="s">
        <v>195</v>
      </c>
      <c r="C596" s="185">
        <v>10</v>
      </c>
      <c r="D596" s="185" t="s">
        <v>6</v>
      </c>
      <c r="E596" s="185">
        <v>152.48500000000001</v>
      </c>
      <c r="F596" s="185">
        <v>152.55600000000001</v>
      </c>
      <c r="G596" s="185">
        <v>152.322</v>
      </c>
      <c r="H596" s="191">
        <v>44286.667152777998</v>
      </c>
      <c r="I596" s="185">
        <v>152.47399999999999</v>
      </c>
      <c r="J596" s="185">
        <v>-30</v>
      </c>
      <c r="K596" s="185">
        <v>0</v>
      </c>
      <c r="L596">
        <f t="shared" si="45"/>
        <v>0.15199999999998681</v>
      </c>
      <c r="M596">
        <f t="shared" si="46"/>
        <v>-8.2000000000022055E-2</v>
      </c>
      <c r="N596">
        <f t="shared" si="47"/>
        <v>-1.1000000000024102E-2</v>
      </c>
      <c r="O596">
        <f t="shared" si="48"/>
        <v>-1.1000000000024102</v>
      </c>
      <c r="Q596">
        <f t="shared" si="49"/>
        <v>-7.2138243106037317E-3</v>
      </c>
    </row>
    <row r="597" spans="1:17" x14ac:dyDescent="0.25">
      <c r="A597" s="190">
        <v>44286.685289351997</v>
      </c>
      <c r="B597" s="185" t="s">
        <v>200</v>
      </c>
      <c r="C597" s="185">
        <v>5</v>
      </c>
      <c r="D597" s="185" t="s">
        <v>6</v>
      </c>
      <c r="E597" s="185">
        <v>152.559</v>
      </c>
      <c r="F597" s="185">
        <v>152.34800000000001</v>
      </c>
      <c r="G597" s="185">
        <v>152.65799999999999</v>
      </c>
      <c r="H597" s="191">
        <v>44286.706446759003</v>
      </c>
      <c r="I597" s="185">
        <v>152.66499999999999</v>
      </c>
      <c r="J597" s="185">
        <v>-15</v>
      </c>
      <c r="K597" s="185">
        <v>0</v>
      </c>
      <c r="L597">
        <f t="shared" si="45"/>
        <v>7.0000000000050022E-3</v>
      </c>
      <c r="M597">
        <f t="shared" si="46"/>
        <v>0.31699999999997885</v>
      </c>
      <c r="N597">
        <f t="shared" si="47"/>
        <v>0.10599999999999454</v>
      </c>
      <c r="O597">
        <f t="shared" si="48"/>
        <v>10.599999999999454</v>
      </c>
      <c r="Q597">
        <f t="shared" si="49"/>
        <v>6.9481315425503939E-2</v>
      </c>
    </row>
    <row r="598" spans="1:17" x14ac:dyDescent="0.25">
      <c r="A598" s="190">
        <v>44287.698483795997</v>
      </c>
      <c r="B598" s="185" t="s">
        <v>195</v>
      </c>
      <c r="C598" s="185">
        <v>6</v>
      </c>
      <c r="D598" s="185" t="s">
        <v>6</v>
      </c>
      <c r="E598" s="185">
        <v>152.86500000000001</v>
      </c>
      <c r="F598" s="185">
        <v>152.97900000000001</v>
      </c>
      <c r="G598" s="185">
        <v>152.71899999999999</v>
      </c>
      <c r="H598" s="191">
        <v>44287.700717592998</v>
      </c>
      <c r="I598" s="185">
        <v>152.982</v>
      </c>
      <c r="J598" s="185">
        <v>-18</v>
      </c>
      <c r="K598" s="185">
        <v>0</v>
      </c>
      <c r="L598">
        <f t="shared" si="45"/>
        <v>0.26300000000000523</v>
      </c>
      <c r="M598">
        <f t="shared" si="46"/>
        <v>2.9999999999859028E-3</v>
      </c>
      <c r="N598">
        <f t="shared" si="47"/>
        <v>0.11699999999999022</v>
      </c>
      <c r="O598">
        <f t="shared" si="48"/>
        <v>11.699999999999022</v>
      </c>
      <c r="Q598">
        <f t="shared" si="49"/>
        <v>7.6538121872233814E-2</v>
      </c>
    </row>
    <row r="599" spans="1:17" x14ac:dyDescent="0.25">
      <c r="A599" s="190">
        <v>44287.726157407</v>
      </c>
      <c r="B599" s="185" t="s">
        <v>195</v>
      </c>
      <c r="C599" s="185">
        <v>4</v>
      </c>
      <c r="D599" s="185" t="s">
        <v>6</v>
      </c>
      <c r="E599" s="185">
        <v>152.95500000000001</v>
      </c>
      <c r="F599" s="185">
        <v>153.10300000000001</v>
      </c>
      <c r="G599" s="185">
        <v>152.828</v>
      </c>
      <c r="H599" s="191">
        <v>44287.829884259001</v>
      </c>
      <c r="I599" s="185">
        <v>152.85300000000001</v>
      </c>
      <c r="J599" s="185">
        <v>-12</v>
      </c>
      <c r="K599" s="185">
        <v>0</v>
      </c>
      <c r="L599">
        <f t="shared" si="45"/>
        <v>2.5000000000005684E-2</v>
      </c>
      <c r="M599">
        <f t="shared" si="46"/>
        <v>-0.25</v>
      </c>
      <c r="N599">
        <f t="shared" si="47"/>
        <v>-0.10200000000000387</v>
      </c>
      <c r="O599">
        <f t="shared" si="48"/>
        <v>-10.200000000000387</v>
      </c>
      <c r="Q599">
        <f t="shared" si="49"/>
        <v>-6.6686280278515808E-2</v>
      </c>
    </row>
    <row r="600" spans="1:17" x14ac:dyDescent="0.25">
      <c r="A600" s="190">
        <v>44291.621770833</v>
      </c>
      <c r="B600" s="185" t="s">
        <v>200</v>
      </c>
      <c r="C600" s="185">
        <v>3.5</v>
      </c>
      <c r="D600" s="185" t="s">
        <v>6</v>
      </c>
      <c r="E600" s="185">
        <v>153.172</v>
      </c>
      <c r="F600" s="185">
        <v>153.01300000000001</v>
      </c>
      <c r="G600" s="185">
        <v>153.298</v>
      </c>
      <c r="H600" s="191">
        <v>44291.661458333001</v>
      </c>
      <c r="I600" s="185">
        <v>153.30099999999999</v>
      </c>
      <c r="J600" s="185">
        <v>-10.5</v>
      </c>
      <c r="K600" s="185">
        <v>0</v>
      </c>
      <c r="L600">
        <f t="shared" si="45"/>
        <v>2.9999999999859028E-3</v>
      </c>
      <c r="M600">
        <f t="shared" si="46"/>
        <v>0.28799999999998249</v>
      </c>
      <c r="N600">
        <f t="shared" si="47"/>
        <v>0.12899999999999068</v>
      </c>
      <c r="O600">
        <f t="shared" si="48"/>
        <v>12.899999999999068</v>
      </c>
      <c r="Q600">
        <f t="shared" si="49"/>
        <v>8.4219047867750418E-2</v>
      </c>
    </row>
    <row r="601" spans="1:17" x14ac:dyDescent="0.25">
      <c r="A601" s="190">
        <v>44292.628206018999</v>
      </c>
      <c r="B601" s="185" t="s">
        <v>200</v>
      </c>
      <c r="C601" s="185">
        <v>5</v>
      </c>
      <c r="D601" s="185" t="s">
        <v>6</v>
      </c>
      <c r="E601" s="185">
        <v>152.55699999999999</v>
      </c>
      <c r="F601" s="185">
        <v>152.43</v>
      </c>
      <c r="G601" s="185">
        <v>152.667</v>
      </c>
      <c r="H601" s="191">
        <v>44292.647071758998</v>
      </c>
      <c r="I601" s="185">
        <v>152.47200000000001</v>
      </c>
      <c r="J601" s="185">
        <v>-15</v>
      </c>
      <c r="K601" s="185">
        <v>0</v>
      </c>
      <c r="L601">
        <f t="shared" si="45"/>
        <v>-0.19499999999999318</v>
      </c>
      <c r="M601">
        <f t="shared" si="46"/>
        <v>4.2000000000001592E-2</v>
      </c>
      <c r="N601">
        <f t="shared" si="47"/>
        <v>-8.4999999999979536E-2</v>
      </c>
      <c r="O601">
        <f t="shared" si="48"/>
        <v>-8.4999999999979536</v>
      </c>
      <c r="Q601">
        <f t="shared" si="49"/>
        <v>-5.5716879592532326E-2</v>
      </c>
    </row>
    <row r="602" spans="1:17" x14ac:dyDescent="0.25">
      <c r="A602" s="190">
        <v>44292.656793980997</v>
      </c>
      <c r="B602" s="185" t="s">
        <v>200</v>
      </c>
      <c r="C602" s="185">
        <v>4</v>
      </c>
      <c r="D602" s="185" t="s">
        <v>6</v>
      </c>
      <c r="E602" s="185">
        <v>152.417</v>
      </c>
      <c r="F602" s="185">
        <v>152.298</v>
      </c>
      <c r="G602" s="185">
        <v>152.51499999999999</v>
      </c>
      <c r="H602" s="191">
        <v>44292.65818287</v>
      </c>
      <c r="I602" s="185">
        <v>152.27199999999999</v>
      </c>
      <c r="J602" s="185">
        <v>-12</v>
      </c>
      <c r="K602" s="185">
        <v>0</v>
      </c>
      <c r="L602">
        <f t="shared" si="45"/>
        <v>-0.242999999999995</v>
      </c>
      <c r="M602">
        <f t="shared" si="46"/>
        <v>-2.6000000000010459E-2</v>
      </c>
      <c r="N602">
        <f t="shared" si="47"/>
        <v>-0.14500000000001023</v>
      </c>
      <c r="O602">
        <f t="shared" si="48"/>
        <v>-14.500000000001023</v>
      </c>
      <c r="Q602">
        <f t="shared" si="49"/>
        <v>-9.5133744923473249E-2</v>
      </c>
    </row>
    <row r="603" spans="1:17" x14ac:dyDescent="0.25">
      <c r="A603" s="190">
        <v>44293.666631943997</v>
      </c>
      <c r="B603" s="185" t="s">
        <v>200</v>
      </c>
      <c r="C603" s="185">
        <v>2.5</v>
      </c>
      <c r="D603" s="185" t="s">
        <v>6</v>
      </c>
      <c r="E603" s="185">
        <v>151.19900000000001</v>
      </c>
      <c r="F603" s="185">
        <v>151.03</v>
      </c>
      <c r="G603" s="185">
        <v>151.53</v>
      </c>
      <c r="H603" s="191">
        <v>44293.679953703999</v>
      </c>
      <c r="I603" s="185">
        <v>151.03299999999999</v>
      </c>
      <c r="J603" s="185">
        <v>-7.5</v>
      </c>
      <c r="K603" s="185">
        <v>0</v>
      </c>
      <c r="L603">
        <f t="shared" si="45"/>
        <v>-0.4970000000000141</v>
      </c>
      <c r="M603">
        <f t="shared" si="46"/>
        <v>2.9999999999859028E-3</v>
      </c>
      <c r="N603">
        <f t="shared" si="47"/>
        <v>-0.16600000000002524</v>
      </c>
      <c r="O603">
        <f t="shared" si="48"/>
        <v>-16.600000000002524</v>
      </c>
      <c r="Q603">
        <f t="shared" si="49"/>
        <v>-0.1097890859066695</v>
      </c>
    </row>
    <row r="604" spans="1:17" x14ac:dyDescent="0.25">
      <c r="A604" s="190">
        <v>44293.683252315001</v>
      </c>
      <c r="B604" s="185" t="s">
        <v>200</v>
      </c>
      <c r="C604" s="185">
        <v>3.5</v>
      </c>
      <c r="D604" s="185" t="s">
        <v>6</v>
      </c>
      <c r="E604" s="185">
        <v>151.09100000000001</v>
      </c>
      <c r="F604" s="185">
        <v>150.96199999999999</v>
      </c>
      <c r="G604" s="185">
        <v>151.27199999999999</v>
      </c>
      <c r="H604" s="191">
        <v>44293.694953703998</v>
      </c>
      <c r="I604" s="185">
        <v>150.96199999999999</v>
      </c>
      <c r="J604" s="185">
        <v>-10.5</v>
      </c>
      <c r="K604" s="185">
        <v>0</v>
      </c>
      <c r="L604">
        <f t="shared" si="45"/>
        <v>-0.31000000000000227</v>
      </c>
      <c r="M604">
        <f t="shared" si="46"/>
        <v>0</v>
      </c>
      <c r="N604">
        <f t="shared" si="47"/>
        <v>-0.1290000000000191</v>
      </c>
      <c r="O604">
        <f t="shared" si="48"/>
        <v>-12.90000000000191</v>
      </c>
      <c r="Q604">
        <f t="shared" si="49"/>
        <v>-8.537901000060831E-2</v>
      </c>
    </row>
    <row r="605" spans="1:17" x14ac:dyDescent="0.25">
      <c r="A605" s="190">
        <v>44295.608877314997</v>
      </c>
      <c r="B605" s="185" t="s">
        <v>200</v>
      </c>
      <c r="C605" s="185">
        <v>4.5</v>
      </c>
      <c r="D605" s="185" t="s">
        <v>6</v>
      </c>
      <c r="E605" s="185">
        <v>150.464</v>
      </c>
      <c r="F605" s="185">
        <v>150.333</v>
      </c>
      <c r="G605" s="185">
        <v>150.709</v>
      </c>
      <c r="H605" s="191">
        <v>44295.664571759</v>
      </c>
      <c r="I605" s="185">
        <v>150.71199999999999</v>
      </c>
      <c r="J605" s="185">
        <v>-13.5</v>
      </c>
      <c r="K605" s="185">
        <v>0</v>
      </c>
      <c r="L605">
        <f t="shared" si="45"/>
        <v>2.9999999999859028E-3</v>
      </c>
      <c r="M605">
        <f t="shared" si="46"/>
        <v>0.37899999999999068</v>
      </c>
      <c r="N605">
        <f t="shared" si="47"/>
        <v>0.24799999999999045</v>
      </c>
      <c r="O605">
        <f t="shared" si="48"/>
        <v>24.799999999999045</v>
      </c>
      <c r="Q605">
        <f t="shared" si="49"/>
        <v>0.16482347937047429</v>
      </c>
    </row>
    <row r="606" spans="1:17" x14ac:dyDescent="0.25">
      <c r="A606" s="190">
        <v>44299.622222222002</v>
      </c>
      <c r="B606" s="185" t="s">
        <v>200</v>
      </c>
      <c r="C606" s="185">
        <v>1.75</v>
      </c>
      <c r="D606" s="185" t="s">
        <v>6</v>
      </c>
      <c r="E606" s="185">
        <v>150.06899999999999</v>
      </c>
      <c r="F606" s="185">
        <v>149.76300000000001</v>
      </c>
      <c r="G606" s="185">
        <v>150.27099999999999</v>
      </c>
      <c r="H606" s="191">
        <v>44299.645879629999</v>
      </c>
      <c r="I606" s="185">
        <v>150.279</v>
      </c>
      <c r="J606" s="185">
        <v>-5.25</v>
      </c>
      <c r="K606" s="185">
        <v>0</v>
      </c>
      <c r="L606">
        <f t="shared" si="45"/>
        <v>8.0000000000097771E-3</v>
      </c>
      <c r="M606">
        <f t="shared" si="46"/>
        <v>0.51599999999999113</v>
      </c>
      <c r="N606">
        <f t="shared" si="47"/>
        <v>0.21000000000000796</v>
      </c>
      <c r="O606">
        <f t="shared" si="48"/>
        <v>21.000000000000796</v>
      </c>
      <c r="Q606">
        <f t="shared" si="49"/>
        <v>0.13993562961038455</v>
      </c>
    </row>
    <row r="607" spans="1:17" x14ac:dyDescent="0.25">
      <c r="A607" s="190">
        <v>44300.594351852</v>
      </c>
      <c r="B607" s="185" t="s">
        <v>200</v>
      </c>
      <c r="C607" s="185">
        <v>3</v>
      </c>
      <c r="D607" s="185" t="s">
        <v>6</v>
      </c>
      <c r="E607" s="185">
        <v>149.91900000000001</v>
      </c>
      <c r="F607" s="185">
        <v>149.71</v>
      </c>
      <c r="G607" s="185">
        <v>150.298</v>
      </c>
      <c r="H607" s="191">
        <v>44300.693090278</v>
      </c>
      <c r="I607" s="185">
        <v>150.30000000000001</v>
      </c>
      <c r="J607" s="185">
        <v>-9</v>
      </c>
      <c r="K607" s="185">
        <v>0</v>
      </c>
      <c r="L607">
        <f t="shared" si="45"/>
        <v>2.0000000000095497E-3</v>
      </c>
      <c r="M607">
        <f t="shared" si="46"/>
        <v>0.59000000000000341</v>
      </c>
      <c r="N607">
        <f t="shared" si="47"/>
        <v>0.38100000000000023</v>
      </c>
      <c r="O607">
        <f t="shared" si="48"/>
        <v>38.100000000000023</v>
      </c>
      <c r="Q607">
        <f t="shared" si="49"/>
        <v>0.25413723410641759</v>
      </c>
    </row>
    <row r="608" spans="1:17" x14ac:dyDescent="0.25">
      <c r="A608" s="190">
        <v>44301.660150463002</v>
      </c>
      <c r="B608" s="185" t="s">
        <v>195</v>
      </c>
      <c r="C608" s="185">
        <v>5</v>
      </c>
      <c r="D608" s="185" t="s">
        <v>6</v>
      </c>
      <c r="E608" s="185">
        <v>150.143</v>
      </c>
      <c r="F608" s="185">
        <v>150.25</v>
      </c>
      <c r="G608" s="185">
        <v>149.88</v>
      </c>
      <c r="H608" s="191">
        <v>44301.690231481</v>
      </c>
      <c r="I608" s="185">
        <v>149.88</v>
      </c>
      <c r="J608" s="185">
        <v>-15</v>
      </c>
      <c r="K608" s="185">
        <v>0</v>
      </c>
      <c r="L608">
        <f t="shared" si="45"/>
        <v>0</v>
      </c>
      <c r="M608">
        <f t="shared" si="46"/>
        <v>-0.37000000000000455</v>
      </c>
      <c r="N608">
        <f t="shared" si="47"/>
        <v>-0.26300000000000523</v>
      </c>
      <c r="O608">
        <f t="shared" si="48"/>
        <v>-26.300000000000523</v>
      </c>
      <c r="Q608">
        <f t="shared" si="49"/>
        <v>-0.17516634142118195</v>
      </c>
    </row>
    <row r="609" spans="1:17" x14ac:dyDescent="0.25">
      <c r="A609" s="190">
        <v>44307.593263889001</v>
      </c>
      <c r="B609" s="185" t="s">
        <v>200</v>
      </c>
      <c r="C609" s="185">
        <v>4.5</v>
      </c>
      <c r="D609" s="185" t="s">
        <v>6</v>
      </c>
      <c r="E609" s="185">
        <v>150.61600000000001</v>
      </c>
      <c r="F609" s="185">
        <v>150.477</v>
      </c>
      <c r="G609" s="185">
        <v>150.81299999999999</v>
      </c>
      <c r="H609" s="191">
        <v>44307.610972221999</v>
      </c>
      <c r="I609" s="185">
        <v>150.47300000000001</v>
      </c>
      <c r="J609" s="185">
        <v>-13.5</v>
      </c>
      <c r="K609" s="185">
        <v>0</v>
      </c>
      <c r="L609">
        <f t="shared" si="45"/>
        <v>-0.33999999999997499</v>
      </c>
      <c r="M609">
        <f t="shared" si="46"/>
        <v>-3.9999999999906777E-3</v>
      </c>
      <c r="N609">
        <f t="shared" si="47"/>
        <v>-0.14300000000000068</v>
      </c>
      <c r="O609">
        <f t="shared" si="48"/>
        <v>-14.300000000000068</v>
      </c>
      <c r="Q609">
        <f t="shared" si="49"/>
        <v>-9.494343230466927E-2</v>
      </c>
    </row>
    <row r="610" spans="1:17" x14ac:dyDescent="0.25">
      <c r="A610" s="190">
        <v>44307.649583332997</v>
      </c>
      <c r="B610" s="185" t="s">
        <v>200</v>
      </c>
      <c r="C610" s="185">
        <v>7</v>
      </c>
      <c r="D610" s="185" t="s">
        <v>6</v>
      </c>
      <c r="E610" s="185">
        <v>150.35</v>
      </c>
      <c r="F610" s="185">
        <v>150.22300000000001</v>
      </c>
      <c r="G610" s="185">
        <v>150.51300000000001</v>
      </c>
      <c r="H610" s="191">
        <v>44307.664074073997</v>
      </c>
      <c r="I610" s="185">
        <v>150.267</v>
      </c>
      <c r="J610" s="185">
        <v>-21</v>
      </c>
      <c r="K610" s="185">
        <v>0</v>
      </c>
      <c r="L610">
        <f t="shared" si="45"/>
        <v>-0.24600000000000932</v>
      </c>
      <c r="M610">
        <f t="shared" si="46"/>
        <v>4.399999999998272E-2</v>
      </c>
      <c r="N610">
        <f t="shared" si="47"/>
        <v>-8.2999999999998408E-2</v>
      </c>
      <c r="O610">
        <f t="shared" si="48"/>
        <v>-8.2999999999998408</v>
      </c>
      <c r="Q610">
        <f t="shared" si="49"/>
        <v>-5.5204522780178525E-2</v>
      </c>
    </row>
    <row r="611" spans="1:17" x14ac:dyDescent="0.25">
      <c r="A611" s="190">
        <v>44308.608622685002</v>
      </c>
      <c r="B611" s="185" t="s">
        <v>200</v>
      </c>
      <c r="C611" s="185">
        <v>4</v>
      </c>
      <c r="D611" s="185" t="s">
        <v>6</v>
      </c>
      <c r="E611" s="185">
        <v>150.16999999999999</v>
      </c>
      <c r="F611" s="185">
        <v>150.04599999999999</v>
      </c>
      <c r="G611" s="185">
        <v>150.40799999999999</v>
      </c>
      <c r="H611" s="191">
        <v>44308.626261573998</v>
      </c>
      <c r="I611" s="185">
        <v>150.041</v>
      </c>
      <c r="J611" s="185">
        <v>-12</v>
      </c>
      <c r="K611" s="185">
        <v>0</v>
      </c>
      <c r="L611">
        <f t="shared" si="45"/>
        <v>-0.36699999999999022</v>
      </c>
      <c r="M611">
        <f t="shared" si="46"/>
        <v>-4.9999999999954525E-3</v>
      </c>
      <c r="N611">
        <f t="shared" si="47"/>
        <v>-0.12899999999999068</v>
      </c>
      <c r="O611">
        <f t="shared" si="48"/>
        <v>-12.899999999999068</v>
      </c>
      <c r="Q611">
        <f t="shared" si="49"/>
        <v>-8.5902643670500559E-2</v>
      </c>
    </row>
    <row r="612" spans="1:17" x14ac:dyDescent="0.25">
      <c r="A612" s="190">
        <v>44308.676689815002</v>
      </c>
      <c r="B612" s="185" t="s">
        <v>200</v>
      </c>
      <c r="C612" s="185">
        <v>3</v>
      </c>
      <c r="D612" s="185" t="s">
        <v>6</v>
      </c>
      <c r="E612" s="185">
        <v>149.952</v>
      </c>
      <c r="F612" s="185">
        <v>149.78899999999999</v>
      </c>
      <c r="G612" s="185">
        <v>150.131</v>
      </c>
      <c r="H612" s="191">
        <v>44308.686215278001</v>
      </c>
      <c r="I612" s="185">
        <v>149.786</v>
      </c>
      <c r="J612" s="185">
        <v>-9</v>
      </c>
      <c r="K612" s="185">
        <v>0</v>
      </c>
      <c r="L612">
        <f t="shared" si="45"/>
        <v>-0.34499999999999886</v>
      </c>
      <c r="M612">
        <f t="shared" si="46"/>
        <v>-2.9999999999859028E-3</v>
      </c>
      <c r="N612">
        <f t="shared" si="47"/>
        <v>-0.16599999999999682</v>
      </c>
      <c r="O612">
        <f t="shared" si="48"/>
        <v>-16.599999999999682</v>
      </c>
      <c r="Q612">
        <f t="shared" si="49"/>
        <v>-0.11070209133589204</v>
      </c>
    </row>
    <row r="613" spans="1:17" x14ac:dyDescent="0.25">
      <c r="A613" s="190">
        <v>44309.643483795997</v>
      </c>
      <c r="B613" s="185" t="s">
        <v>200</v>
      </c>
      <c r="C613" s="185">
        <v>7</v>
      </c>
      <c r="D613" s="185" t="s">
        <v>6</v>
      </c>
      <c r="E613" s="185">
        <v>149.351</v>
      </c>
      <c r="F613" s="185">
        <v>149.262</v>
      </c>
      <c r="G613" s="185">
        <v>149.52600000000001</v>
      </c>
      <c r="H613" s="191">
        <v>44309.650486111001</v>
      </c>
      <c r="I613" s="185">
        <v>149.26300000000001</v>
      </c>
      <c r="J613" s="185">
        <v>-21</v>
      </c>
      <c r="K613" s="185">
        <v>0</v>
      </c>
      <c r="L613">
        <f t="shared" si="45"/>
        <v>-0.26300000000000523</v>
      </c>
      <c r="M613">
        <f t="shared" si="46"/>
        <v>1.0000000000047748E-3</v>
      </c>
      <c r="N613">
        <f t="shared" si="47"/>
        <v>-8.7999999999993861E-2</v>
      </c>
      <c r="O613">
        <f t="shared" si="48"/>
        <v>-8.7999999999993861</v>
      </c>
      <c r="Q613">
        <f t="shared" si="49"/>
        <v>-5.8921600792759245E-2</v>
      </c>
    </row>
    <row r="614" spans="1:17" x14ac:dyDescent="0.25">
      <c r="A614" s="190">
        <v>44309.650497684997</v>
      </c>
      <c r="B614" s="185" t="s">
        <v>195</v>
      </c>
      <c r="C614" s="185">
        <v>4.5</v>
      </c>
      <c r="D614" s="185" t="s">
        <v>6</v>
      </c>
      <c r="E614" s="185">
        <v>149.26300000000001</v>
      </c>
      <c r="F614" s="185">
        <v>149.417</v>
      </c>
      <c r="G614" s="185">
        <v>149.10300000000001</v>
      </c>
      <c r="H614" s="191">
        <v>44309.685937499999</v>
      </c>
      <c r="I614" s="185">
        <v>149.09299999999999</v>
      </c>
      <c r="J614" s="185">
        <v>-13.5</v>
      </c>
      <c r="K614" s="185">
        <v>0</v>
      </c>
      <c r="L614">
        <f t="shared" si="45"/>
        <v>-1.0000000000019327E-2</v>
      </c>
      <c r="M614">
        <f t="shared" si="46"/>
        <v>-0.32400000000001228</v>
      </c>
      <c r="N614">
        <f t="shared" si="47"/>
        <v>-0.17000000000001592</v>
      </c>
      <c r="O614">
        <f t="shared" si="48"/>
        <v>-17.000000000001592</v>
      </c>
      <c r="Q614">
        <f t="shared" si="49"/>
        <v>-0.11389292724922849</v>
      </c>
    </row>
    <row r="615" spans="1:17" x14ac:dyDescent="0.25">
      <c r="A615" s="190">
        <v>44312.662175926002</v>
      </c>
      <c r="B615" s="185" t="s">
        <v>200</v>
      </c>
      <c r="C615" s="185">
        <v>2.4</v>
      </c>
      <c r="D615" s="185" t="s">
        <v>6</v>
      </c>
      <c r="E615" s="185">
        <v>149.86199999999999</v>
      </c>
      <c r="F615" s="185">
        <v>149.624</v>
      </c>
      <c r="G615" s="185">
        <v>150.245</v>
      </c>
      <c r="H615" s="191">
        <v>44312.751157407001</v>
      </c>
      <c r="I615" s="185">
        <v>150.249</v>
      </c>
      <c r="J615" s="185">
        <v>-7.2</v>
      </c>
      <c r="K615" s="185">
        <v>0</v>
      </c>
      <c r="L615">
        <f t="shared" si="45"/>
        <v>3.9999999999906777E-3</v>
      </c>
      <c r="M615">
        <f t="shared" si="46"/>
        <v>0.625</v>
      </c>
      <c r="N615">
        <f t="shared" si="47"/>
        <v>0.38700000000000045</v>
      </c>
      <c r="O615">
        <f t="shared" si="48"/>
        <v>38.700000000000045</v>
      </c>
      <c r="Q615">
        <f t="shared" si="49"/>
        <v>0.25823757857228685</v>
      </c>
    </row>
    <row r="616" spans="1:17" x14ac:dyDescent="0.25">
      <c r="A616" s="190">
        <v>44313.652222222001</v>
      </c>
      <c r="B616" s="185" t="s">
        <v>195</v>
      </c>
      <c r="C616" s="185">
        <v>2.5</v>
      </c>
      <c r="D616" s="185" t="s">
        <v>6</v>
      </c>
      <c r="E616" s="185">
        <v>150.51900000000001</v>
      </c>
      <c r="F616" s="185">
        <v>150.74199999999999</v>
      </c>
      <c r="G616" s="185">
        <v>150.21799999999999</v>
      </c>
      <c r="H616" s="191">
        <v>44313.700393519</v>
      </c>
      <c r="I616" s="185">
        <v>150.684</v>
      </c>
      <c r="J616" s="185">
        <v>-7.5</v>
      </c>
      <c r="K616" s="185">
        <v>0</v>
      </c>
      <c r="L616">
        <f t="shared" si="45"/>
        <v>0.46600000000000819</v>
      </c>
      <c r="M616">
        <f t="shared" si="46"/>
        <v>-5.7999999999992724E-2</v>
      </c>
      <c r="N616">
        <f t="shared" si="47"/>
        <v>0.16499999999999204</v>
      </c>
      <c r="O616">
        <f t="shared" si="48"/>
        <v>16.499999999999204</v>
      </c>
      <c r="Q616">
        <f t="shared" si="49"/>
        <v>0.10962071233531451</v>
      </c>
    </row>
    <row r="617" spans="1:17" x14ac:dyDescent="0.25">
      <c r="A617" s="190">
        <v>44313.732465278001</v>
      </c>
      <c r="B617" s="185" t="s">
        <v>200</v>
      </c>
      <c r="C617" s="185">
        <v>2.5</v>
      </c>
      <c r="D617" s="185" t="s">
        <v>6</v>
      </c>
      <c r="E617" s="185">
        <v>150.86500000000001</v>
      </c>
      <c r="F617" s="185">
        <v>150.876</v>
      </c>
      <c r="G617" s="185">
        <v>151.26499999999999</v>
      </c>
      <c r="H617" s="191">
        <v>44314.694872685002</v>
      </c>
      <c r="I617" s="185">
        <v>151.26599999999999</v>
      </c>
      <c r="J617" s="185">
        <v>-7.5</v>
      </c>
      <c r="K617" s="185">
        <v>-1.38</v>
      </c>
      <c r="L617">
        <f t="shared" si="45"/>
        <v>1.0000000000047748E-3</v>
      </c>
      <c r="M617">
        <f t="shared" si="46"/>
        <v>0.38999999999998636</v>
      </c>
      <c r="N617">
        <f t="shared" si="47"/>
        <v>0.40099999999998204</v>
      </c>
      <c r="O617">
        <f t="shared" si="48"/>
        <v>40.099999999998204</v>
      </c>
      <c r="Q617">
        <f t="shared" si="49"/>
        <v>0.26580055016072779</v>
      </c>
    </row>
    <row r="618" spans="1:17" x14ac:dyDescent="0.25">
      <c r="A618" s="190">
        <v>44314.624432869998</v>
      </c>
      <c r="B618" s="185" t="s">
        <v>200</v>
      </c>
      <c r="C618" s="185">
        <v>3</v>
      </c>
      <c r="D618" s="185" t="s">
        <v>6</v>
      </c>
      <c r="E618" s="185">
        <v>151.11600000000001</v>
      </c>
      <c r="F618" s="185">
        <v>150.959</v>
      </c>
      <c r="G618" s="185">
        <v>151.26499999999999</v>
      </c>
      <c r="H618" s="191">
        <v>44314.694872685002</v>
      </c>
      <c r="I618" s="185">
        <v>151.26599999999999</v>
      </c>
      <c r="J618" s="185">
        <v>-9</v>
      </c>
      <c r="K618" s="185">
        <v>0</v>
      </c>
      <c r="L618">
        <f t="shared" si="45"/>
        <v>1.0000000000047748E-3</v>
      </c>
      <c r="M618">
        <f t="shared" si="46"/>
        <v>0.30699999999998795</v>
      </c>
      <c r="N618">
        <f t="shared" si="47"/>
        <v>0.14999999999997726</v>
      </c>
      <c r="O618">
        <f t="shared" si="48"/>
        <v>14.999999999997726</v>
      </c>
      <c r="Q618">
        <f t="shared" si="49"/>
        <v>9.9261494481045862E-2</v>
      </c>
    </row>
    <row r="619" spans="1:17" x14ac:dyDescent="0.25">
      <c r="A619" s="190">
        <v>44315.638518519001</v>
      </c>
      <c r="B619" s="185" t="s">
        <v>200</v>
      </c>
      <c r="C619" s="185">
        <v>3</v>
      </c>
      <c r="D619" s="185" t="s">
        <v>6</v>
      </c>
      <c r="E619" s="185">
        <v>152.13</v>
      </c>
      <c r="F619" s="185">
        <v>151.74</v>
      </c>
      <c r="G619" s="185">
        <v>152.36000000000001</v>
      </c>
      <c r="H619" s="191">
        <v>44315.698206018998</v>
      </c>
      <c r="I619" s="185">
        <v>152.36099999999999</v>
      </c>
      <c r="J619" s="185">
        <v>-9</v>
      </c>
      <c r="K619" s="185">
        <v>0</v>
      </c>
      <c r="L619">
        <f t="shared" si="45"/>
        <v>9.9999999997635314E-4</v>
      </c>
      <c r="M619">
        <f t="shared" si="46"/>
        <v>0.6209999999999809</v>
      </c>
      <c r="N619">
        <f t="shared" si="47"/>
        <v>0.23099999999999454</v>
      </c>
      <c r="O619">
        <f t="shared" si="48"/>
        <v>23.099999999999454</v>
      </c>
      <c r="Q619">
        <f t="shared" si="49"/>
        <v>0.15184381778741507</v>
      </c>
    </row>
    <row r="620" spans="1:17" x14ac:dyDescent="0.25">
      <c r="A620" s="190">
        <v>44315.647986110998</v>
      </c>
      <c r="B620" s="185" t="s">
        <v>200</v>
      </c>
      <c r="C620" s="185">
        <v>1.5</v>
      </c>
      <c r="D620" s="185" t="s">
        <v>6</v>
      </c>
      <c r="E620" s="185">
        <v>152.08000000000001</v>
      </c>
      <c r="F620" s="185">
        <v>151.74</v>
      </c>
      <c r="G620" s="185">
        <v>152.36000000000001</v>
      </c>
      <c r="H620" s="191">
        <v>44315.698206018998</v>
      </c>
      <c r="I620" s="185">
        <v>152.36099999999999</v>
      </c>
      <c r="J620" s="185">
        <v>-4.5</v>
      </c>
      <c r="K620" s="185">
        <v>0</v>
      </c>
      <c r="L620">
        <f t="shared" si="45"/>
        <v>9.9999999997635314E-4</v>
      </c>
      <c r="M620">
        <f t="shared" si="46"/>
        <v>0.6209999999999809</v>
      </c>
      <c r="N620">
        <f t="shared" si="47"/>
        <v>0.28099999999997749</v>
      </c>
      <c r="O620">
        <f t="shared" si="48"/>
        <v>28.099999999997749</v>
      </c>
      <c r="Q620">
        <f t="shared" si="49"/>
        <v>0.18477117306679214</v>
      </c>
    </row>
    <row r="621" spans="1:17" x14ac:dyDescent="0.25">
      <c r="A621" s="190">
        <v>44316.650069443996</v>
      </c>
      <c r="B621" s="185" t="s">
        <v>195</v>
      </c>
      <c r="C621" s="185">
        <v>2.75</v>
      </c>
      <c r="D621" s="185" t="s">
        <v>6</v>
      </c>
      <c r="E621" s="185">
        <v>151.251</v>
      </c>
      <c r="F621" s="185">
        <v>151.46700000000001</v>
      </c>
      <c r="G621" s="185">
        <v>151.09</v>
      </c>
      <c r="H621" s="191">
        <v>44316.668379629999</v>
      </c>
      <c r="I621" s="185">
        <v>151.07499999999999</v>
      </c>
      <c r="J621" s="185">
        <v>-8.25</v>
      </c>
      <c r="K621" s="185">
        <v>0</v>
      </c>
      <c r="L621">
        <f t="shared" si="45"/>
        <v>-1.5000000000014779E-2</v>
      </c>
      <c r="M621">
        <f t="shared" si="46"/>
        <v>-0.39200000000002433</v>
      </c>
      <c r="N621">
        <f t="shared" si="47"/>
        <v>-0.17600000000001614</v>
      </c>
      <c r="O621">
        <f t="shared" si="48"/>
        <v>-17.600000000001614</v>
      </c>
      <c r="Q621">
        <f t="shared" si="49"/>
        <v>-0.11636286702237746</v>
      </c>
    </row>
    <row r="622" spans="1:17" x14ac:dyDescent="0.25">
      <c r="A622" s="190">
        <v>44319.600185185001</v>
      </c>
      <c r="B622" s="185" t="s">
        <v>200</v>
      </c>
      <c r="C622" s="185">
        <v>2.25</v>
      </c>
      <c r="D622" s="185" t="s">
        <v>6</v>
      </c>
      <c r="E622" s="185">
        <v>151.82599999999999</v>
      </c>
      <c r="F622" s="185">
        <v>151.57</v>
      </c>
      <c r="G622" s="185">
        <v>152</v>
      </c>
      <c r="H622" s="191">
        <v>44319.655590278002</v>
      </c>
      <c r="I622" s="185">
        <v>151.67500000000001</v>
      </c>
      <c r="J622" s="185">
        <v>-6.75</v>
      </c>
      <c r="K622" s="185">
        <v>0</v>
      </c>
      <c r="L622">
        <f t="shared" si="45"/>
        <v>-0.32499999999998863</v>
      </c>
      <c r="M622">
        <f t="shared" si="46"/>
        <v>0.10500000000001819</v>
      </c>
      <c r="N622">
        <f t="shared" si="47"/>
        <v>-0.15099999999998204</v>
      </c>
      <c r="O622">
        <f t="shared" si="48"/>
        <v>-15.099999999998204</v>
      </c>
      <c r="Q622">
        <f t="shared" si="49"/>
        <v>-9.9455956160329609E-2</v>
      </c>
    </row>
    <row r="623" spans="1:17" x14ac:dyDescent="0.25">
      <c r="A623" s="190">
        <v>44319.600219906999</v>
      </c>
      <c r="B623" s="185" t="s">
        <v>200</v>
      </c>
      <c r="C623" s="185">
        <v>2.25</v>
      </c>
      <c r="D623" s="185" t="s">
        <v>6</v>
      </c>
      <c r="E623" s="185">
        <v>151.82599999999999</v>
      </c>
      <c r="F623" s="185">
        <v>151.57</v>
      </c>
      <c r="G623" s="185">
        <v>152</v>
      </c>
      <c r="H623" s="191">
        <v>44319.655601851999</v>
      </c>
      <c r="I623" s="185">
        <v>151.66999999999999</v>
      </c>
      <c r="J623" s="185">
        <v>-6.75</v>
      </c>
      <c r="K623" s="185">
        <v>0</v>
      </c>
      <c r="L623">
        <f t="shared" si="45"/>
        <v>-0.33000000000001251</v>
      </c>
      <c r="M623">
        <f t="shared" si="46"/>
        <v>9.9999999999994316E-2</v>
      </c>
      <c r="N623">
        <f t="shared" si="47"/>
        <v>-0.15600000000000591</v>
      </c>
      <c r="O623">
        <f t="shared" si="48"/>
        <v>-15.600000000000591</v>
      </c>
      <c r="Q623">
        <f t="shared" si="49"/>
        <v>-0.10274919974181361</v>
      </c>
    </row>
    <row r="624" spans="1:17" x14ac:dyDescent="0.25">
      <c r="A624" s="190">
        <v>44319.600486110998</v>
      </c>
      <c r="B624" s="185" t="s">
        <v>200</v>
      </c>
      <c r="C624" s="185">
        <v>2.25</v>
      </c>
      <c r="D624" s="185" t="s">
        <v>6</v>
      </c>
      <c r="E624" s="185">
        <v>151.82900000000001</v>
      </c>
      <c r="F624" s="185">
        <v>151.57</v>
      </c>
      <c r="G624" s="185">
        <v>152</v>
      </c>
      <c r="H624" s="191">
        <v>44319.655636574003</v>
      </c>
      <c r="I624" s="185">
        <v>151.62</v>
      </c>
      <c r="J624" s="185">
        <v>-6.75</v>
      </c>
      <c r="K624" s="185">
        <v>0</v>
      </c>
      <c r="L624">
        <f t="shared" si="45"/>
        <v>-0.37999999999999545</v>
      </c>
      <c r="M624">
        <f t="shared" si="46"/>
        <v>5.0000000000011369E-2</v>
      </c>
      <c r="N624">
        <f t="shared" si="47"/>
        <v>-0.20900000000000318</v>
      </c>
      <c r="O624">
        <f t="shared" si="48"/>
        <v>-20.900000000000318</v>
      </c>
      <c r="Q624">
        <f t="shared" si="49"/>
        <v>-0.13765486171943647</v>
      </c>
    </row>
    <row r="625" spans="1:17" x14ac:dyDescent="0.25">
      <c r="A625" s="190">
        <v>44320.632326389001</v>
      </c>
      <c r="B625" s="185" t="s">
        <v>200</v>
      </c>
      <c r="C625" s="185">
        <v>5</v>
      </c>
      <c r="D625" s="185" t="s">
        <v>6</v>
      </c>
      <c r="E625" s="185">
        <v>151.24199999999999</v>
      </c>
      <c r="F625" s="185">
        <v>0</v>
      </c>
      <c r="G625" s="185">
        <v>0</v>
      </c>
      <c r="H625" s="191">
        <v>44320.632407407</v>
      </c>
      <c r="I625" s="185">
        <v>151.22900000000001</v>
      </c>
      <c r="J625" s="185">
        <v>-15</v>
      </c>
      <c r="K625" s="185">
        <v>0</v>
      </c>
      <c r="L625">
        <f t="shared" si="45"/>
        <v>151.22900000000001</v>
      </c>
      <c r="M625">
        <f t="shared" si="46"/>
        <v>151.22900000000001</v>
      </c>
      <c r="N625">
        <f t="shared" si="47"/>
        <v>-1.2999999999976808E-2</v>
      </c>
      <c r="O625">
        <f t="shared" si="48"/>
        <v>-1.2999999999976808</v>
      </c>
      <c r="Q625">
        <f t="shared" si="49"/>
        <v>-8.5954959601015641E-3</v>
      </c>
    </row>
    <row r="626" spans="1:17" x14ac:dyDescent="0.25">
      <c r="A626" s="190">
        <v>44320.632337962998</v>
      </c>
      <c r="B626" s="185" t="s">
        <v>195</v>
      </c>
      <c r="C626" s="185">
        <v>5</v>
      </c>
      <c r="D626" s="185" t="s">
        <v>6</v>
      </c>
      <c r="E626" s="185">
        <v>151.239</v>
      </c>
      <c r="F626" s="185">
        <v>151.5</v>
      </c>
      <c r="G626" s="185">
        <v>151.05000000000001</v>
      </c>
      <c r="H626" s="191">
        <v>44320.653009258996</v>
      </c>
      <c r="I626" s="185">
        <v>151.047</v>
      </c>
      <c r="J626" s="185">
        <v>-15</v>
      </c>
      <c r="K626" s="185">
        <v>0</v>
      </c>
      <c r="L626">
        <f t="shared" si="45"/>
        <v>-3.0000000000143245E-3</v>
      </c>
      <c r="M626">
        <f t="shared" si="46"/>
        <v>-0.45300000000000296</v>
      </c>
      <c r="N626">
        <f t="shared" si="47"/>
        <v>-0.19200000000000728</v>
      </c>
      <c r="O626">
        <f t="shared" si="48"/>
        <v>-19.200000000000728</v>
      </c>
      <c r="Q626">
        <f t="shared" si="49"/>
        <v>-0.12695138158808725</v>
      </c>
    </row>
    <row r="627" spans="1:17" x14ac:dyDescent="0.25">
      <c r="A627" s="190">
        <v>44320.636076388997</v>
      </c>
      <c r="B627" s="185" t="s">
        <v>195</v>
      </c>
      <c r="C627" s="185">
        <v>1</v>
      </c>
      <c r="D627" s="185" t="s">
        <v>6</v>
      </c>
      <c r="E627" s="185">
        <v>151.221</v>
      </c>
      <c r="F627" s="185">
        <v>151.5</v>
      </c>
      <c r="G627" s="185">
        <v>151.05000000000001</v>
      </c>
      <c r="H627" s="191">
        <v>44320.653009258996</v>
      </c>
      <c r="I627" s="185">
        <v>151.047</v>
      </c>
      <c r="J627" s="185">
        <v>-3</v>
      </c>
      <c r="K627" s="185">
        <v>0</v>
      </c>
      <c r="L627">
        <f t="shared" si="45"/>
        <v>-3.0000000000143245E-3</v>
      </c>
      <c r="M627">
        <f t="shared" si="46"/>
        <v>-0.45300000000000296</v>
      </c>
      <c r="N627">
        <f t="shared" si="47"/>
        <v>-0.17400000000000659</v>
      </c>
      <c r="O627">
        <f t="shared" si="48"/>
        <v>-17.400000000000659</v>
      </c>
      <c r="Q627">
        <f t="shared" si="49"/>
        <v>-0.11506338405380641</v>
      </c>
    </row>
    <row r="628" spans="1:17" x14ac:dyDescent="0.25">
      <c r="A628" s="190">
        <v>44320.638506944</v>
      </c>
      <c r="B628" s="185" t="s">
        <v>195</v>
      </c>
      <c r="C628" s="185">
        <v>1</v>
      </c>
      <c r="D628" s="185" t="s">
        <v>6</v>
      </c>
      <c r="E628" s="185">
        <v>151.214</v>
      </c>
      <c r="F628" s="185">
        <v>151.5</v>
      </c>
      <c r="G628" s="185">
        <v>151.05000000000001</v>
      </c>
      <c r="H628" s="191">
        <v>44320.653009258996</v>
      </c>
      <c r="I628" s="185">
        <v>151.047</v>
      </c>
      <c r="J628" s="185">
        <v>-3</v>
      </c>
      <c r="K628" s="185">
        <v>0</v>
      </c>
      <c r="L628">
        <f t="shared" si="45"/>
        <v>-3.0000000000143245E-3</v>
      </c>
      <c r="M628">
        <f t="shared" si="46"/>
        <v>-0.45300000000000296</v>
      </c>
      <c r="N628">
        <f t="shared" si="47"/>
        <v>-0.16700000000000159</v>
      </c>
      <c r="O628">
        <f t="shared" si="48"/>
        <v>-16.700000000000159</v>
      </c>
      <c r="Q628">
        <f t="shared" si="49"/>
        <v>-0.11043950956922083</v>
      </c>
    </row>
    <row r="629" spans="1:17" x14ac:dyDescent="0.25">
      <c r="A629" s="190">
        <v>44320.639166667002</v>
      </c>
      <c r="B629" s="185" t="s">
        <v>195</v>
      </c>
      <c r="C629" s="185">
        <v>1</v>
      </c>
      <c r="D629" s="185" t="s">
        <v>6</v>
      </c>
      <c r="E629" s="185">
        <v>151.21100000000001</v>
      </c>
      <c r="F629" s="185">
        <v>151.5</v>
      </c>
      <c r="G629" s="185">
        <v>151.05000000000001</v>
      </c>
      <c r="H629" s="191">
        <v>44320.653009258996</v>
      </c>
      <c r="I629" s="185">
        <v>151.047</v>
      </c>
      <c r="J629" s="185">
        <v>-3</v>
      </c>
      <c r="K629" s="185">
        <v>0</v>
      </c>
      <c r="L629">
        <f t="shared" si="45"/>
        <v>-3.0000000000143245E-3</v>
      </c>
      <c r="M629">
        <f t="shared" si="46"/>
        <v>-0.45300000000000296</v>
      </c>
      <c r="N629">
        <f t="shared" si="47"/>
        <v>-0.16400000000001569</v>
      </c>
      <c r="O629">
        <f t="shared" si="48"/>
        <v>-16.400000000001569</v>
      </c>
      <c r="Q629">
        <f t="shared" si="49"/>
        <v>-0.10845771802317006</v>
      </c>
    </row>
    <row r="630" spans="1:17" x14ac:dyDescent="0.25">
      <c r="A630" s="190">
        <v>44321.662743055997</v>
      </c>
      <c r="B630" s="185" t="s">
        <v>200</v>
      </c>
      <c r="C630" s="185">
        <v>4.5</v>
      </c>
      <c r="D630" s="185" t="s">
        <v>6</v>
      </c>
      <c r="E630" s="185">
        <v>152.00200000000001</v>
      </c>
      <c r="F630" s="185">
        <v>151.89599999999999</v>
      </c>
      <c r="G630" s="185">
        <v>152.18899999999999</v>
      </c>
      <c r="H630" s="191">
        <v>44321.688703704</v>
      </c>
      <c r="I630" s="185">
        <v>151.90700000000001</v>
      </c>
      <c r="J630" s="185">
        <v>-13.5</v>
      </c>
      <c r="K630" s="185">
        <v>0</v>
      </c>
      <c r="L630">
        <f t="shared" si="45"/>
        <v>-0.28199999999998226</v>
      </c>
      <c r="M630">
        <f t="shared" si="46"/>
        <v>1.1000000000024102E-2</v>
      </c>
      <c r="N630">
        <f t="shared" si="47"/>
        <v>-9.4999999999998863E-2</v>
      </c>
      <c r="O630">
        <f t="shared" si="48"/>
        <v>-9.4999999999998863</v>
      </c>
      <c r="Q630">
        <f t="shared" si="49"/>
        <v>-6.2499177642398693E-2</v>
      </c>
    </row>
    <row r="631" spans="1:17" x14ac:dyDescent="0.25">
      <c r="A631" s="190">
        <v>44328.740555556004</v>
      </c>
      <c r="B631" s="185" t="s">
        <v>195</v>
      </c>
      <c r="C631" s="185">
        <v>3</v>
      </c>
      <c r="D631" s="185" t="s">
        <v>6</v>
      </c>
      <c r="E631" s="185">
        <v>154.178</v>
      </c>
      <c r="F631" s="185">
        <v>154.38200000000001</v>
      </c>
      <c r="G631" s="185">
        <v>153.90899999999999</v>
      </c>
      <c r="H631" s="191">
        <v>44328.762951388999</v>
      </c>
      <c r="I631" s="185">
        <v>154.381</v>
      </c>
      <c r="J631" s="185">
        <v>-9</v>
      </c>
      <c r="K631" s="185">
        <v>0</v>
      </c>
      <c r="L631">
        <f t="shared" si="45"/>
        <v>0.47200000000000841</v>
      </c>
      <c r="M631">
        <f t="shared" si="46"/>
        <v>-1.0000000000047748E-3</v>
      </c>
      <c r="N631">
        <f t="shared" si="47"/>
        <v>0.20300000000000296</v>
      </c>
      <c r="O631">
        <f t="shared" si="48"/>
        <v>20.300000000000296</v>
      </c>
      <c r="Q631">
        <f t="shared" si="49"/>
        <v>0.13166599644566862</v>
      </c>
    </row>
    <row r="632" spans="1:17" x14ac:dyDescent="0.25">
      <c r="A632" s="190">
        <v>44329.631481481003</v>
      </c>
      <c r="B632" s="185" t="s">
        <v>200</v>
      </c>
      <c r="C632" s="185">
        <v>3</v>
      </c>
      <c r="D632" s="185" t="s">
        <v>6</v>
      </c>
      <c r="E632" s="185">
        <v>153.83199999999999</v>
      </c>
      <c r="F632" s="185">
        <v>153.64500000000001</v>
      </c>
      <c r="G632" s="185">
        <v>154.05699999999999</v>
      </c>
      <c r="H632" s="191">
        <v>44329.729895832999</v>
      </c>
      <c r="I632" s="185">
        <v>154.05799999999999</v>
      </c>
      <c r="J632" s="185">
        <v>-9</v>
      </c>
      <c r="K632" s="185">
        <v>0</v>
      </c>
      <c r="L632">
        <f t="shared" si="45"/>
        <v>1.0000000000047748E-3</v>
      </c>
      <c r="M632">
        <f t="shared" si="46"/>
        <v>0.41299999999998249</v>
      </c>
      <c r="N632">
        <f t="shared" si="47"/>
        <v>0.22599999999999909</v>
      </c>
      <c r="O632">
        <f t="shared" si="48"/>
        <v>22.599999999999909</v>
      </c>
      <c r="Q632">
        <f t="shared" si="49"/>
        <v>0.14691351604347541</v>
      </c>
    </row>
    <row r="633" spans="1:17" x14ac:dyDescent="0.25">
      <c r="A633" s="190">
        <v>44330.616446758999</v>
      </c>
      <c r="B633" s="185" t="s">
        <v>195</v>
      </c>
      <c r="C633" s="185">
        <v>5</v>
      </c>
      <c r="D633" s="185" t="s">
        <v>6</v>
      </c>
      <c r="E633" s="185">
        <v>153.899</v>
      </c>
      <c r="F633" s="185">
        <v>154.02199999999999</v>
      </c>
      <c r="G633" s="185">
        <v>153.74700000000001</v>
      </c>
      <c r="H633" s="191">
        <v>44330.656342593</v>
      </c>
      <c r="I633" s="185">
        <v>154.02500000000001</v>
      </c>
      <c r="J633" s="185">
        <v>-15</v>
      </c>
      <c r="K633" s="185">
        <v>0</v>
      </c>
      <c r="L633">
        <f t="shared" si="45"/>
        <v>0.27799999999999159</v>
      </c>
      <c r="M633">
        <f t="shared" si="46"/>
        <v>3.0000000000143245E-3</v>
      </c>
      <c r="N633">
        <f t="shared" si="47"/>
        <v>0.12600000000000477</v>
      </c>
      <c r="O633">
        <f t="shared" si="48"/>
        <v>12.600000000000477</v>
      </c>
      <c r="Q633">
        <f t="shared" si="49"/>
        <v>8.1871877010250088E-2</v>
      </c>
    </row>
    <row r="634" spans="1:17" x14ac:dyDescent="0.25">
      <c r="A634" s="190">
        <v>44330.669687499998</v>
      </c>
      <c r="B634" s="185" t="s">
        <v>200</v>
      </c>
      <c r="C634" s="185">
        <v>6</v>
      </c>
      <c r="D634" s="185" t="s">
        <v>6</v>
      </c>
      <c r="E634" s="185">
        <v>154.08699999999999</v>
      </c>
      <c r="F634" s="185">
        <v>153.994</v>
      </c>
      <c r="G634" s="185">
        <v>154.25899999999999</v>
      </c>
      <c r="H634" s="191">
        <v>44330.675578704002</v>
      </c>
      <c r="I634" s="185">
        <v>153.988</v>
      </c>
      <c r="J634" s="185">
        <v>-18</v>
      </c>
      <c r="K634" s="185">
        <v>0</v>
      </c>
      <c r="L634">
        <f t="shared" si="45"/>
        <v>-0.27099999999998658</v>
      </c>
      <c r="M634">
        <f t="shared" si="46"/>
        <v>-6.0000000000002274E-3</v>
      </c>
      <c r="N634">
        <f t="shared" si="47"/>
        <v>-9.8999999999989541E-2</v>
      </c>
      <c r="O634">
        <f t="shared" si="48"/>
        <v>-9.8999999999989541</v>
      </c>
      <c r="Q634">
        <f t="shared" si="49"/>
        <v>-6.4249417536839284E-2</v>
      </c>
    </row>
    <row r="635" spans="1:17" x14ac:dyDescent="0.25">
      <c r="A635" s="190">
        <v>44330.675810184999</v>
      </c>
      <c r="B635" s="185" t="s">
        <v>195</v>
      </c>
      <c r="C635" s="185">
        <v>6</v>
      </c>
      <c r="D635" s="185" t="s">
        <v>6</v>
      </c>
      <c r="E635" s="185">
        <v>153.976</v>
      </c>
      <c r="F635" s="185">
        <v>154.10300000000001</v>
      </c>
      <c r="G635" s="185">
        <v>153.89400000000001</v>
      </c>
      <c r="H635" s="191">
        <v>44330.700254629999</v>
      </c>
      <c r="I635" s="185">
        <v>154.07300000000001</v>
      </c>
      <c r="J635" s="185">
        <v>-18</v>
      </c>
      <c r="K635" s="185">
        <v>0</v>
      </c>
      <c r="L635">
        <f t="shared" si="45"/>
        <v>0.17900000000000205</v>
      </c>
      <c r="M635">
        <f t="shared" si="46"/>
        <v>-3.0000000000001137E-2</v>
      </c>
      <c r="N635">
        <f t="shared" si="47"/>
        <v>9.7000000000008413E-2</v>
      </c>
      <c r="O635">
        <f t="shared" si="48"/>
        <v>9.7000000000008413</v>
      </c>
      <c r="Q635">
        <f t="shared" si="49"/>
        <v>6.2996830674915835E-2</v>
      </c>
    </row>
    <row r="636" spans="1:17" x14ac:dyDescent="0.25">
      <c r="A636" s="190">
        <v>44333.640069444002</v>
      </c>
      <c r="B636" s="185" t="s">
        <v>200</v>
      </c>
      <c r="C636" s="185">
        <v>5</v>
      </c>
      <c r="D636" s="185" t="s">
        <v>6</v>
      </c>
      <c r="E636" s="185">
        <v>153.739</v>
      </c>
      <c r="F636" s="185">
        <v>153.61000000000001</v>
      </c>
      <c r="G636" s="185">
        <v>153.96</v>
      </c>
      <c r="H636" s="191">
        <v>44333.653935185001</v>
      </c>
      <c r="I636" s="185">
        <v>153.93899999999999</v>
      </c>
      <c r="J636" s="185">
        <v>-15</v>
      </c>
      <c r="K636" s="185">
        <v>0</v>
      </c>
      <c r="L636">
        <f t="shared" si="45"/>
        <v>-2.1000000000015007E-2</v>
      </c>
      <c r="M636">
        <f t="shared" si="46"/>
        <v>0.32899999999997931</v>
      </c>
      <c r="N636">
        <f t="shared" si="47"/>
        <v>0.19999999999998863</v>
      </c>
      <c r="O636">
        <f t="shared" si="48"/>
        <v>19.999999999998863</v>
      </c>
      <c r="Q636">
        <f t="shared" si="49"/>
        <v>0.1300906081085402</v>
      </c>
    </row>
    <row r="637" spans="1:17" x14ac:dyDescent="0.25">
      <c r="A637" s="190">
        <v>44333.641932869999</v>
      </c>
      <c r="B637" s="185" t="s">
        <v>200</v>
      </c>
      <c r="C637" s="185">
        <v>4.5</v>
      </c>
      <c r="D637" s="185" t="s">
        <v>6</v>
      </c>
      <c r="E637" s="185">
        <v>153.78800000000001</v>
      </c>
      <c r="F637" s="185">
        <v>153.61000000000001</v>
      </c>
      <c r="G637" s="185">
        <v>153.96</v>
      </c>
      <c r="H637" s="191">
        <v>44333.653946758997</v>
      </c>
      <c r="I637" s="185">
        <v>153.93899999999999</v>
      </c>
      <c r="J637" s="185">
        <v>-13.5</v>
      </c>
      <c r="K637" s="185">
        <v>0</v>
      </c>
      <c r="L637">
        <f t="shared" si="45"/>
        <v>-2.1000000000015007E-2</v>
      </c>
      <c r="M637">
        <f t="shared" si="46"/>
        <v>0.32899999999997931</v>
      </c>
      <c r="N637">
        <f t="shared" si="47"/>
        <v>0.15099999999998204</v>
      </c>
      <c r="O637">
        <f t="shared" si="48"/>
        <v>15.099999999998204</v>
      </c>
      <c r="Q637">
        <f t="shared" si="49"/>
        <v>9.8187114729356026E-2</v>
      </c>
    </row>
    <row r="638" spans="1:17" x14ac:dyDescent="0.25">
      <c r="A638" s="190">
        <v>44335.705138889003</v>
      </c>
      <c r="B638" s="185" t="s">
        <v>195</v>
      </c>
      <c r="C638" s="185">
        <v>4</v>
      </c>
      <c r="D638" s="185" t="s">
        <v>6</v>
      </c>
      <c r="E638" s="185">
        <v>154.22200000000001</v>
      </c>
      <c r="F638" s="185">
        <v>154.376</v>
      </c>
      <c r="G638" s="185">
        <v>153.964</v>
      </c>
      <c r="H638" s="191">
        <v>44335.712071759001</v>
      </c>
      <c r="I638" s="185">
        <v>153.965</v>
      </c>
      <c r="J638" s="185">
        <v>-12</v>
      </c>
      <c r="K638" s="185">
        <v>0</v>
      </c>
      <c r="L638">
        <f t="shared" si="45"/>
        <v>1.0000000000047748E-3</v>
      </c>
      <c r="M638">
        <f t="shared" si="46"/>
        <v>-0.41100000000000136</v>
      </c>
      <c r="N638">
        <f t="shared" si="47"/>
        <v>-0.257000000000005</v>
      </c>
      <c r="O638">
        <f t="shared" si="48"/>
        <v>-25.7000000000005</v>
      </c>
      <c r="Q638">
        <f t="shared" si="49"/>
        <v>-0.16664289141627328</v>
      </c>
    </row>
    <row r="639" spans="1:17" x14ac:dyDescent="0.25">
      <c r="A639" s="190">
        <v>44336.815520832999</v>
      </c>
      <c r="B639" s="185" t="s">
        <v>200</v>
      </c>
      <c r="C639" s="185">
        <v>5.01</v>
      </c>
      <c r="D639" s="185" t="s">
        <v>6</v>
      </c>
      <c r="E639" s="185">
        <v>154.26</v>
      </c>
      <c r="F639" s="185">
        <v>154.08000000000001</v>
      </c>
      <c r="G639" s="185">
        <v>154.55000000000001</v>
      </c>
      <c r="H639" s="191">
        <v>44337.444525462997</v>
      </c>
      <c r="I639" s="185">
        <v>154.06200000000001</v>
      </c>
      <c r="J639" s="185">
        <v>-15.03</v>
      </c>
      <c r="K639" s="185">
        <v>-2.76</v>
      </c>
      <c r="L639">
        <f t="shared" si="45"/>
        <v>-0.48799999999999955</v>
      </c>
      <c r="M639">
        <f t="shared" si="46"/>
        <v>-1.8000000000000682E-2</v>
      </c>
      <c r="N639">
        <f t="shared" si="47"/>
        <v>-0.19799999999997908</v>
      </c>
      <c r="O639">
        <f t="shared" si="48"/>
        <v>-19.799999999997908</v>
      </c>
      <c r="Q639">
        <f t="shared" si="49"/>
        <v>-0.12835472578761772</v>
      </c>
    </row>
    <row r="640" spans="1:17" x14ac:dyDescent="0.25">
      <c r="A640" s="190">
        <v>44337.662696758998</v>
      </c>
      <c r="B640" s="185" t="s">
        <v>200</v>
      </c>
      <c r="C640" s="185">
        <v>4.5</v>
      </c>
      <c r="D640" s="185" t="s">
        <v>6</v>
      </c>
      <c r="E640" s="185">
        <v>154.459</v>
      </c>
      <c r="F640" s="185">
        <v>154.298</v>
      </c>
      <c r="G640" s="185">
        <v>154.67699999999999</v>
      </c>
      <c r="H640" s="191">
        <v>44337.670821758998</v>
      </c>
      <c r="I640" s="185">
        <v>154.297</v>
      </c>
      <c r="J640" s="185">
        <v>-13.5</v>
      </c>
      <c r="K640" s="185">
        <v>0</v>
      </c>
      <c r="L640">
        <f t="shared" si="45"/>
        <v>-0.37999999999999545</v>
      </c>
      <c r="M640">
        <f t="shared" si="46"/>
        <v>-1.0000000000047748E-3</v>
      </c>
      <c r="N640">
        <f t="shared" si="47"/>
        <v>-0.16200000000000614</v>
      </c>
      <c r="O640">
        <f t="shared" si="48"/>
        <v>-16.200000000000614</v>
      </c>
      <c r="Q640">
        <f t="shared" si="49"/>
        <v>-0.1048822017493355</v>
      </c>
    </row>
    <row r="641" spans="1:17" x14ac:dyDescent="0.25">
      <c r="A641" s="190">
        <v>44340.623634258998</v>
      </c>
      <c r="B641" s="185" t="s">
        <v>200</v>
      </c>
      <c r="C641" s="185">
        <v>4.3</v>
      </c>
      <c r="D641" s="185" t="s">
        <v>6</v>
      </c>
      <c r="E641" s="185">
        <v>153.86199999999999</v>
      </c>
      <c r="F641" s="185">
        <v>153.71799999999999</v>
      </c>
      <c r="G641" s="185">
        <v>154.06200000000001</v>
      </c>
      <c r="H641" s="191">
        <v>44340.667569443998</v>
      </c>
      <c r="I641" s="185">
        <v>154.07599999999999</v>
      </c>
      <c r="J641" s="185">
        <v>-12.9</v>
      </c>
      <c r="K641" s="185">
        <v>0</v>
      </c>
      <c r="L641">
        <f t="shared" si="45"/>
        <v>1.3999999999981583E-2</v>
      </c>
      <c r="M641">
        <f t="shared" si="46"/>
        <v>0.35800000000000409</v>
      </c>
      <c r="N641">
        <f t="shared" si="47"/>
        <v>0.21399999999999864</v>
      </c>
      <c r="O641">
        <f t="shared" si="48"/>
        <v>21.399999999999864</v>
      </c>
      <c r="Q641">
        <f t="shared" si="49"/>
        <v>0.13908567417555903</v>
      </c>
    </row>
    <row r="642" spans="1:17" x14ac:dyDescent="0.25">
      <c r="A642" s="190">
        <v>44341.662743055997</v>
      </c>
      <c r="B642" s="185" t="s">
        <v>200</v>
      </c>
      <c r="C642" s="185">
        <v>5.6</v>
      </c>
      <c r="D642" s="185" t="s">
        <v>6</v>
      </c>
      <c r="E642" s="185">
        <v>154.126</v>
      </c>
      <c r="F642" s="185">
        <v>154.017</v>
      </c>
      <c r="G642" s="185">
        <v>154.28700000000001</v>
      </c>
      <c r="H642" s="191">
        <v>44341.685613426002</v>
      </c>
      <c r="I642" s="185">
        <v>154.059</v>
      </c>
      <c r="J642" s="185">
        <v>-16.8</v>
      </c>
      <c r="K642" s="185">
        <v>0</v>
      </c>
      <c r="L642">
        <f t="shared" ref="L642:L705" si="50">I642-G642</f>
        <v>-0.22800000000000864</v>
      </c>
      <c r="M642">
        <f t="shared" ref="M642:M705" si="51">I642-F642</f>
        <v>4.2000000000001592E-2</v>
      </c>
      <c r="N642">
        <f t="shared" ref="N642:N705" si="52">I642-E642</f>
        <v>-6.7000000000007276E-2</v>
      </c>
      <c r="O642">
        <f t="shared" ref="O642:O705" si="53">N642*100</f>
        <v>-6.7000000000007276</v>
      </c>
      <c r="Q642">
        <f t="shared" ref="Q642:Q705" si="54">N642/E642*100</f>
        <v>-4.3470926384910576E-2</v>
      </c>
    </row>
    <row r="643" spans="1:17" x14ac:dyDescent="0.25">
      <c r="A643" s="190">
        <v>44342.653715278</v>
      </c>
      <c r="B643" s="185" t="s">
        <v>200</v>
      </c>
      <c r="C643" s="185">
        <v>4.8</v>
      </c>
      <c r="D643" s="185" t="s">
        <v>6</v>
      </c>
      <c r="E643" s="185">
        <v>154.124</v>
      </c>
      <c r="F643" s="185">
        <v>153.988</v>
      </c>
      <c r="G643" s="185">
        <v>154.315</v>
      </c>
      <c r="H643" s="191">
        <v>44342.659571759003</v>
      </c>
      <c r="I643" s="185">
        <v>154.04400000000001</v>
      </c>
      <c r="J643" s="185">
        <v>-14.4</v>
      </c>
      <c r="K643" s="185">
        <v>0</v>
      </c>
      <c r="L643">
        <f t="shared" si="50"/>
        <v>-0.27099999999998658</v>
      </c>
      <c r="M643">
        <f t="shared" si="51"/>
        <v>5.6000000000011596E-2</v>
      </c>
      <c r="N643">
        <f t="shared" si="52"/>
        <v>-7.9999999999984084E-2</v>
      </c>
      <c r="O643">
        <f t="shared" si="53"/>
        <v>-7.9999999999984084</v>
      </c>
      <c r="Q643">
        <f t="shared" si="54"/>
        <v>-5.1906257299307111E-2</v>
      </c>
    </row>
    <row r="644" spans="1:17" x14ac:dyDescent="0.25">
      <c r="A644" s="190">
        <v>44342.672013889001</v>
      </c>
      <c r="B644" s="185" t="s">
        <v>200</v>
      </c>
      <c r="C644" s="185">
        <v>4.8</v>
      </c>
      <c r="D644" s="185" t="s">
        <v>6</v>
      </c>
      <c r="E644" s="185">
        <v>154.12100000000001</v>
      </c>
      <c r="F644" s="185">
        <v>153.988</v>
      </c>
      <c r="G644" s="185">
        <v>154.31</v>
      </c>
      <c r="H644" s="191">
        <v>44342.684629629999</v>
      </c>
      <c r="I644" s="185">
        <v>154.035</v>
      </c>
      <c r="J644" s="185">
        <v>-14.4</v>
      </c>
      <c r="K644" s="185">
        <v>0</v>
      </c>
      <c r="L644">
        <f t="shared" si="50"/>
        <v>-0.27500000000000568</v>
      </c>
      <c r="M644">
        <f t="shared" si="51"/>
        <v>4.6999999999997044E-2</v>
      </c>
      <c r="N644">
        <f t="shared" si="52"/>
        <v>-8.6000000000012733E-2</v>
      </c>
      <c r="O644">
        <f t="shared" si="53"/>
        <v>-8.6000000000012733</v>
      </c>
      <c r="Q644">
        <f t="shared" si="54"/>
        <v>-5.5800312741295946E-2</v>
      </c>
    </row>
    <row r="645" spans="1:17" x14ac:dyDescent="0.25">
      <c r="A645" s="190">
        <v>44342.672129630002</v>
      </c>
      <c r="B645" s="185" t="s">
        <v>200</v>
      </c>
      <c r="C645" s="185">
        <v>4.8</v>
      </c>
      <c r="D645" s="185" t="s">
        <v>6</v>
      </c>
      <c r="E645" s="185">
        <v>154.12899999999999</v>
      </c>
      <c r="F645" s="185">
        <v>153.988</v>
      </c>
      <c r="G645" s="185">
        <v>154.31</v>
      </c>
      <c r="H645" s="191">
        <v>44342.684641204003</v>
      </c>
      <c r="I645" s="185">
        <v>154.03399999999999</v>
      </c>
      <c r="J645" s="185">
        <v>-14.4</v>
      </c>
      <c r="K645" s="185">
        <v>0</v>
      </c>
      <c r="L645">
        <f t="shared" si="50"/>
        <v>-0.27600000000001046</v>
      </c>
      <c r="M645">
        <f t="shared" si="51"/>
        <v>4.5999999999992269E-2</v>
      </c>
      <c r="N645">
        <f t="shared" si="52"/>
        <v>-9.4999999999998863E-2</v>
      </c>
      <c r="O645">
        <f t="shared" si="53"/>
        <v>-9.4999999999998863</v>
      </c>
      <c r="Q645">
        <f t="shared" si="54"/>
        <v>-6.1636680962050536E-2</v>
      </c>
    </row>
    <row r="646" spans="1:17" x14ac:dyDescent="0.25">
      <c r="A646" s="190">
        <v>44343.627291666999</v>
      </c>
      <c r="B646" s="185" t="s">
        <v>200</v>
      </c>
      <c r="C646" s="185">
        <v>2.5</v>
      </c>
      <c r="D646" s="185" t="s">
        <v>6</v>
      </c>
      <c r="E646" s="185">
        <v>154.886</v>
      </c>
      <c r="F646" s="185">
        <v>154.64599999999999</v>
      </c>
      <c r="G646" s="185">
        <v>155.20500000000001</v>
      </c>
      <c r="H646" s="191">
        <v>44343.699710647998</v>
      </c>
      <c r="I646" s="185">
        <v>155.20500000000001</v>
      </c>
      <c r="J646" s="185">
        <v>-7.5</v>
      </c>
      <c r="K646" s="185">
        <v>0</v>
      </c>
      <c r="L646">
        <f t="shared" si="50"/>
        <v>0</v>
      </c>
      <c r="M646">
        <f t="shared" si="51"/>
        <v>0.55900000000002592</v>
      </c>
      <c r="N646">
        <f t="shared" si="52"/>
        <v>0.31900000000001683</v>
      </c>
      <c r="O646">
        <f t="shared" si="53"/>
        <v>31.900000000001683</v>
      </c>
      <c r="Q646">
        <f t="shared" si="54"/>
        <v>0.20595793034878354</v>
      </c>
    </row>
    <row r="647" spans="1:17" x14ac:dyDescent="0.25">
      <c r="A647" s="190">
        <v>44347.681516204</v>
      </c>
      <c r="B647" s="185" t="s">
        <v>200</v>
      </c>
      <c r="C647" s="185">
        <v>5</v>
      </c>
      <c r="D647" s="185" t="s">
        <v>6</v>
      </c>
      <c r="E647" s="185">
        <v>155.41900000000001</v>
      </c>
      <c r="F647" s="185">
        <v>155.29499999999999</v>
      </c>
      <c r="G647" s="185">
        <v>155.637</v>
      </c>
      <c r="H647" s="191">
        <v>44347.709571758998</v>
      </c>
      <c r="I647" s="185">
        <v>155.32300000000001</v>
      </c>
      <c r="J647" s="185">
        <v>-15</v>
      </c>
      <c r="K647" s="185">
        <v>0</v>
      </c>
      <c r="L647">
        <f t="shared" si="50"/>
        <v>-0.31399999999999295</v>
      </c>
      <c r="M647">
        <f t="shared" si="51"/>
        <v>2.8000000000020009E-2</v>
      </c>
      <c r="N647">
        <f t="shared" si="52"/>
        <v>-9.6000000000003638E-2</v>
      </c>
      <c r="O647">
        <f t="shared" si="53"/>
        <v>-9.6000000000003638</v>
      </c>
      <c r="Q647">
        <f t="shared" si="54"/>
        <v>-6.1768509641680638E-2</v>
      </c>
    </row>
    <row r="648" spans="1:17" x14ac:dyDescent="0.25">
      <c r="A648" s="190">
        <v>44347.712060184997</v>
      </c>
      <c r="B648" s="185" t="s">
        <v>195</v>
      </c>
      <c r="C648" s="185">
        <v>2.5</v>
      </c>
      <c r="D648" s="185" t="s">
        <v>6</v>
      </c>
      <c r="E648" s="185">
        <v>155.33799999999999</v>
      </c>
      <c r="F648" s="185">
        <v>155.57499999999999</v>
      </c>
      <c r="G648" s="185">
        <v>154.822</v>
      </c>
      <c r="H648" s="191">
        <v>44347.749456019003</v>
      </c>
      <c r="I648" s="185">
        <v>155.47499999999999</v>
      </c>
      <c r="J648" s="185">
        <v>-7.5</v>
      </c>
      <c r="K648" s="185">
        <v>0</v>
      </c>
      <c r="L648">
        <f t="shared" si="50"/>
        <v>0.65299999999999159</v>
      </c>
      <c r="M648">
        <f t="shared" si="51"/>
        <v>-9.9999999999994316E-2</v>
      </c>
      <c r="N648">
        <f t="shared" si="52"/>
        <v>0.13700000000000045</v>
      </c>
      <c r="O648">
        <f t="shared" si="53"/>
        <v>13.700000000000045</v>
      </c>
      <c r="Q648">
        <f t="shared" si="54"/>
        <v>8.8194775264262754E-2</v>
      </c>
    </row>
    <row r="649" spans="1:17" x14ac:dyDescent="0.25">
      <c r="A649" s="190">
        <v>44348.602731480998</v>
      </c>
      <c r="B649" s="185" t="s">
        <v>200</v>
      </c>
      <c r="C649" s="185">
        <v>3</v>
      </c>
      <c r="D649" s="185" t="s">
        <v>6</v>
      </c>
      <c r="E649" s="185">
        <v>155.45400000000001</v>
      </c>
      <c r="F649" s="185">
        <v>155.255</v>
      </c>
      <c r="G649" s="185">
        <v>155.834</v>
      </c>
      <c r="H649" s="191">
        <v>44348.652164352003</v>
      </c>
      <c r="I649" s="185">
        <v>155.25299999999999</v>
      </c>
      <c r="J649" s="185">
        <v>-9</v>
      </c>
      <c r="K649" s="185">
        <v>0</v>
      </c>
      <c r="L649">
        <f t="shared" si="50"/>
        <v>-0.58100000000001728</v>
      </c>
      <c r="M649">
        <f t="shared" si="51"/>
        <v>-2.0000000000095497E-3</v>
      </c>
      <c r="N649">
        <f t="shared" si="52"/>
        <v>-0.20100000000002183</v>
      </c>
      <c r="O649">
        <f t="shared" si="53"/>
        <v>-20.100000000002183</v>
      </c>
      <c r="Q649">
        <f t="shared" si="54"/>
        <v>-0.12929869929369575</v>
      </c>
    </row>
    <row r="650" spans="1:17" x14ac:dyDescent="0.25">
      <c r="A650" s="190">
        <v>44349.654513889</v>
      </c>
      <c r="B650" s="185" t="s">
        <v>200</v>
      </c>
      <c r="C650" s="185">
        <v>2.5</v>
      </c>
      <c r="D650" s="185" t="s">
        <v>6</v>
      </c>
      <c r="E650" s="185">
        <v>155.41499999999999</v>
      </c>
      <c r="F650" s="185">
        <v>155.17500000000001</v>
      </c>
      <c r="G650" s="185">
        <v>155.84399999999999</v>
      </c>
      <c r="H650" s="191">
        <v>44349.906817130002</v>
      </c>
      <c r="I650" s="185">
        <v>155.173</v>
      </c>
      <c r="J650" s="185">
        <v>-7.5</v>
      </c>
      <c r="K650" s="185">
        <v>0</v>
      </c>
      <c r="L650">
        <f t="shared" si="50"/>
        <v>-0.67099999999999227</v>
      </c>
      <c r="M650">
        <f t="shared" si="51"/>
        <v>-2.0000000000095497E-3</v>
      </c>
      <c r="N650">
        <f t="shared" si="52"/>
        <v>-0.24199999999999022</v>
      </c>
      <c r="O650">
        <f t="shared" si="53"/>
        <v>-24.199999999999022</v>
      </c>
      <c r="Q650">
        <f t="shared" si="54"/>
        <v>-0.15571212559919587</v>
      </c>
    </row>
    <row r="651" spans="1:17" x14ac:dyDescent="0.25">
      <c r="A651" s="190">
        <v>44354.656655093</v>
      </c>
      <c r="B651" s="185" t="s">
        <v>200</v>
      </c>
      <c r="C651" s="185">
        <v>5</v>
      </c>
      <c r="D651" s="185" t="s">
        <v>6</v>
      </c>
      <c r="E651" s="185">
        <v>154.92400000000001</v>
      </c>
      <c r="F651" s="185">
        <v>154.81299999999999</v>
      </c>
      <c r="G651" s="185">
        <v>155.15299999999999</v>
      </c>
      <c r="H651" s="191">
        <v>44354.682210648003</v>
      </c>
      <c r="I651" s="185">
        <v>154.809</v>
      </c>
      <c r="J651" s="185">
        <v>-15</v>
      </c>
      <c r="K651" s="185">
        <v>0</v>
      </c>
      <c r="L651">
        <f t="shared" si="50"/>
        <v>-0.34399999999999409</v>
      </c>
      <c r="M651">
        <f t="shared" si="51"/>
        <v>-3.9999999999906777E-3</v>
      </c>
      <c r="N651">
        <f t="shared" si="52"/>
        <v>-0.11500000000000909</v>
      </c>
      <c r="O651">
        <f t="shared" si="53"/>
        <v>-11.500000000000909</v>
      </c>
      <c r="Q651">
        <f t="shared" si="54"/>
        <v>-7.4229945005298781E-2</v>
      </c>
    </row>
    <row r="652" spans="1:17" x14ac:dyDescent="0.25">
      <c r="A652" s="190">
        <v>44355.708460647998</v>
      </c>
      <c r="B652" s="185" t="s">
        <v>195</v>
      </c>
      <c r="C652" s="185">
        <v>3.5</v>
      </c>
      <c r="D652" s="185" t="s">
        <v>6</v>
      </c>
      <c r="E652" s="185">
        <v>154.55699999999999</v>
      </c>
      <c r="F652" s="185">
        <v>154.738</v>
      </c>
      <c r="G652" s="185">
        <v>154.16499999999999</v>
      </c>
      <c r="H652" s="191">
        <v>44355.719317130002</v>
      </c>
      <c r="I652" s="185">
        <v>154.714</v>
      </c>
      <c r="J652" s="185">
        <v>-10.5</v>
      </c>
      <c r="K652" s="185">
        <v>0</v>
      </c>
      <c r="L652">
        <f t="shared" si="50"/>
        <v>0.54900000000000659</v>
      </c>
      <c r="M652">
        <f t="shared" si="51"/>
        <v>-2.4000000000000909E-2</v>
      </c>
      <c r="N652">
        <f t="shared" si="52"/>
        <v>0.15700000000001069</v>
      </c>
      <c r="O652">
        <f t="shared" si="53"/>
        <v>15.700000000001069</v>
      </c>
      <c r="Q652">
        <f t="shared" si="54"/>
        <v>0.10158064662228866</v>
      </c>
    </row>
    <row r="653" spans="1:17" x14ac:dyDescent="0.25">
      <c r="A653" s="190">
        <v>44356.767430555999</v>
      </c>
      <c r="B653" s="185" t="s">
        <v>200</v>
      </c>
      <c r="C653" s="185">
        <v>2</v>
      </c>
      <c r="D653" s="185" t="s">
        <v>6</v>
      </c>
      <c r="E653" s="185">
        <v>154.74199999999999</v>
      </c>
      <c r="F653" s="185">
        <v>154.47</v>
      </c>
      <c r="G653" s="185">
        <v>155.16900000000001</v>
      </c>
      <c r="H653" s="191">
        <v>44357.383506944003</v>
      </c>
      <c r="I653" s="185">
        <v>154.46100000000001</v>
      </c>
      <c r="J653" s="185">
        <v>-6</v>
      </c>
      <c r="K653" s="185">
        <v>-3.28</v>
      </c>
      <c r="L653">
        <f t="shared" si="50"/>
        <v>-0.70799999999999841</v>
      </c>
      <c r="M653">
        <f t="shared" si="51"/>
        <v>-8.9999999999861302E-3</v>
      </c>
      <c r="N653">
        <f t="shared" si="52"/>
        <v>-0.28099999999997749</v>
      </c>
      <c r="O653">
        <f t="shared" si="53"/>
        <v>-28.099999999997749</v>
      </c>
      <c r="Q653">
        <f t="shared" si="54"/>
        <v>-0.18159258636955547</v>
      </c>
    </row>
    <row r="654" spans="1:17" x14ac:dyDescent="0.25">
      <c r="A654" s="190">
        <v>44357.629988426001</v>
      </c>
      <c r="B654" s="185" t="s">
        <v>195</v>
      </c>
      <c r="C654" s="185">
        <v>3</v>
      </c>
      <c r="D654" s="185" t="s">
        <v>6</v>
      </c>
      <c r="E654" s="185">
        <v>154.44300000000001</v>
      </c>
      <c r="F654" s="185">
        <v>154.63</v>
      </c>
      <c r="G654" s="185">
        <v>154.24</v>
      </c>
      <c r="H654" s="191">
        <v>44357.646076388999</v>
      </c>
      <c r="I654" s="185">
        <v>154.65</v>
      </c>
      <c r="J654" s="185">
        <v>-9</v>
      </c>
      <c r="K654" s="185">
        <v>0</v>
      </c>
      <c r="L654">
        <f t="shared" si="50"/>
        <v>0.40999999999999659</v>
      </c>
      <c r="M654">
        <f t="shared" si="51"/>
        <v>2.0000000000010232E-2</v>
      </c>
      <c r="N654">
        <f t="shared" si="52"/>
        <v>0.20699999999999363</v>
      </c>
      <c r="O654">
        <f t="shared" si="53"/>
        <v>20.699999999999363</v>
      </c>
      <c r="Q654">
        <f t="shared" si="54"/>
        <v>0.13403003049668397</v>
      </c>
    </row>
    <row r="655" spans="1:17" x14ac:dyDescent="0.25">
      <c r="A655" s="190">
        <v>44357.642835648003</v>
      </c>
      <c r="B655" s="185" t="s">
        <v>195</v>
      </c>
      <c r="C655" s="185">
        <v>4.5</v>
      </c>
      <c r="D655" s="185" t="s">
        <v>6</v>
      </c>
      <c r="E655" s="185">
        <v>154.53</v>
      </c>
      <c r="F655" s="185">
        <v>154.63</v>
      </c>
      <c r="G655" s="185">
        <v>154.24</v>
      </c>
      <c r="H655" s="191">
        <v>44357.646076388999</v>
      </c>
      <c r="I655" s="185">
        <v>154.655</v>
      </c>
      <c r="J655" s="185">
        <v>-13.5</v>
      </c>
      <c r="K655" s="185">
        <v>0</v>
      </c>
      <c r="L655">
        <f t="shared" si="50"/>
        <v>0.41499999999999204</v>
      </c>
      <c r="M655">
        <f t="shared" si="51"/>
        <v>2.5000000000005684E-2</v>
      </c>
      <c r="N655">
        <f t="shared" si="52"/>
        <v>0.125</v>
      </c>
      <c r="O655">
        <f t="shared" si="53"/>
        <v>12.5</v>
      </c>
      <c r="Q655">
        <f t="shared" si="54"/>
        <v>8.0890441985375011E-2</v>
      </c>
    </row>
    <row r="656" spans="1:17" x14ac:dyDescent="0.25">
      <c r="A656" s="190">
        <v>44357.649861111</v>
      </c>
      <c r="B656" s="185" t="s">
        <v>200</v>
      </c>
      <c r="C656" s="185">
        <v>10</v>
      </c>
      <c r="D656" s="185" t="s">
        <v>6</v>
      </c>
      <c r="E656" s="185">
        <v>154.88800000000001</v>
      </c>
      <c r="F656" s="185">
        <v>154.79599999999999</v>
      </c>
      <c r="G656" s="185">
        <v>155.16499999999999</v>
      </c>
      <c r="H656" s="191">
        <v>44357.660034722001</v>
      </c>
      <c r="I656" s="185">
        <v>155.16900000000001</v>
      </c>
      <c r="J656" s="185">
        <v>-30</v>
      </c>
      <c r="K656" s="185">
        <v>0</v>
      </c>
      <c r="L656">
        <f t="shared" si="50"/>
        <v>4.0000000000190994E-3</v>
      </c>
      <c r="M656">
        <f t="shared" si="51"/>
        <v>0.37300000000001887</v>
      </c>
      <c r="N656">
        <f t="shared" si="52"/>
        <v>0.28100000000000591</v>
      </c>
      <c r="O656">
        <f t="shared" si="53"/>
        <v>28.100000000000591</v>
      </c>
      <c r="Q656">
        <f t="shared" si="54"/>
        <v>0.18142141418315552</v>
      </c>
    </row>
    <row r="657" spans="1:17" x14ac:dyDescent="0.25">
      <c r="A657" s="190">
        <v>44361.660046295998</v>
      </c>
      <c r="B657" s="185" t="s">
        <v>195</v>
      </c>
      <c r="C657" s="185">
        <v>10</v>
      </c>
      <c r="D657" s="185" t="s">
        <v>6</v>
      </c>
      <c r="E657" s="185">
        <v>154.852</v>
      </c>
      <c r="F657" s="185">
        <v>155.01300000000001</v>
      </c>
      <c r="G657" s="185">
        <v>154.47800000000001</v>
      </c>
      <c r="H657" s="191">
        <v>44361.688217593</v>
      </c>
      <c r="I657" s="185">
        <v>155.01599999999999</v>
      </c>
      <c r="J657" s="185">
        <v>-30</v>
      </c>
      <c r="K657" s="185">
        <v>0</v>
      </c>
      <c r="L657">
        <f t="shared" si="50"/>
        <v>0.53799999999998249</v>
      </c>
      <c r="M657">
        <f t="shared" si="51"/>
        <v>2.9999999999859028E-3</v>
      </c>
      <c r="N657">
        <f t="shared" si="52"/>
        <v>0.16399999999998727</v>
      </c>
      <c r="O657">
        <f t="shared" si="53"/>
        <v>16.399999999998727</v>
      </c>
      <c r="Q657">
        <f t="shared" si="54"/>
        <v>0.10590757626636224</v>
      </c>
    </row>
    <row r="658" spans="1:17" x14ac:dyDescent="0.25">
      <c r="A658" s="190">
        <v>44361.762407406997</v>
      </c>
      <c r="B658" s="185" t="s">
        <v>200</v>
      </c>
      <c r="C658" s="185">
        <v>10</v>
      </c>
      <c r="D658" s="185" t="s">
        <v>6</v>
      </c>
      <c r="E658" s="185">
        <v>155.291</v>
      </c>
      <c r="F658" s="185">
        <v>155.12899999999999</v>
      </c>
      <c r="G658" s="185">
        <v>155.624</v>
      </c>
      <c r="H658" s="191">
        <v>44361.769930556002</v>
      </c>
      <c r="I658" s="185">
        <v>155.19200000000001</v>
      </c>
      <c r="J658" s="185">
        <v>-30</v>
      </c>
      <c r="K658" s="185">
        <v>0</v>
      </c>
      <c r="L658">
        <f t="shared" si="50"/>
        <v>-0.43199999999998795</v>
      </c>
      <c r="M658">
        <f t="shared" si="51"/>
        <v>6.3000000000016598E-2</v>
      </c>
      <c r="N658">
        <f t="shared" si="52"/>
        <v>-9.8999999999989541E-2</v>
      </c>
      <c r="O658">
        <f t="shared" si="53"/>
        <v>-9.8999999999989541</v>
      </c>
      <c r="Q658">
        <f t="shared" si="54"/>
        <v>-6.3751279855232781E-2</v>
      </c>
    </row>
    <row r="659" spans="1:17" x14ac:dyDescent="0.25">
      <c r="A659" s="190">
        <v>44362.638391203996</v>
      </c>
      <c r="B659" s="185" t="s">
        <v>200</v>
      </c>
      <c r="C659" s="185">
        <v>5</v>
      </c>
      <c r="D659" s="185" t="s">
        <v>6</v>
      </c>
      <c r="E659" s="185">
        <v>154.791</v>
      </c>
      <c r="F659" s="185">
        <v>154.5</v>
      </c>
      <c r="G659" s="185">
        <v>155.15</v>
      </c>
      <c r="H659" s="191">
        <v>44362.742488426004</v>
      </c>
      <c r="I659" s="185">
        <v>154.98699999999999</v>
      </c>
      <c r="J659" s="185">
        <v>-15</v>
      </c>
      <c r="K659" s="185">
        <v>0</v>
      </c>
      <c r="L659">
        <f t="shared" si="50"/>
        <v>-0.16300000000001091</v>
      </c>
      <c r="M659">
        <f t="shared" si="51"/>
        <v>0.48699999999999477</v>
      </c>
      <c r="N659">
        <f t="shared" si="52"/>
        <v>0.19599999999999795</v>
      </c>
      <c r="O659">
        <f t="shared" si="53"/>
        <v>19.599999999999795</v>
      </c>
      <c r="Q659">
        <f t="shared" si="54"/>
        <v>0.12662234884456974</v>
      </c>
    </row>
    <row r="660" spans="1:17" x14ac:dyDescent="0.25">
      <c r="A660" s="190">
        <v>44362.641979166998</v>
      </c>
      <c r="B660" s="185" t="s">
        <v>200</v>
      </c>
      <c r="C660" s="185">
        <v>5</v>
      </c>
      <c r="D660" s="185" t="s">
        <v>6</v>
      </c>
      <c r="E660" s="185">
        <v>154.72499999999999</v>
      </c>
      <c r="F660" s="185">
        <v>154.5</v>
      </c>
      <c r="G660" s="185">
        <v>155.15</v>
      </c>
      <c r="H660" s="191">
        <v>44362.7425</v>
      </c>
      <c r="I660" s="185">
        <v>154.98599999999999</v>
      </c>
      <c r="J660" s="185">
        <v>-15</v>
      </c>
      <c r="K660" s="185">
        <v>0</v>
      </c>
      <c r="L660">
        <f t="shared" si="50"/>
        <v>-0.16400000000001569</v>
      </c>
      <c r="M660">
        <f t="shared" si="51"/>
        <v>0.48599999999999</v>
      </c>
      <c r="N660">
        <f t="shared" si="52"/>
        <v>0.26099999999999568</v>
      </c>
      <c r="O660">
        <f t="shared" si="53"/>
        <v>26.099999999999568</v>
      </c>
      <c r="Q660">
        <f t="shared" si="54"/>
        <v>0.16868637905961911</v>
      </c>
    </row>
    <row r="661" spans="1:17" x14ac:dyDescent="0.25">
      <c r="A661" s="190">
        <v>44362.642164352001</v>
      </c>
      <c r="B661" s="185" t="s">
        <v>200</v>
      </c>
      <c r="C661" s="185">
        <v>5</v>
      </c>
      <c r="D661" s="185" t="s">
        <v>6</v>
      </c>
      <c r="E661" s="185">
        <v>154.744</v>
      </c>
      <c r="F661" s="185">
        <v>154.5</v>
      </c>
      <c r="G661" s="185">
        <v>155.15</v>
      </c>
      <c r="H661" s="191">
        <v>44362.742592593</v>
      </c>
      <c r="I661" s="185">
        <v>154.99100000000001</v>
      </c>
      <c r="J661" s="185">
        <v>-15</v>
      </c>
      <c r="K661" s="185">
        <v>0</v>
      </c>
      <c r="L661">
        <f t="shared" si="50"/>
        <v>-0.15899999999999181</v>
      </c>
      <c r="M661">
        <f t="shared" si="51"/>
        <v>0.49100000000001387</v>
      </c>
      <c r="N661">
        <f t="shared" si="52"/>
        <v>0.2470000000000141</v>
      </c>
      <c r="O661">
        <f t="shared" si="53"/>
        <v>24.70000000000141</v>
      </c>
      <c r="Q661">
        <f t="shared" si="54"/>
        <v>0.15961846662876369</v>
      </c>
    </row>
    <row r="662" spans="1:17" x14ac:dyDescent="0.25">
      <c r="A662" s="190">
        <v>44362.642314814999</v>
      </c>
      <c r="B662" s="185" t="s">
        <v>200</v>
      </c>
      <c r="C662" s="185">
        <v>5</v>
      </c>
      <c r="D662" s="185" t="s">
        <v>6</v>
      </c>
      <c r="E662" s="185">
        <v>154.74600000000001</v>
      </c>
      <c r="F662" s="185">
        <v>154.5</v>
      </c>
      <c r="G662" s="185">
        <v>155.15</v>
      </c>
      <c r="H662" s="191">
        <v>44362.742604166997</v>
      </c>
      <c r="I662" s="185">
        <v>154.99100000000001</v>
      </c>
      <c r="J662" s="185">
        <v>-15</v>
      </c>
      <c r="K662" s="185">
        <v>0</v>
      </c>
      <c r="L662">
        <f t="shared" si="50"/>
        <v>-0.15899999999999181</v>
      </c>
      <c r="M662">
        <f t="shared" si="51"/>
        <v>0.49100000000001387</v>
      </c>
      <c r="N662">
        <f t="shared" si="52"/>
        <v>0.24500000000000455</v>
      </c>
      <c r="O662">
        <f t="shared" si="53"/>
        <v>24.500000000000455</v>
      </c>
      <c r="Q662">
        <f t="shared" si="54"/>
        <v>0.15832396313959943</v>
      </c>
    </row>
    <row r="663" spans="1:17" x14ac:dyDescent="0.25">
      <c r="A663" s="190">
        <v>44362.743229166997</v>
      </c>
      <c r="B663" s="185" t="s">
        <v>200</v>
      </c>
      <c r="C663" s="185">
        <v>20</v>
      </c>
      <c r="D663" s="185" t="s">
        <v>6</v>
      </c>
      <c r="E663" s="185">
        <v>155.072</v>
      </c>
      <c r="F663" s="185">
        <v>0</v>
      </c>
      <c r="G663" s="185">
        <v>0</v>
      </c>
      <c r="H663" s="191">
        <v>44362.743437500001</v>
      </c>
      <c r="I663" s="185">
        <v>155.047</v>
      </c>
      <c r="J663" s="185">
        <v>-60</v>
      </c>
      <c r="K663" s="185">
        <v>0</v>
      </c>
      <c r="L663">
        <f t="shared" si="50"/>
        <v>155.047</v>
      </c>
      <c r="M663">
        <f t="shared" si="51"/>
        <v>155.047</v>
      </c>
      <c r="N663">
        <f t="shared" si="52"/>
        <v>-2.5000000000005684E-2</v>
      </c>
      <c r="O663">
        <f t="shared" si="53"/>
        <v>-2.5000000000005684</v>
      </c>
      <c r="Q663">
        <f t="shared" si="54"/>
        <v>-1.6121543541068463E-2</v>
      </c>
    </row>
    <row r="664" spans="1:17" x14ac:dyDescent="0.25">
      <c r="A664" s="190">
        <v>44362.743819443996</v>
      </c>
      <c r="B664" s="185" t="s">
        <v>195</v>
      </c>
      <c r="C664" s="185">
        <v>20</v>
      </c>
      <c r="D664" s="185" t="s">
        <v>6</v>
      </c>
      <c r="E664" s="185">
        <v>155.02099999999999</v>
      </c>
      <c r="F664" s="185">
        <v>0</v>
      </c>
      <c r="G664" s="185">
        <v>0</v>
      </c>
      <c r="H664" s="191">
        <v>44362.744131943997</v>
      </c>
      <c r="I664" s="185">
        <v>155.05799999999999</v>
      </c>
      <c r="J664" s="185">
        <v>-60</v>
      </c>
      <c r="K664" s="185">
        <v>0</v>
      </c>
      <c r="L664">
        <f t="shared" si="50"/>
        <v>155.05799999999999</v>
      </c>
      <c r="M664">
        <f t="shared" si="51"/>
        <v>155.05799999999999</v>
      </c>
      <c r="N664">
        <f t="shared" si="52"/>
        <v>3.7000000000006139E-2</v>
      </c>
      <c r="O664">
        <f t="shared" si="53"/>
        <v>3.7000000000006139</v>
      </c>
      <c r="Q664">
        <f t="shared" si="54"/>
        <v>2.3867734048939267E-2</v>
      </c>
    </row>
    <row r="665" spans="1:17" x14ac:dyDescent="0.25">
      <c r="A665" s="190">
        <v>44362.744664352002</v>
      </c>
      <c r="B665" s="185" t="s">
        <v>200</v>
      </c>
      <c r="C665" s="185">
        <v>20</v>
      </c>
      <c r="D665" s="185" t="s">
        <v>6</v>
      </c>
      <c r="E665" s="185">
        <v>155.08099999999999</v>
      </c>
      <c r="F665" s="185">
        <v>0</v>
      </c>
      <c r="G665" s="185">
        <v>0</v>
      </c>
      <c r="H665" s="191">
        <v>44362.745196759002</v>
      </c>
      <c r="I665" s="185">
        <v>155.09700000000001</v>
      </c>
      <c r="J665" s="185">
        <v>-60</v>
      </c>
      <c r="K665" s="185">
        <v>0</v>
      </c>
      <c r="L665">
        <f t="shared" si="50"/>
        <v>155.09700000000001</v>
      </c>
      <c r="M665">
        <f t="shared" si="51"/>
        <v>155.09700000000001</v>
      </c>
      <c r="N665">
        <f t="shared" si="52"/>
        <v>1.6000000000019554E-2</v>
      </c>
      <c r="O665">
        <f t="shared" si="53"/>
        <v>1.6000000000019554</v>
      </c>
      <c r="Q665">
        <f t="shared" si="54"/>
        <v>1.0317189081847264E-2</v>
      </c>
    </row>
    <row r="666" spans="1:17" x14ac:dyDescent="0.25">
      <c r="A666" s="190">
        <v>44364.612025463</v>
      </c>
      <c r="B666" s="185" t="s">
        <v>200</v>
      </c>
      <c r="C666" s="185">
        <v>3</v>
      </c>
      <c r="D666" s="185" t="s">
        <v>6</v>
      </c>
      <c r="E666" s="185">
        <v>154.48099999999999</v>
      </c>
      <c r="F666" s="185">
        <v>154.279</v>
      </c>
      <c r="G666" s="185">
        <v>154.68</v>
      </c>
      <c r="H666" s="191">
        <v>44364.652291667</v>
      </c>
      <c r="I666" s="185">
        <v>154.28</v>
      </c>
      <c r="J666" s="185">
        <v>-9</v>
      </c>
      <c r="K666" s="185">
        <v>0</v>
      </c>
      <c r="L666">
        <f t="shared" si="50"/>
        <v>-0.40000000000000568</v>
      </c>
      <c r="M666">
        <f t="shared" si="51"/>
        <v>1.0000000000047748E-3</v>
      </c>
      <c r="N666">
        <f t="shared" si="52"/>
        <v>-0.20099999999999341</v>
      </c>
      <c r="O666">
        <f t="shared" si="53"/>
        <v>-20.099999999999341</v>
      </c>
      <c r="Q666">
        <f t="shared" si="54"/>
        <v>-0.13011308834095678</v>
      </c>
    </row>
    <row r="667" spans="1:17" x14ac:dyDescent="0.25">
      <c r="A667" s="190">
        <v>44364.690381943998</v>
      </c>
      <c r="B667" s="185" t="s">
        <v>200</v>
      </c>
      <c r="C667" s="185">
        <v>2.5</v>
      </c>
      <c r="D667" s="185" t="s">
        <v>6</v>
      </c>
      <c r="E667" s="185">
        <v>153.965</v>
      </c>
      <c r="F667" s="185">
        <v>153.69900000000001</v>
      </c>
      <c r="G667" s="185">
        <v>154.34200000000001</v>
      </c>
      <c r="H667" s="191">
        <v>44364.757476851999</v>
      </c>
      <c r="I667" s="185">
        <v>153.69300000000001</v>
      </c>
      <c r="J667" s="185">
        <v>-7.5</v>
      </c>
      <c r="K667" s="185">
        <v>0</v>
      </c>
      <c r="L667">
        <f t="shared" si="50"/>
        <v>-0.64900000000000091</v>
      </c>
      <c r="M667">
        <f t="shared" si="51"/>
        <v>-6.0000000000002274E-3</v>
      </c>
      <c r="N667">
        <f t="shared" si="52"/>
        <v>-0.27199999999999136</v>
      </c>
      <c r="O667">
        <f t="shared" si="53"/>
        <v>-27.199999999999136</v>
      </c>
      <c r="Q667">
        <f t="shared" si="54"/>
        <v>-0.17666352742505853</v>
      </c>
    </row>
    <row r="668" spans="1:17" x14ac:dyDescent="0.25">
      <c r="A668" s="190">
        <v>44365.608483796001</v>
      </c>
      <c r="B668" s="185" t="s">
        <v>195</v>
      </c>
      <c r="C668" s="185">
        <v>1.8</v>
      </c>
      <c r="D668" s="185" t="s">
        <v>6</v>
      </c>
      <c r="E668" s="185">
        <v>152.97800000000001</v>
      </c>
      <c r="F668" s="185">
        <v>153.28800000000001</v>
      </c>
      <c r="G668" s="185">
        <v>152.578</v>
      </c>
      <c r="H668" s="191">
        <v>44365.726469907</v>
      </c>
      <c r="I668" s="185">
        <v>152.58000000000001</v>
      </c>
      <c r="J668" s="185">
        <v>-5.4</v>
      </c>
      <c r="K668" s="185">
        <v>0</v>
      </c>
      <c r="L668">
        <f t="shared" si="50"/>
        <v>2.0000000000095497E-3</v>
      </c>
      <c r="M668">
        <f t="shared" si="51"/>
        <v>-0.70799999999999841</v>
      </c>
      <c r="N668">
        <f t="shared" si="52"/>
        <v>-0.39799999999999613</v>
      </c>
      <c r="O668">
        <f t="shared" si="53"/>
        <v>-39.799999999999613</v>
      </c>
      <c r="Q668">
        <f t="shared" si="54"/>
        <v>-0.26016812875053674</v>
      </c>
    </row>
    <row r="669" spans="1:17" x14ac:dyDescent="0.25">
      <c r="A669" s="190">
        <v>44368.658148148003</v>
      </c>
      <c r="B669" s="185" t="s">
        <v>195</v>
      </c>
      <c r="C669" s="185">
        <v>2</v>
      </c>
      <c r="D669" s="185" t="s">
        <v>6</v>
      </c>
      <c r="E669" s="185">
        <v>152.697</v>
      </c>
      <c r="F669" s="185">
        <v>152.994</v>
      </c>
      <c r="G669" s="185">
        <v>152.17500000000001</v>
      </c>
      <c r="H669" s="191">
        <v>44368.680937500001</v>
      </c>
      <c r="I669" s="185">
        <v>152.999</v>
      </c>
      <c r="J669" s="185">
        <v>-6</v>
      </c>
      <c r="K669" s="185">
        <v>0</v>
      </c>
      <c r="L669">
        <f t="shared" si="50"/>
        <v>0.82399999999998386</v>
      </c>
      <c r="M669">
        <f t="shared" si="51"/>
        <v>4.9999999999954525E-3</v>
      </c>
      <c r="N669">
        <f t="shared" si="52"/>
        <v>0.3019999999999925</v>
      </c>
      <c r="O669">
        <f t="shared" si="53"/>
        <v>30.19999999999925</v>
      </c>
      <c r="Q669">
        <f t="shared" si="54"/>
        <v>0.19777729752384951</v>
      </c>
    </row>
    <row r="670" spans="1:17" x14ac:dyDescent="0.25">
      <c r="A670" s="190">
        <v>44369.628611111002</v>
      </c>
      <c r="B670" s="185" t="s">
        <v>200</v>
      </c>
      <c r="C670" s="185">
        <v>4.5</v>
      </c>
      <c r="D670" s="185" t="s">
        <v>6</v>
      </c>
      <c r="E670" s="185">
        <v>153.69999999999999</v>
      </c>
      <c r="F670" s="185">
        <v>153.55699999999999</v>
      </c>
      <c r="G670" s="185">
        <v>153.98400000000001</v>
      </c>
      <c r="H670" s="191">
        <v>44369.653032406997</v>
      </c>
      <c r="I670" s="185">
        <v>153.55799999999999</v>
      </c>
      <c r="J670" s="185">
        <v>-13.5</v>
      </c>
      <c r="K670" s="185">
        <v>0</v>
      </c>
      <c r="L670">
        <f t="shared" si="50"/>
        <v>-0.42600000000001614</v>
      </c>
      <c r="M670">
        <f t="shared" si="51"/>
        <v>1.0000000000047748E-3</v>
      </c>
      <c r="N670">
        <f t="shared" si="52"/>
        <v>-0.14199999999999591</v>
      </c>
      <c r="O670">
        <f t="shared" si="53"/>
        <v>-14.199999999999591</v>
      </c>
      <c r="Q670">
        <f t="shared" si="54"/>
        <v>-9.238776837995831E-2</v>
      </c>
    </row>
    <row r="671" spans="1:17" x14ac:dyDescent="0.25">
      <c r="A671" s="190">
        <v>44369.653217592997</v>
      </c>
      <c r="B671" s="185" t="s">
        <v>195</v>
      </c>
      <c r="C671" s="185">
        <v>3</v>
      </c>
      <c r="D671" s="185" t="s">
        <v>6</v>
      </c>
      <c r="E671" s="185">
        <v>153.54400000000001</v>
      </c>
      <c r="F671" s="185">
        <v>153.804</v>
      </c>
      <c r="G671" s="185">
        <v>153.209</v>
      </c>
      <c r="H671" s="191">
        <v>44369.672928241002</v>
      </c>
      <c r="I671" s="185">
        <v>153.78399999999999</v>
      </c>
      <c r="J671" s="185">
        <v>-9</v>
      </c>
      <c r="K671" s="185">
        <v>0</v>
      </c>
      <c r="L671">
        <f t="shared" si="50"/>
        <v>0.57499999999998863</v>
      </c>
      <c r="M671">
        <f t="shared" si="51"/>
        <v>-2.0000000000010232E-2</v>
      </c>
      <c r="N671">
        <f t="shared" si="52"/>
        <v>0.23999999999998067</v>
      </c>
      <c r="O671">
        <f t="shared" si="53"/>
        <v>23.999999999998067</v>
      </c>
      <c r="Q671">
        <f t="shared" si="54"/>
        <v>0.15630698692230283</v>
      </c>
    </row>
    <row r="672" spans="1:17" x14ac:dyDescent="0.25">
      <c r="A672" s="190">
        <v>44370.627905093002</v>
      </c>
      <c r="B672" s="185" t="s">
        <v>195</v>
      </c>
      <c r="C672" s="185">
        <v>3</v>
      </c>
      <c r="D672" s="185" t="s">
        <v>6</v>
      </c>
      <c r="E672" s="185">
        <v>154.851</v>
      </c>
      <c r="F672" s="185">
        <v>155.00299999999999</v>
      </c>
      <c r="G672" s="185">
        <v>154.44300000000001</v>
      </c>
      <c r="H672" s="191">
        <v>44370.631180556004</v>
      </c>
      <c r="I672" s="185">
        <v>155.00800000000001</v>
      </c>
      <c r="J672" s="185">
        <v>-9</v>
      </c>
      <c r="K672" s="185">
        <v>0</v>
      </c>
      <c r="L672">
        <f t="shared" si="50"/>
        <v>0.56499999999999773</v>
      </c>
      <c r="M672">
        <f t="shared" si="51"/>
        <v>5.0000000000238742E-3</v>
      </c>
      <c r="N672">
        <f t="shared" si="52"/>
        <v>0.15700000000001069</v>
      </c>
      <c r="O672">
        <f t="shared" si="53"/>
        <v>15.700000000001069</v>
      </c>
      <c r="Q672">
        <f t="shared" si="54"/>
        <v>0.10138778567785206</v>
      </c>
    </row>
    <row r="673" spans="1:17" x14ac:dyDescent="0.25">
      <c r="A673" s="190">
        <v>44371.626076389002</v>
      </c>
      <c r="B673" s="185" t="s">
        <v>195</v>
      </c>
      <c r="C673" s="185">
        <v>3.5</v>
      </c>
      <c r="D673" s="185" t="s">
        <v>6</v>
      </c>
      <c r="E673" s="185">
        <v>154.08500000000001</v>
      </c>
      <c r="F673" s="185">
        <v>154.26599999999999</v>
      </c>
      <c r="G673" s="185">
        <v>153.785</v>
      </c>
      <c r="H673" s="191">
        <v>44371.679884259</v>
      </c>
      <c r="I673" s="185">
        <v>154.26599999999999</v>
      </c>
      <c r="J673" s="185">
        <v>-10.5</v>
      </c>
      <c r="K673" s="185">
        <v>0</v>
      </c>
      <c r="L673">
        <f t="shared" si="50"/>
        <v>0.48099999999999454</v>
      </c>
      <c r="M673">
        <f t="shared" si="51"/>
        <v>0</v>
      </c>
      <c r="N673">
        <f t="shared" si="52"/>
        <v>0.18099999999998317</v>
      </c>
      <c r="O673">
        <f t="shared" si="53"/>
        <v>18.099999999998317</v>
      </c>
      <c r="Q673">
        <f t="shared" si="54"/>
        <v>0.11746763150208207</v>
      </c>
    </row>
    <row r="674" spans="1:17" x14ac:dyDescent="0.25">
      <c r="A674" s="190">
        <v>44372.601446758999</v>
      </c>
      <c r="B674" s="185" t="s">
        <v>195</v>
      </c>
      <c r="C674" s="185">
        <v>2.5</v>
      </c>
      <c r="D674" s="185" t="s">
        <v>6</v>
      </c>
      <c r="E674" s="185">
        <v>153.977</v>
      </c>
      <c r="F674" s="185">
        <v>154.19399999999999</v>
      </c>
      <c r="G674" s="185">
        <v>153.42500000000001</v>
      </c>
      <c r="H674" s="191">
        <v>44372.750960648002</v>
      </c>
      <c r="I674" s="185">
        <v>154.15100000000001</v>
      </c>
      <c r="J674" s="185">
        <v>-7.5</v>
      </c>
      <c r="K674" s="185">
        <v>0</v>
      </c>
      <c r="L674">
        <f t="shared" si="50"/>
        <v>0.72599999999999909</v>
      </c>
      <c r="M674">
        <f t="shared" si="51"/>
        <v>-4.2999999999977945E-2</v>
      </c>
      <c r="N674">
        <f t="shared" si="52"/>
        <v>0.17400000000000659</v>
      </c>
      <c r="O674">
        <f t="shared" si="53"/>
        <v>17.400000000000659</v>
      </c>
      <c r="Q674">
        <f t="shared" si="54"/>
        <v>0.11300389019139651</v>
      </c>
    </row>
    <row r="675" spans="1:17" x14ac:dyDescent="0.25">
      <c r="A675" s="190">
        <v>44375.646412037</v>
      </c>
      <c r="B675" s="185" t="s">
        <v>200</v>
      </c>
      <c r="C675" s="185">
        <v>6</v>
      </c>
      <c r="D675" s="185" t="s">
        <v>6</v>
      </c>
      <c r="E675" s="185">
        <v>154.21799999999999</v>
      </c>
      <c r="F675" s="185">
        <v>154.101</v>
      </c>
      <c r="G675" s="185">
        <v>154.46100000000001</v>
      </c>
      <c r="H675" s="191">
        <v>44375.665937500002</v>
      </c>
      <c r="I675" s="185">
        <v>154.101</v>
      </c>
      <c r="J675" s="185">
        <v>-18</v>
      </c>
      <c r="K675" s="185">
        <v>0</v>
      </c>
      <c r="L675">
        <f t="shared" si="50"/>
        <v>-0.36000000000001364</v>
      </c>
      <c r="M675">
        <f t="shared" si="51"/>
        <v>0</v>
      </c>
      <c r="N675">
        <f t="shared" si="52"/>
        <v>-0.11699999999999022</v>
      </c>
      <c r="O675">
        <f t="shared" si="53"/>
        <v>-11.699999999999022</v>
      </c>
      <c r="Q675">
        <f t="shared" si="54"/>
        <v>-7.5866630354426992E-2</v>
      </c>
    </row>
    <row r="676" spans="1:17" x14ac:dyDescent="0.25">
      <c r="A676" s="190">
        <v>44376.616921296001</v>
      </c>
      <c r="B676" s="185" t="s">
        <v>195</v>
      </c>
      <c r="C676" s="185">
        <v>3</v>
      </c>
      <c r="D676" s="185" t="s">
        <v>6</v>
      </c>
      <c r="E676" s="185">
        <v>152.90600000000001</v>
      </c>
      <c r="F676" s="185">
        <v>153.08500000000001</v>
      </c>
      <c r="G676" s="185">
        <v>152.54499999999999</v>
      </c>
      <c r="H676" s="191">
        <v>44376.645324074001</v>
      </c>
      <c r="I676" s="185">
        <v>153.08500000000001</v>
      </c>
      <c r="J676" s="185">
        <v>-9</v>
      </c>
      <c r="K676" s="185">
        <v>0</v>
      </c>
      <c r="L676">
        <f t="shared" si="50"/>
        <v>0.54000000000002046</v>
      </c>
      <c r="M676">
        <f t="shared" si="51"/>
        <v>0</v>
      </c>
      <c r="N676">
        <f t="shared" si="52"/>
        <v>0.17900000000000205</v>
      </c>
      <c r="O676">
        <f t="shared" si="53"/>
        <v>17.900000000000205</v>
      </c>
      <c r="Q676">
        <f t="shared" si="54"/>
        <v>0.11706538657737567</v>
      </c>
    </row>
    <row r="677" spans="1:17" x14ac:dyDescent="0.25">
      <c r="A677" s="190">
        <v>44377.637430556002</v>
      </c>
      <c r="B677" s="185" t="s">
        <v>200</v>
      </c>
      <c r="C677" s="185">
        <v>3</v>
      </c>
      <c r="D677" s="185" t="s">
        <v>6</v>
      </c>
      <c r="E677" s="185">
        <v>153.18600000000001</v>
      </c>
      <c r="F677" s="185">
        <v>153.029</v>
      </c>
      <c r="G677" s="185">
        <v>153.40100000000001</v>
      </c>
      <c r="H677" s="191">
        <v>44377.676527777781</v>
      </c>
      <c r="I677" s="185">
        <v>153.029</v>
      </c>
      <c r="J677" s="185">
        <v>-9</v>
      </c>
      <c r="K677" s="185">
        <v>0</v>
      </c>
      <c r="L677">
        <f t="shared" si="50"/>
        <v>-0.3720000000000141</v>
      </c>
      <c r="M677">
        <f t="shared" si="51"/>
        <v>0</v>
      </c>
      <c r="N677">
        <f t="shared" si="52"/>
        <v>-0.15700000000001069</v>
      </c>
      <c r="O677">
        <f t="shared" si="53"/>
        <v>-15.700000000001069</v>
      </c>
      <c r="Q677">
        <f t="shared" si="54"/>
        <v>-0.10248978366169931</v>
      </c>
    </row>
    <row r="678" spans="1:17" x14ac:dyDescent="0.25">
      <c r="A678" s="190">
        <v>44383.667858795998</v>
      </c>
      <c r="B678" t="s">
        <v>195</v>
      </c>
      <c r="C678">
        <v>0.6</v>
      </c>
      <c r="D678" t="s">
        <v>6</v>
      </c>
      <c r="E678">
        <v>153.44800000000001</v>
      </c>
      <c r="F678">
        <v>153.637</v>
      </c>
      <c r="G678">
        <v>153.13900000000001</v>
      </c>
      <c r="H678" s="191">
        <v>44383.692581019</v>
      </c>
      <c r="I678">
        <v>153.13900000000001</v>
      </c>
      <c r="J678">
        <v>-1.8</v>
      </c>
      <c r="K678">
        <v>0</v>
      </c>
      <c r="L678">
        <f t="shared" si="50"/>
        <v>0</v>
      </c>
      <c r="M678">
        <f t="shared" si="51"/>
        <v>-0.49799999999999045</v>
      </c>
      <c r="N678">
        <f t="shared" si="52"/>
        <v>-0.3089999999999975</v>
      </c>
      <c r="O678">
        <f t="shared" si="53"/>
        <v>-30.89999999999975</v>
      </c>
      <c r="Q678">
        <f t="shared" si="54"/>
        <v>-0.20137114853240021</v>
      </c>
    </row>
    <row r="679" spans="1:17" x14ac:dyDescent="0.25">
      <c r="A679" s="190">
        <v>44383.667858795998</v>
      </c>
      <c r="B679" t="s">
        <v>195</v>
      </c>
      <c r="C679">
        <v>0.6</v>
      </c>
      <c r="D679" t="s">
        <v>6</v>
      </c>
      <c r="E679">
        <v>153.44800000000001</v>
      </c>
      <c r="F679">
        <v>153.637</v>
      </c>
      <c r="G679">
        <v>153.13900000000001</v>
      </c>
      <c r="H679" s="191">
        <v>44383.692581019</v>
      </c>
      <c r="I679">
        <v>153.13900000000001</v>
      </c>
      <c r="J679">
        <v>-1.8</v>
      </c>
      <c r="K679">
        <v>0</v>
      </c>
      <c r="L679">
        <f t="shared" si="50"/>
        <v>0</v>
      </c>
      <c r="M679">
        <f t="shared" si="51"/>
        <v>-0.49799999999999045</v>
      </c>
      <c r="N679">
        <f t="shared" si="52"/>
        <v>-0.3089999999999975</v>
      </c>
      <c r="O679">
        <f t="shared" si="53"/>
        <v>-30.89999999999975</v>
      </c>
      <c r="Q679">
        <f t="shared" si="54"/>
        <v>-0.20137114853240021</v>
      </c>
    </row>
    <row r="680" spans="1:17" x14ac:dyDescent="0.25">
      <c r="A680" s="190">
        <v>44386.659548611002</v>
      </c>
      <c r="B680" t="s">
        <v>195</v>
      </c>
      <c r="C680">
        <v>0.4</v>
      </c>
      <c r="D680" t="s">
        <v>6</v>
      </c>
      <c r="E680">
        <v>152.227</v>
      </c>
      <c r="F680">
        <v>152.50800000000001</v>
      </c>
      <c r="G680">
        <v>151.608</v>
      </c>
      <c r="H680" s="191">
        <v>44386.698379629997</v>
      </c>
      <c r="I680">
        <v>152.50800000000001</v>
      </c>
      <c r="J680">
        <v>-1.2</v>
      </c>
      <c r="K680">
        <v>0</v>
      </c>
      <c r="L680">
        <f t="shared" si="50"/>
        <v>0.90000000000000568</v>
      </c>
      <c r="M680">
        <f t="shared" si="51"/>
        <v>0</v>
      </c>
      <c r="N680">
        <f t="shared" si="52"/>
        <v>0.28100000000000591</v>
      </c>
      <c r="O680">
        <f t="shared" si="53"/>
        <v>28.100000000000591</v>
      </c>
      <c r="Q680">
        <f t="shared" si="54"/>
        <v>0.18459274635905976</v>
      </c>
    </row>
    <row r="681" spans="1:17" x14ac:dyDescent="0.25">
      <c r="A681" s="190">
        <v>44386.659548611002</v>
      </c>
      <c r="B681" t="s">
        <v>195</v>
      </c>
      <c r="C681">
        <v>0.4</v>
      </c>
      <c r="D681" t="s">
        <v>6</v>
      </c>
      <c r="E681">
        <v>152.227</v>
      </c>
      <c r="F681">
        <v>152.50800000000001</v>
      </c>
      <c r="G681">
        <v>151.608</v>
      </c>
      <c r="H681" s="191">
        <v>44386.698379629997</v>
      </c>
      <c r="I681">
        <v>152.50800000000001</v>
      </c>
      <c r="J681">
        <v>-1.2</v>
      </c>
      <c r="K681">
        <v>0</v>
      </c>
      <c r="L681">
        <f t="shared" si="50"/>
        <v>0.90000000000000568</v>
      </c>
      <c r="M681">
        <f t="shared" si="51"/>
        <v>0</v>
      </c>
      <c r="N681">
        <f t="shared" si="52"/>
        <v>0.28100000000000591</v>
      </c>
      <c r="O681">
        <f t="shared" si="53"/>
        <v>28.100000000000591</v>
      </c>
      <c r="Q681">
        <f t="shared" si="54"/>
        <v>0.18459274635905976</v>
      </c>
    </row>
    <row r="682" spans="1:17" x14ac:dyDescent="0.25">
      <c r="A682" s="190">
        <v>44390.653020833</v>
      </c>
      <c r="B682" t="s">
        <v>195</v>
      </c>
      <c r="C682">
        <v>0.7</v>
      </c>
      <c r="D682" t="s">
        <v>6</v>
      </c>
      <c r="E682">
        <v>152.452</v>
      </c>
      <c r="F682">
        <v>152.721</v>
      </c>
      <c r="G682">
        <v>152.05000000000001</v>
      </c>
      <c r="H682" s="191">
        <v>44390.672881944003</v>
      </c>
      <c r="I682">
        <v>152.721</v>
      </c>
      <c r="J682">
        <v>-2.1</v>
      </c>
      <c r="K682">
        <v>0</v>
      </c>
      <c r="L682">
        <f t="shared" si="50"/>
        <v>0.67099999999999227</v>
      </c>
      <c r="M682">
        <f t="shared" si="51"/>
        <v>0</v>
      </c>
      <c r="N682">
        <f t="shared" si="52"/>
        <v>0.26900000000000546</v>
      </c>
      <c r="O682">
        <f t="shared" si="53"/>
        <v>26.900000000000546</v>
      </c>
      <c r="Q682">
        <f t="shared" si="54"/>
        <v>0.17644898066276957</v>
      </c>
    </row>
    <row r="683" spans="1:17" x14ac:dyDescent="0.25">
      <c r="A683" s="190">
        <v>44390.653020833</v>
      </c>
      <c r="B683" t="s">
        <v>195</v>
      </c>
      <c r="C683">
        <v>0.7</v>
      </c>
      <c r="D683" t="s">
        <v>6</v>
      </c>
      <c r="E683">
        <v>152.452</v>
      </c>
      <c r="F683">
        <v>152.721</v>
      </c>
      <c r="G683">
        <v>152.05000000000001</v>
      </c>
      <c r="H683" s="191">
        <v>44390.672881944003</v>
      </c>
      <c r="I683">
        <v>152.721</v>
      </c>
      <c r="J683">
        <v>-2.1</v>
      </c>
      <c r="K683">
        <v>0</v>
      </c>
      <c r="L683">
        <f t="shared" si="50"/>
        <v>0.67099999999999227</v>
      </c>
      <c r="M683">
        <f t="shared" si="51"/>
        <v>0</v>
      </c>
      <c r="N683">
        <f t="shared" si="52"/>
        <v>0.26900000000000546</v>
      </c>
      <c r="O683">
        <f t="shared" si="53"/>
        <v>26.900000000000546</v>
      </c>
      <c r="Q683">
        <f t="shared" si="54"/>
        <v>0.17644898066276957</v>
      </c>
    </row>
    <row r="684" spans="1:17" x14ac:dyDescent="0.25">
      <c r="A684" s="190">
        <v>44391.680949073998</v>
      </c>
      <c r="B684" t="s">
        <v>200</v>
      </c>
      <c r="C684">
        <v>1.25</v>
      </c>
      <c r="D684" t="s">
        <v>6</v>
      </c>
      <c r="E684">
        <v>152.89699999999999</v>
      </c>
      <c r="F684">
        <v>152.797</v>
      </c>
      <c r="G684">
        <v>153.18</v>
      </c>
      <c r="H684" s="191">
        <v>44391.684641204003</v>
      </c>
      <c r="I684">
        <v>152.79499999999999</v>
      </c>
      <c r="J684">
        <v>-3.75</v>
      </c>
      <c r="K684">
        <v>0</v>
      </c>
      <c r="L684">
        <f t="shared" si="50"/>
        <v>-0.38500000000001933</v>
      </c>
      <c r="M684">
        <f t="shared" si="51"/>
        <v>-2.0000000000095497E-3</v>
      </c>
      <c r="N684">
        <f t="shared" si="52"/>
        <v>-0.10200000000000387</v>
      </c>
      <c r="O684">
        <f t="shared" si="53"/>
        <v>-10.200000000000387</v>
      </c>
      <c r="Q684">
        <f t="shared" si="54"/>
        <v>-6.6711577074765285E-2</v>
      </c>
    </row>
    <row r="685" spans="1:17" x14ac:dyDescent="0.25">
      <c r="A685" s="190">
        <v>44391.680949073998</v>
      </c>
      <c r="B685" t="s">
        <v>200</v>
      </c>
      <c r="C685">
        <v>1.25</v>
      </c>
      <c r="D685" t="s">
        <v>6</v>
      </c>
      <c r="E685">
        <v>152.89699999999999</v>
      </c>
      <c r="F685">
        <v>152.797</v>
      </c>
      <c r="G685">
        <v>153.18</v>
      </c>
      <c r="H685" s="191">
        <v>44391.684641204003</v>
      </c>
      <c r="I685">
        <v>152.79499999999999</v>
      </c>
      <c r="J685">
        <v>-3.75</v>
      </c>
      <c r="K685">
        <v>0</v>
      </c>
      <c r="L685">
        <f t="shared" si="50"/>
        <v>-0.38500000000001933</v>
      </c>
      <c r="M685">
        <f t="shared" si="51"/>
        <v>-2.0000000000095497E-3</v>
      </c>
      <c r="N685">
        <f t="shared" si="52"/>
        <v>-0.10200000000000387</v>
      </c>
      <c r="O685">
        <f t="shared" si="53"/>
        <v>-10.200000000000387</v>
      </c>
      <c r="Q685">
        <f t="shared" si="54"/>
        <v>-6.6711577074765285E-2</v>
      </c>
    </row>
    <row r="686" spans="1:17" x14ac:dyDescent="0.25">
      <c r="A686" s="190">
        <v>44392.662986110998</v>
      </c>
      <c r="B686" t="s">
        <v>195</v>
      </c>
      <c r="C686">
        <v>0.5</v>
      </c>
      <c r="D686" t="s">
        <v>6</v>
      </c>
      <c r="E686">
        <v>152.51900000000001</v>
      </c>
      <c r="F686">
        <v>152.69999999999999</v>
      </c>
      <c r="G686">
        <v>152.00899999999999</v>
      </c>
      <c r="H686" s="191">
        <v>44392.843819444002</v>
      </c>
      <c r="I686">
        <v>152.00899999999999</v>
      </c>
      <c r="J686">
        <v>-1.5</v>
      </c>
      <c r="K686">
        <v>0</v>
      </c>
      <c r="L686">
        <f t="shared" si="50"/>
        <v>0</v>
      </c>
      <c r="M686">
        <f t="shared" si="51"/>
        <v>-0.6910000000000025</v>
      </c>
      <c r="N686">
        <f t="shared" si="52"/>
        <v>-0.51000000000001933</v>
      </c>
      <c r="O686">
        <f t="shared" si="53"/>
        <v>-51.000000000001933</v>
      </c>
      <c r="Q686">
        <f t="shared" si="54"/>
        <v>-0.33438456848000531</v>
      </c>
    </row>
    <row r="687" spans="1:17" x14ac:dyDescent="0.25">
      <c r="A687" s="190">
        <v>44392.662986110998</v>
      </c>
      <c r="B687" t="s">
        <v>195</v>
      </c>
      <c r="C687">
        <v>0.5</v>
      </c>
      <c r="D687" t="s">
        <v>6</v>
      </c>
      <c r="E687">
        <v>152.51900000000001</v>
      </c>
      <c r="F687">
        <v>152.69999999999999</v>
      </c>
      <c r="G687">
        <v>152.00899999999999</v>
      </c>
      <c r="H687" s="191">
        <v>44392.843819444002</v>
      </c>
      <c r="I687">
        <v>152.00899999999999</v>
      </c>
      <c r="J687">
        <v>-1.5</v>
      </c>
      <c r="K687">
        <v>0</v>
      </c>
      <c r="L687">
        <f t="shared" si="50"/>
        <v>0</v>
      </c>
      <c r="M687">
        <f t="shared" si="51"/>
        <v>-0.6910000000000025</v>
      </c>
      <c r="N687">
        <f t="shared" si="52"/>
        <v>-0.51000000000001933</v>
      </c>
      <c r="O687">
        <f t="shared" si="53"/>
        <v>-51.000000000001933</v>
      </c>
      <c r="Q687">
        <f t="shared" si="54"/>
        <v>-0.33438456848000531</v>
      </c>
    </row>
    <row r="688" spans="1:17" x14ac:dyDescent="0.25">
      <c r="A688" s="190">
        <v>44396.651296295997</v>
      </c>
      <c r="B688" t="s">
        <v>195</v>
      </c>
      <c r="C688">
        <v>0.5</v>
      </c>
      <c r="D688" t="s">
        <v>6</v>
      </c>
      <c r="E688">
        <v>150.06100000000001</v>
      </c>
      <c r="F688">
        <v>150.316</v>
      </c>
      <c r="G688">
        <v>149.78</v>
      </c>
      <c r="H688" s="191">
        <v>44396.671412037002</v>
      </c>
      <c r="I688">
        <v>149.779</v>
      </c>
      <c r="J688">
        <v>-1.5</v>
      </c>
      <c r="K688">
        <v>0</v>
      </c>
      <c r="L688">
        <f t="shared" si="50"/>
        <v>-1.0000000000047748E-3</v>
      </c>
      <c r="M688">
        <f t="shared" si="51"/>
        <v>-0.53700000000000614</v>
      </c>
      <c r="N688">
        <f t="shared" si="52"/>
        <v>-0.28200000000001069</v>
      </c>
      <c r="O688">
        <f t="shared" si="53"/>
        <v>-28.200000000001069</v>
      </c>
      <c r="Q688">
        <f t="shared" si="54"/>
        <v>-0.18792357774505747</v>
      </c>
    </row>
    <row r="689" spans="1:17" x14ac:dyDescent="0.25">
      <c r="A689" s="190">
        <v>44396.651296295997</v>
      </c>
      <c r="B689" t="s">
        <v>195</v>
      </c>
      <c r="C689">
        <v>0.5</v>
      </c>
      <c r="D689" t="s">
        <v>6</v>
      </c>
      <c r="E689">
        <v>150.06100000000001</v>
      </c>
      <c r="F689">
        <v>150.316</v>
      </c>
      <c r="G689">
        <v>149.78</v>
      </c>
      <c r="H689" s="191">
        <v>44396.671412037002</v>
      </c>
      <c r="I689">
        <v>149.779</v>
      </c>
      <c r="J689">
        <v>-1.5</v>
      </c>
      <c r="K689">
        <v>0</v>
      </c>
      <c r="L689">
        <f t="shared" si="50"/>
        <v>-1.0000000000047748E-3</v>
      </c>
      <c r="M689">
        <f t="shared" si="51"/>
        <v>-0.53700000000000614</v>
      </c>
      <c r="N689">
        <f t="shared" si="52"/>
        <v>-0.28200000000001069</v>
      </c>
      <c r="O689">
        <f t="shared" si="53"/>
        <v>-28.200000000001069</v>
      </c>
      <c r="Q689">
        <f t="shared" si="54"/>
        <v>-0.18792357774505747</v>
      </c>
    </row>
    <row r="690" spans="1:17" x14ac:dyDescent="0.25">
      <c r="A690" s="190">
        <v>44397.629062499997</v>
      </c>
      <c r="B690" s="185" t="s">
        <v>195</v>
      </c>
      <c r="C690" s="185">
        <v>0.6</v>
      </c>
      <c r="D690" s="185" t="s">
        <v>6</v>
      </c>
      <c r="E690" s="185">
        <v>149.256</v>
      </c>
      <c r="F690" s="185">
        <v>149.43899999999999</v>
      </c>
      <c r="G690" s="185">
        <v>149.023</v>
      </c>
      <c r="H690" s="191">
        <v>44397.639259258998</v>
      </c>
      <c r="I690" s="185">
        <v>148.989</v>
      </c>
      <c r="J690" s="185">
        <v>-1.8</v>
      </c>
      <c r="K690" s="185">
        <v>0</v>
      </c>
      <c r="L690">
        <f t="shared" si="50"/>
        <v>-3.3999999999991815E-2</v>
      </c>
      <c r="M690">
        <f t="shared" si="51"/>
        <v>-0.44999999999998863</v>
      </c>
      <c r="N690">
        <f t="shared" si="52"/>
        <v>-0.26699999999999591</v>
      </c>
      <c r="O690">
        <f t="shared" si="53"/>
        <v>-26.699999999999591</v>
      </c>
      <c r="Q690">
        <f t="shared" si="54"/>
        <v>-0.17888728091332737</v>
      </c>
    </row>
    <row r="691" spans="1:17" x14ac:dyDescent="0.25">
      <c r="A691" s="190">
        <v>44397.629062499997</v>
      </c>
      <c r="B691" s="185" t="s">
        <v>195</v>
      </c>
      <c r="C691" s="185">
        <v>0.6</v>
      </c>
      <c r="D691" s="185" t="s">
        <v>6</v>
      </c>
      <c r="E691" s="185">
        <v>149.256</v>
      </c>
      <c r="F691" s="185">
        <v>149.43899999999999</v>
      </c>
      <c r="G691" s="185">
        <v>149.023</v>
      </c>
      <c r="H691" s="191">
        <v>44397.639259258998</v>
      </c>
      <c r="I691" s="185">
        <v>148.989</v>
      </c>
      <c r="J691" s="185">
        <v>-1.8</v>
      </c>
      <c r="K691" s="185">
        <v>0</v>
      </c>
      <c r="L691">
        <f t="shared" si="50"/>
        <v>-3.3999999999991815E-2</v>
      </c>
      <c r="M691">
        <f t="shared" si="51"/>
        <v>-0.44999999999998863</v>
      </c>
      <c r="N691">
        <f t="shared" si="52"/>
        <v>-0.26699999999999591</v>
      </c>
      <c r="O691">
        <f t="shared" si="53"/>
        <v>-26.699999999999591</v>
      </c>
      <c r="Q691">
        <f t="shared" si="54"/>
        <v>-0.17888728091332737</v>
      </c>
    </row>
    <row r="692" spans="1:17" x14ac:dyDescent="0.25">
      <c r="A692" s="190">
        <v>44399.673831018998</v>
      </c>
      <c r="B692" s="185" t="s">
        <v>200</v>
      </c>
      <c r="C692" s="185">
        <v>0.5</v>
      </c>
      <c r="D692" s="185" t="s">
        <v>6</v>
      </c>
      <c r="E692" s="185">
        <v>151.649</v>
      </c>
      <c r="F692" s="185">
        <v>151.39099999999999</v>
      </c>
      <c r="G692" s="185">
        <v>152.19999999999999</v>
      </c>
      <c r="H692" s="191">
        <v>44399.760532407003</v>
      </c>
      <c r="I692" s="185">
        <v>151.38999999999999</v>
      </c>
      <c r="J692" s="185">
        <v>-1.5</v>
      </c>
      <c r="K692" s="185">
        <v>0</v>
      </c>
      <c r="L692">
        <f t="shared" si="50"/>
        <v>-0.81000000000000227</v>
      </c>
      <c r="M692">
        <f t="shared" si="51"/>
        <v>-1.0000000000047748E-3</v>
      </c>
      <c r="N692">
        <f t="shared" si="52"/>
        <v>-0.25900000000001455</v>
      </c>
      <c r="O692">
        <f t="shared" si="53"/>
        <v>-25.900000000001455</v>
      </c>
      <c r="Q692">
        <f t="shared" si="54"/>
        <v>-0.17078912488708434</v>
      </c>
    </row>
    <row r="693" spans="1:17" x14ac:dyDescent="0.25">
      <c r="A693" s="190">
        <v>44399.673831018998</v>
      </c>
      <c r="B693" s="185" t="s">
        <v>200</v>
      </c>
      <c r="C693" s="185">
        <v>0.5</v>
      </c>
      <c r="D693" s="185" t="s">
        <v>6</v>
      </c>
      <c r="E693" s="185">
        <v>151.649</v>
      </c>
      <c r="F693" s="185">
        <v>151.39099999999999</v>
      </c>
      <c r="G693" s="185">
        <v>152.19999999999999</v>
      </c>
      <c r="H693" s="191">
        <v>44399.760532407003</v>
      </c>
      <c r="I693" s="185">
        <v>151.38999999999999</v>
      </c>
      <c r="J693" s="185">
        <v>-1.5</v>
      </c>
      <c r="K693" s="185">
        <v>0</v>
      </c>
      <c r="L693">
        <f t="shared" si="50"/>
        <v>-0.81000000000000227</v>
      </c>
      <c r="M693">
        <f t="shared" si="51"/>
        <v>-1.0000000000047748E-3</v>
      </c>
      <c r="N693">
        <f t="shared" si="52"/>
        <v>-0.25900000000001455</v>
      </c>
      <c r="O693">
        <f t="shared" si="53"/>
        <v>-25.900000000001455</v>
      </c>
      <c r="Q693">
        <f t="shared" si="54"/>
        <v>-0.17078912488708434</v>
      </c>
    </row>
    <row r="694" spans="1:17" x14ac:dyDescent="0.25">
      <c r="A694" s="190">
        <v>44400.626747684997</v>
      </c>
      <c r="B694" s="185" t="s">
        <v>200</v>
      </c>
      <c r="C694" s="185">
        <v>0.7</v>
      </c>
      <c r="D694" s="185" t="s">
        <v>6</v>
      </c>
      <c r="E694" s="185">
        <v>151.86799999999999</v>
      </c>
      <c r="F694" s="185">
        <v>151.69499999999999</v>
      </c>
      <c r="G694" s="185">
        <v>152.31100000000001</v>
      </c>
      <c r="H694" s="191">
        <v>44403.246678240997</v>
      </c>
      <c r="I694" s="185">
        <v>151.69499999999999</v>
      </c>
      <c r="J694" s="185">
        <v>-2.1</v>
      </c>
      <c r="K694" s="185">
        <v>-0.28000000000000003</v>
      </c>
      <c r="L694">
        <f t="shared" si="50"/>
        <v>-0.61600000000001387</v>
      </c>
      <c r="M694">
        <f t="shared" si="51"/>
        <v>0</v>
      </c>
      <c r="N694">
        <f t="shared" si="52"/>
        <v>-0.17300000000000182</v>
      </c>
      <c r="O694">
        <f t="shared" si="53"/>
        <v>-17.300000000000182</v>
      </c>
      <c r="Q694">
        <f t="shared" si="54"/>
        <v>-0.11391471541075265</v>
      </c>
    </row>
    <row r="695" spans="1:17" x14ac:dyDescent="0.25">
      <c r="A695" s="190">
        <v>44400.626747684997</v>
      </c>
      <c r="B695" s="185" t="s">
        <v>200</v>
      </c>
      <c r="C695" s="185">
        <v>0.7</v>
      </c>
      <c r="D695" s="185" t="s">
        <v>6</v>
      </c>
      <c r="E695" s="185">
        <v>151.86799999999999</v>
      </c>
      <c r="F695" s="185">
        <v>151.69499999999999</v>
      </c>
      <c r="G695" s="185">
        <v>152.31100000000001</v>
      </c>
      <c r="H695" s="191">
        <v>44403.246678240997</v>
      </c>
      <c r="I695" s="185">
        <v>151.69499999999999</v>
      </c>
      <c r="J695" s="185">
        <v>-2.1</v>
      </c>
      <c r="K695" s="185">
        <v>-0.28000000000000003</v>
      </c>
      <c r="L695">
        <f t="shared" si="50"/>
        <v>-0.61600000000001387</v>
      </c>
      <c r="M695">
        <f t="shared" si="51"/>
        <v>0</v>
      </c>
      <c r="N695">
        <f t="shared" si="52"/>
        <v>-0.17300000000000182</v>
      </c>
      <c r="O695">
        <f t="shared" si="53"/>
        <v>-17.300000000000182</v>
      </c>
      <c r="Q695">
        <f t="shared" si="54"/>
        <v>-0.11391471541075265</v>
      </c>
    </row>
    <row r="696" spans="1:17" x14ac:dyDescent="0.25">
      <c r="A696" s="190">
        <v>44403.623819444001</v>
      </c>
      <c r="B696" s="185" t="s">
        <v>195</v>
      </c>
      <c r="C696" s="185">
        <v>0.6</v>
      </c>
      <c r="D696" s="185" t="s">
        <v>6</v>
      </c>
      <c r="E696" s="185">
        <v>152.06</v>
      </c>
      <c r="F696" s="185">
        <v>152.25299999999999</v>
      </c>
      <c r="G696" s="185">
        <v>151.81200000000001</v>
      </c>
      <c r="H696" s="191">
        <v>44403.687916666997</v>
      </c>
      <c r="I696" s="185">
        <v>152.25299999999999</v>
      </c>
      <c r="J696" s="185">
        <v>-1.8</v>
      </c>
      <c r="K696" s="185">
        <v>0</v>
      </c>
      <c r="L696">
        <f t="shared" si="50"/>
        <v>0.44099999999997408</v>
      </c>
      <c r="M696">
        <f t="shared" si="51"/>
        <v>0</v>
      </c>
      <c r="N696">
        <f t="shared" si="52"/>
        <v>0.19299999999998363</v>
      </c>
      <c r="O696">
        <f t="shared" si="53"/>
        <v>19.299999999998363</v>
      </c>
      <c r="Q696">
        <f t="shared" si="54"/>
        <v>0.12692358279625388</v>
      </c>
    </row>
    <row r="697" spans="1:17" x14ac:dyDescent="0.25">
      <c r="A697" s="190">
        <v>44403.623819444001</v>
      </c>
      <c r="B697" s="185" t="s">
        <v>195</v>
      </c>
      <c r="C697" s="185">
        <v>0.6</v>
      </c>
      <c r="D697" s="185" t="s">
        <v>6</v>
      </c>
      <c r="E697" s="185">
        <v>152.06</v>
      </c>
      <c r="F697" s="185">
        <v>152.25299999999999</v>
      </c>
      <c r="G697" s="185">
        <v>151.81200000000001</v>
      </c>
      <c r="H697" s="191">
        <v>44403.687916666997</v>
      </c>
      <c r="I697" s="185">
        <v>152.25299999999999</v>
      </c>
      <c r="J697" s="185">
        <v>-1.8</v>
      </c>
      <c r="K697" s="185">
        <v>0</v>
      </c>
      <c r="L697">
        <f t="shared" si="50"/>
        <v>0.44099999999997408</v>
      </c>
      <c r="M697">
        <f t="shared" si="51"/>
        <v>0</v>
      </c>
      <c r="N697">
        <f t="shared" si="52"/>
        <v>0.19299999999998363</v>
      </c>
      <c r="O697">
        <f t="shared" si="53"/>
        <v>19.299999999998363</v>
      </c>
      <c r="Q697">
        <f t="shared" si="54"/>
        <v>0.12692358279625388</v>
      </c>
    </row>
    <row r="698" spans="1:17" x14ac:dyDescent="0.25">
      <c r="A698" s="190">
        <v>44405.620428241004</v>
      </c>
      <c r="B698" s="185" t="s">
        <v>200</v>
      </c>
      <c r="C698" s="185">
        <v>0.5</v>
      </c>
      <c r="D698" s="185" t="s">
        <v>6</v>
      </c>
      <c r="E698" s="185">
        <v>152.76499999999999</v>
      </c>
      <c r="F698" s="185">
        <v>152.59</v>
      </c>
      <c r="G698" s="185">
        <v>152.928</v>
      </c>
      <c r="H698" s="191">
        <v>44405.696342593001</v>
      </c>
      <c r="I698" s="185">
        <v>152.584</v>
      </c>
      <c r="J698" s="185">
        <v>-1.5</v>
      </c>
      <c r="K698" s="185">
        <v>0</v>
      </c>
      <c r="L698">
        <f t="shared" si="50"/>
        <v>-0.34399999999999409</v>
      </c>
      <c r="M698">
        <f t="shared" si="51"/>
        <v>-6.0000000000002274E-3</v>
      </c>
      <c r="N698">
        <f t="shared" si="52"/>
        <v>-0.18099999999998317</v>
      </c>
      <c r="O698">
        <f t="shared" si="53"/>
        <v>-18.099999999998317</v>
      </c>
      <c r="Q698">
        <f t="shared" si="54"/>
        <v>-0.11848263672960638</v>
      </c>
    </row>
    <row r="699" spans="1:17" x14ac:dyDescent="0.25">
      <c r="A699" s="190">
        <v>44405.620428241004</v>
      </c>
      <c r="B699" s="185" t="s">
        <v>200</v>
      </c>
      <c r="C699" s="185">
        <v>0.5</v>
      </c>
      <c r="D699" s="185" t="s">
        <v>6</v>
      </c>
      <c r="E699" s="185">
        <v>152.76499999999999</v>
      </c>
      <c r="F699" s="185">
        <v>152.59</v>
      </c>
      <c r="G699" s="185">
        <v>152.928</v>
      </c>
      <c r="H699" s="191">
        <v>44405.696342593001</v>
      </c>
      <c r="I699" s="185">
        <v>152.584</v>
      </c>
      <c r="J699" s="185">
        <v>-1.5</v>
      </c>
      <c r="K699" s="185">
        <v>0</v>
      </c>
      <c r="L699">
        <f t="shared" si="50"/>
        <v>-0.34399999999999409</v>
      </c>
      <c r="M699">
        <f t="shared" si="51"/>
        <v>-6.0000000000002274E-3</v>
      </c>
      <c r="N699">
        <f t="shared" si="52"/>
        <v>-0.18099999999998317</v>
      </c>
      <c r="O699">
        <f t="shared" si="53"/>
        <v>-18.099999999998317</v>
      </c>
      <c r="Q699">
        <f t="shared" si="54"/>
        <v>-0.11848263672960638</v>
      </c>
    </row>
    <row r="700" spans="1:17" x14ac:dyDescent="0.25">
      <c r="A700" s="190">
        <v>44405.625081019003</v>
      </c>
      <c r="B700" s="185" t="s">
        <v>200</v>
      </c>
      <c r="C700" s="185">
        <v>0.2</v>
      </c>
      <c r="D700" s="185" t="s">
        <v>6</v>
      </c>
      <c r="E700" s="185">
        <v>152.80500000000001</v>
      </c>
      <c r="F700" s="185">
        <v>152.59</v>
      </c>
      <c r="G700" s="185">
        <v>152.928</v>
      </c>
      <c r="H700" s="191">
        <v>44405.696342593001</v>
      </c>
      <c r="I700" s="185">
        <v>152.584</v>
      </c>
      <c r="J700" s="185">
        <v>-0.6</v>
      </c>
      <c r="K700" s="185">
        <v>0</v>
      </c>
      <c r="L700">
        <f t="shared" si="50"/>
        <v>-0.34399999999999409</v>
      </c>
      <c r="M700">
        <f t="shared" si="51"/>
        <v>-6.0000000000002274E-3</v>
      </c>
      <c r="N700">
        <f t="shared" si="52"/>
        <v>-0.22100000000000364</v>
      </c>
      <c r="O700">
        <f t="shared" si="53"/>
        <v>-22.100000000000364</v>
      </c>
      <c r="Q700">
        <f t="shared" si="54"/>
        <v>-0.14462877523641479</v>
      </c>
    </row>
    <row r="701" spans="1:17" x14ac:dyDescent="0.25">
      <c r="A701" s="190">
        <v>44405.625081019003</v>
      </c>
      <c r="B701" s="185" t="s">
        <v>200</v>
      </c>
      <c r="C701" s="185">
        <v>0.2</v>
      </c>
      <c r="D701" s="185" t="s">
        <v>6</v>
      </c>
      <c r="E701" s="185">
        <v>152.80500000000001</v>
      </c>
      <c r="F701" s="185">
        <v>152.59</v>
      </c>
      <c r="G701" s="185">
        <v>152.928</v>
      </c>
      <c r="H701" s="191">
        <v>44405.696342593001</v>
      </c>
      <c r="I701" s="185">
        <v>152.584</v>
      </c>
      <c r="J701" s="185">
        <v>-0.6</v>
      </c>
      <c r="K701" s="185">
        <v>0</v>
      </c>
      <c r="L701">
        <f t="shared" si="50"/>
        <v>-0.34399999999999409</v>
      </c>
      <c r="M701">
        <f t="shared" si="51"/>
        <v>-6.0000000000002274E-3</v>
      </c>
      <c r="N701">
        <f t="shared" si="52"/>
        <v>-0.22100000000000364</v>
      </c>
      <c r="O701">
        <f t="shared" si="53"/>
        <v>-22.100000000000364</v>
      </c>
      <c r="Q701">
        <f t="shared" si="54"/>
        <v>-0.14462877523641479</v>
      </c>
    </row>
    <row r="702" spans="1:17" x14ac:dyDescent="0.25">
      <c r="A702" s="190">
        <v>44406.624201388891</v>
      </c>
      <c r="B702" s="185" t="s">
        <v>195</v>
      </c>
      <c r="C702" s="185">
        <v>0.6</v>
      </c>
      <c r="D702" s="185" t="s">
        <v>6</v>
      </c>
      <c r="E702" s="185">
        <v>153.34800000000001</v>
      </c>
      <c r="F702" s="185">
        <v>153.51599999999999</v>
      </c>
      <c r="G702" s="185">
        <v>153.02199999999999</v>
      </c>
      <c r="H702" s="191">
        <v>44406.758136574077</v>
      </c>
      <c r="I702" s="185">
        <v>153.02000000000001</v>
      </c>
      <c r="J702" s="185">
        <v>-1.8</v>
      </c>
      <c r="K702" s="185">
        <v>0</v>
      </c>
      <c r="L702">
        <f t="shared" si="50"/>
        <v>-1.999999999981128E-3</v>
      </c>
      <c r="M702">
        <f t="shared" si="51"/>
        <v>-0.4959999999999809</v>
      </c>
      <c r="N702">
        <f t="shared" si="52"/>
        <v>-0.32800000000000296</v>
      </c>
      <c r="O702">
        <f t="shared" si="53"/>
        <v>-32.800000000000296</v>
      </c>
      <c r="Q702">
        <f t="shared" si="54"/>
        <v>-0.21389258418760138</v>
      </c>
    </row>
    <row r="703" spans="1:17" x14ac:dyDescent="0.25">
      <c r="A703" s="190">
        <v>44406.624201389001</v>
      </c>
      <c r="B703" s="185" t="s">
        <v>195</v>
      </c>
      <c r="C703" s="185">
        <v>0.6</v>
      </c>
      <c r="D703" s="185" t="s">
        <v>6</v>
      </c>
      <c r="E703" s="185">
        <v>153.34800000000001</v>
      </c>
      <c r="F703" s="185">
        <v>153.51599999999999</v>
      </c>
      <c r="G703" s="185">
        <v>153.02199999999999</v>
      </c>
      <c r="H703" s="191">
        <v>44406.758136573997</v>
      </c>
      <c r="I703" s="185">
        <v>153.02000000000001</v>
      </c>
      <c r="J703" s="185">
        <v>-1.8</v>
      </c>
      <c r="K703" s="185">
        <v>0</v>
      </c>
      <c r="L703">
        <f t="shared" si="50"/>
        <v>-1.999999999981128E-3</v>
      </c>
      <c r="M703">
        <f t="shared" si="51"/>
        <v>-0.4959999999999809</v>
      </c>
      <c r="N703">
        <f t="shared" si="52"/>
        <v>-0.32800000000000296</v>
      </c>
      <c r="O703">
        <f t="shared" si="53"/>
        <v>-32.800000000000296</v>
      </c>
      <c r="Q703">
        <f t="shared" si="54"/>
        <v>-0.21389258418760138</v>
      </c>
    </row>
    <row r="704" spans="1:17" x14ac:dyDescent="0.25">
      <c r="A704" s="190">
        <v>44412.623414351998</v>
      </c>
      <c r="B704" s="185" t="s">
        <v>200</v>
      </c>
      <c r="C704" s="185">
        <v>1</v>
      </c>
      <c r="D704" s="185" t="s">
        <v>6</v>
      </c>
      <c r="E704" s="185">
        <v>151.875</v>
      </c>
      <c r="F704" s="185">
        <v>151.75700000000001</v>
      </c>
      <c r="G704" s="185">
        <v>152.11000000000001</v>
      </c>
      <c r="H704" s="191">
        <v>44412.635486111001</v>
      </c>
      <c r="I704" s="185">
        <v>151.774</v>
      </c>
      <c r="J704" s="185">
        <v>-3</v>
      </c>
      <c r="K704" s="185">
        <v>0</v>
      </c>
      <c r="L704">
        <f t="shared" si="50"/>
        <v>-0.33600000000001273</v>
      </c>
      <c r="M704">
        <f t="shared" si="51"/>
        <v>1.6999999999995907E-2</v>
      </c>
      <c r="N704">
        <f t="shared" si="52"/>
        <v>-0.10099999999999909</v>
      </c>
      <c r="O704">
        <f t="shared" si="53"/>
        <v>-10.099999999999909</v>
      </c>
      <c r="Q704">
        <f t="shared" si="54"/>
        <v>-6.6502057613168117E-2</v>
      </c>
    </row>
    <row r="705" spans="1:17" x14ac:dyDescent="0.25">
      <c r="A705" s="190">
        <v>44414.707361111003</v>
      </c>
      <c r="B705" s="185" t="s">
        <v>200</v>
      </c>
      <c r="C705" s="185">
        <v>0.8</v>
      </c>
      <c r="D705" s="185" t="s">
        <v>6</v>
      </c>
      <c r="E705" s="185">
        <v>153.15</v>
      </c>
      <c r="F705" s="185">
        <v>153.00800000000001</v>
      </c>
      <c r="G705" s="185">
        <v>153.39099999999999</v>
      </c>
      <c r="H705" s="191">
        <v>44414.742650462998</v>
      </c>
      <c r="I705" s="185">
        <v>153.00800000000001</v>
      </c>
      <c r="J705" s="185">
        <v>-2.4</v>
      </c>
      <c r="K705" s="185">
        <v>0</v>
      </c>
      <c r="L705">
        <f t="shared" si="50"/>
        <v>-0.38299999999998136</v>
      </c>
      <c r="M705">
        <f t="shared" si="51"/>
        <v>0</v>
      </c>
      <c r="N705">
        <f t="shared" si="52"/>
        <v>-0.14199999999999591</v>
      </c>
      <c r="O705">
        <f t="shared" si="53"/>
        <v>-14.199999999999591</v>
      </c>
      <c r="Q705">
        <f t="shared" si="54"/>
        <v>-9.2719555990855962E-2</v>
      </c>
    </row>
    <row r="706" spans="1:17" x14ac:dyDescent="0.25">
      <c r="A706" s="190">
        <v>44417.623645833002</v>
      </c>
      <c r="B706" s="185" t="s">
        <v>200</v>
      </c>
      <c r="C706" s="185">
        <v>0.8</v>
      </c>
      <c r="D706" s="185" t="s">
        <v>6</v>
      </c>
      <c r="E706" s="185">
        <v>152.749</v>
      </c>
      <c r="F706" s="185">
        <v>152.61199999999999</v>
      </c>
      <c r="G706" s="185">
        <v>152.93100000000001</v>
      </c>
      <c r="H706" s="191">
        <v>44417.666712963</v>
      </c>
      <c r="I706" s="185">
        <v>152.935</v>
      </c>
      <c r="J706" s="185">
        <v>-2.4</v>
      </c>
      <c r="K706" s="185">
        <v>0</v>
      </c>
      <c r="L706">
        <f t="shared" ref="L706:L769" si="55">I706-G706</f>
        <v>3.9999999999906777E-3</v>
      </c>
      <c r="M706">
        <f t="shared" ref="M706:M769" si="56">I706-F706</f>
        <v>0.3230000000000075</v>
      </c>
      <c r="N706">
        <f t="shared" ref="N706:N769" si="57">I706-E706</f>
        <v>0.18600000000000705</v>
      </c>
      <c r="O706">
        <f t="shared" ref="O706:O769" si="58">N706*100</f>
        <v>18.600000000000705</v>
      </c>
      <c r="Q706">
        <f t="shared" ref="Q706:Q769" si="59">N706/E706*100</f>
        <v>0.12176839128243527</v>
      </c>
    </row>
    <row r="707" spans="1:17" x14ac:dyDescent="0.25">
      <c r="A707" s="190">
        <v>44418.629710647998</v>
      </c>
      <c r="B707" s="185" t="s">
        <v>195</v>
      </c>
      <c r="C707" s="185">
        <v>0.9</v>
      </c>
      <c r="D707" s="185" t="s">
        <v>6</v>
      </c>
      <c r="E707" s="185">
        <v>153.12799999999999</v>
      </c>
      <c r="F707" s="185">
        <v>153.24799999999999</v>
      </c>
      <c r="G707" s="185">
        <v>152.958</v>
      </c>
      <c r="H707" s="191">
        <v>44418.641180555998</v>
      </c>
      <c r="I707" s="185">
        <v>152.958</v>
      </c>
      <c r="J707" s="185">
        <v>-2.7</v>
      </c>
      <c r="K707" s="185">
        <v>0</v>
      </c>
      <c r="L707">
        <f t="shared" si="55"/>
        <v>0</v>
      </c>
      <c r="M707">
        <f t="shared" si="56"/>
        <v>-0.28999999999999204</v>
      </c>
      <c r="N707">
        <f t="shared" si="57"/>
        <v>-0.16999999999998749</v>
      </c>
      <c r="O707">
        <f t="shared" si="58"/>
        <v>-16.999999999998749</v>
      </c>
      <c r="Q707">
        <f t="shared" si="59"/>
        <v>-0.11101823311215944</v>
      </c>
    </row>
    <row r="708" spans="1:17" x14ac:dyDescent="0.25">
      <c r="A708" s="190">
        <v>44419.642662036997</v>
      </c>
      <c r="B708" s="185" t="s">
        <v>195</v>
      </c>
      <c r="C708" s="185">
        <v>0.9</v>
      </c>
      <c r="D708" s="185" t="s">
        <v>6</v>
      </c>
      <c r="E708" s="185">
        <v>153.124</v>
      </c>
      <c r="F708" s="185">
        <v>153.24799999999999</v>
      </c>
      <c r="G708" s="185">
        <v>152.999</v>
      </c>
      <c r="H708" s="191">
        <v>44419.646296295999</v>
      </c>
      <c r="I708" s="185">
        <v>153.13900000000001</v>
      </c>
      <c r="J708" s="185">
        <v>-2.7</v>
      </c>
      <c r="K708" s="185">
        <v>0</v>
      </c>
      <c r="L708">
        <f t="shared" si="55"/>
        <v>0.14000000000001478</v>
      </c>
      <c r="M708">
        <f t="shared" si="56"/>
        <v>-0.10899999999998045</v>
      </c>
      <c r="N708">
        <f t="shared" si="57"/>
        <v>1.5000000000014779E-2</v>
      </c>
      <c r="O708">
        <f t="shared" si="58"/>
        <v>1.5000000000014779</v>
      </c>
      <c r="Q708">
        <f t="shared" si="59"/>
        <v>9.7959823411188172E-3</v>
      </c>
    </row>
    <row r="709" spans="1:17" x14ac:dyDescent="0.25">
      <c r="A709" s="190">
        <v>44420.652060184999</v>
      </c>
      <c r="B709" s="185" t="s">
        <v>200</v>
      </c>
      <c r="C709" s="185">
        <v>0.9</v>
      </c>
      <c r="D709" s="185" t="s">
        <v>6</v>
      </c>
      <c r="E709" s="185">
        <v>152.97499999999999</v>
      </c>
      <c r="F709" s="185">
        <v>152.845</v>
      </c>
      <c r="G709" s="185">
        <v>153.125</v>
      </c>
      <c r="H709" s="191">
        <v>44420.705011573998</v>
      </c>
      <c r="I709" s="185">
        <v>152.845</v>
      </c>
      <c r="J709" s="185">
        <v>-2.7</v>
      </c>
      <c r="K709" s="185">
        <v>0</v>
      </c>
      <c r="L709">
        <f t="shared" si="55"/>
        <v>-0.28000000000000114</v>
      </c>
      <c r="M709">
        <f t="shared" si="56"/>
        <v>0</v>
      </c>
      <c r="N709">
        <f t="shared" si="57"/>
        <v>-0.12999999999999545</v>
      </c>
      <c r="O709">
        <f t="shared" si="58"/>
        <v>-12.999999999999545</v>
      </c>
      <c r="Q709">
        <f t="shared" si="59"/>
        <v>-8.4981206079421778E-2</v>
      </c>
    </row>
    <row r="710" spans="1:17" x14ac:dyDescent="0.25">
      <c r="A710" s="190">
        <v>44421.684039352003</v>
      </c>
      <c r="B710" s="185" t="s">
        <v>195</v>
      </c>
      <c r="C710" s="185">
        <v>0.5</v>
      </c>
      <c r="D710" s="185" t="s">
        <v>6</v>
      </c>
      <c r="E710" s="185">
        <v>152.363</v>
      </c>
      <c r="F710" s="185">
        <v>152.595</v>
      </c>
      <c r="G710" s="185">
        <v>152.19900000000001</v>
      </c>
      <c r="H710" s="191">
        <v>44421.716180556003</v>
      </c>
      <c r="I710" s="185">
        <v>152.196</v>
      </c>
      <c r="J710" s="185">
        <v>-1.5</v>
      </c>
      <c r="K710" s="185">
        <v>0</v>
      </c>
      <c r="L710">
        <f t="shared" si="55"/>
        <v>-3.0000000000143245E-3</v>
      </c>
      <c r="M710">
        <f t="shared" si="56"/>
        <v>-0.39900000000000091</v>
      </c>
      <c r="N710">
        <f t="shared" si="57"/>
        <v>-0.16700000000000159</v>
      </c>
      <c r="O710">
        <f t="shared" si="58"/>
        <v>-16.700000000000159</v>
      </c>
      <c r="Q710">
        <f t="shared" si="59"/>
        <v>-0.10960666303498985</v>
      </c>
    </row>
    <row r="711" spans="1:17" x14ac:dyDescent="0.25">
      <c r="A711" s="190">
        <v>44424.613263888998</v>
      </c>
      <c r="B711" s="185" t="s">
        <v>195</v>
      </c>
      <c r="C711" s="185">
        <v>0.9</v>
      </c>
      <c r="D711" s="185" t="s">
        <v>6</v>
      </c>
      <c r="E711" s="185">
        <v>151.714</v>
      </c>
      <c r="F711" s="185">
        <v>151.83799999999999</v>
      </c>
      <c r="G711" s="185">
        <v>151.529</v>
      </c>
      <c r="H711" s="191">
        <v>44424.667835647997</v>
      </c>
      <c r="I711" s="185">
        <v>151.529</v>
      </c>
      <c r="J711" s="185">
        <v>-2.7</v>
      </c>
      <c r="K711" s="185">
        <v>0</v>
      </c>
      <c r="L711">
        <f t="shared" si="55"/>
        <v>0</v>
      </c>
      <c r="M711">
        <f t="shared" si="56"/>
        <v>-0.3089999999999975</v>
      </c>
      <c r="N711">
        <f t="shared" si="57"/>
        <v>-0.18500000000000227</v>
      </c>
      <c r="O711">
        <f t="shared" si="58"/>
        <v>-18.500000000000227</v>
      </c>
      <c r="Q711">
        <f t="shared" si="59"/>
        <v>-0.121939965988638</v>
      </c>
    </row>
    <row r="712" spans="1:17" x14ac:dyDescent="0.25">
      <c r="A712" s="190">
        <v>44425.631747685002</v>
      </c>
      <c r="B712" s="185" t="s">
        <v>200</v>
      </c>
      <c r="C712" s="185">
        <v>0.8</v>
      </c>
      <c r="D712" s="185" t="s">
        <v>6</v>
      </c>
      <c r="E712" s="185">
        <v>150.66999999999999</v>
      </c>
      <c r="F712" s="185">
        <v>150.53100000000001</v>
      </c>
      <c r="G712" s="185">
        <v>150.917</v>
      </c>
      <c r="H712" s="191">
        <v>44425.699594906997</v>
      </c>
      <c r="I712" s="185">
        <v>150.53100000000001</v>
      </c>
      <c r="J712" s="185">
        <v>-2.4</v>
      </c>
      <c r="K712" s="185">
        <v>0</v>
      </c>
      <c r="L712">
        <f t="shared" si="55"/>
        <v>-0.38599999999999568</v>
      </c>
      <c r="M712">
        <f t="shared" si="56"/>
        <v>0</v>
      </c>
      <c r="N712">
        <f t="shared" si="57"/>
        <v>-0.13899999999998158</v>
      </c>
      <c r="O712">
        <f t="shared" si="58"/>
        <v>-13.899999999998158</v>
      </c>
      <c r="Q712">
        <f t="shared" si="59"/>
        <v>-9.2254596137241379E-2</v>
      </c>
    </row>
    <row r="713" spans="1:17" x14ac:dyDescent="0.25">
      <c r="A713" s="190">
        <v>44431.637291667001</v>
      </c>
      <c r="B713" s="185" t="s">
        <v>195</v>
      </c>
      <c r="C713" s="185">
        <v>1</v>
      </c>
      <c r="D713" s="185" t="s">
        <v>6</v>
      </c>
      <c r="E713" s="185">
        <v>150.62899999999999</v>
      </c>
      <c r="F713" s="185">
        <v>150.75200000000001</v>
      </c>
      <c r="G713" s="185">
        <v>150.38</v>
      </c>
      <c r="H713" s="191">
        <v>44431.648946759</v>
      </c>
      <c r="I713" s="185">
        <v>150.75299999999999</v>
      </c>
      <c r="J713" s="185">
        <v>-3</v>
      </c>
      <c r="K713" s="185">
        <v>0</v>
      </c>
      <c r="L713">
        <f t="shared" si="55"/>
        <v>0.37299999999999045</v>
      </c>
      <c r="M713">
        <f t="shared" si="56"/>
        <v>9.9999999997635314E-4</v>
      </c>
      <c r="N713">
        <f t="shared" si="57"/>
        <v>0.12399999999999523</v>
      </c>
      <c r="O713">
        <f t="shared" si="58"/>
        <v>12.399999999999523</v>
      </c>
      <c r="Q713">
        <f t="shared" si="59"/>
        <v>8.2321465322079568E-2</v>
      </c>
    </row>
    <row r="714" spans="1:17" x14ac:dyDescent="0.25">
      <c r="A714" s="190">
        <v>44433.651597222</v>
      </c>
      <c r="B714" s="185" t="s">
        <v>195</v>
      </c>
      <c r="C714" s="185">
        <v>0.65</v>
      </c>
      <c r="D714" s="185" t="s">
        <v>6</v>
      </c>
      <c r="E714" s="185">
        <v>150.63999999999999</v>
      </c>
      <c r="F714" s="185">
        <v>150.809</v>
      </c>
      <c r="G714" s="185">
        <v>150.494</v>
      </c>
      <c r="H714" s="191">
        <v>44433.701412037</v>
      </c>
      <c r="I714" s="185">
        <v>150.809</v>
      </c>
      <c r="J714" s="185">
        <v>-1.95</v>
      </c>
      <c r="K714" s="185">
        <v>0</v>
      </c>
      <c r="L714">
        <f t="shared" si="55"/>
        <v>0.31499999999999773</v>
      </c>
      <c r="M714">
        <f t="shared" si="56"/>
        <v>0</v>
      </c>
      <c r="N714">
        <f t="shared" si="57"/>
        <v>0.16900000000001114</v>
      </c>
      <c r="O714">
        <f t="shared" si="58"/>
        <v>16.900000000001114</v>
      </c>
      <c r="Q714">
        <f t="shared" si="59"/>
        <v>0.11218799787573762</v>
      </c>
    </row>
    <row r="715" spans="1:17" x14ac:dyDescent="0.25">
      <c r="A715" s="190">
        <v>44434.655474537001</v>
      </c>
      <c r="B715" s="185" t="s">
        <v>200</v>
      </c>
      <c r="C715" s="185">
        <v>0.4</v>
      </c>
      <c r="D715" s="185" t="s">
        <v>6</v>
      </c>
      <c r="E715" s="185">
        <v>151.15799999999999</v>
      </c>
      <c r="F715" s="185">
        <v>150.88</v>
      </c>
      <c r="G715" s="185">
        <v>151.4</v>
      </c>
      <c r="H715" s="191">
        <v>44434.751064814998</v>
      </c>
      <c r="I715" s="185">
        <v>150.875</v>
      </c>
      <c r="J715" s="185">
        <v>-1.2</v>
      </c>
      <c r="K715" s="185">
        <v>0</v>
      </c>
      <c r="L715">
        <f t="shared" si="55"/>
        <v>-0.52500000000000568</v>
      </c>
      <c r="M715">
        <f t="shared" si="56"/>
        <v>-4.9999999999954525E-3</v>
      </c>
      <c r="N715">
        <f t="shared" si="57"/>
        <v>-0.28299999999998704</v>
      </c>
      <c r="O715">
        <f t="shared" si="58"/>
        <v>-28.299999999998704</v>
      </c>
      <c r="Q715">
        <f t="shared" si="59"/>
        <v>-0.18722131809099557</v>
      </c>
    </row>
    <row r="716" spans="1:17" x14ac:dyDescent="0.25">
      <c r="A716" s="190">
        <v>44435.601261573996</v>
      </c>
      <c r="B716" s="185" t="s">
        <v>200</v>
      </c>
      <c r="C716" s="185">
        <v>0.6</v>
      </c>
      <c r="D716" s="185" t="s">
        <v>6</v>
      </c>
      <c r="E716" s="185">
        <v>151.065</v>
      </c>
      <c r="F716" s="185">
        <v>150.80000000000001</v>
      </c>
      <c r="G716" s="185">
        <v>151.25</v>
      </c>
      <c r="H716" s="191">
        <v>44435.636064815</v>
      </c>
      <c r="I716" s="185">
        <v>151.25</v>
      </c>
      <c r="J716" s="185">
        <v>-1.8</v>
      </c>
      <c r="K716" s="185">
        <v>0</v>
      </c>
      <c r="L716">
        <f t="shared" si="55"/>
        <v>0</v>
      </c>
      <c r="M716">
        <f t="shared" si="56"/>
        <v>0.44999999999998863</v>
      </c>
      <c r="N716">
        <f t="shared" si="57"/>
        <v>0.18500000000000227</v>
      </c>
      <c r="O716">
        <f t="shared" si="58"/>
        <v>18.500000000000227</v>
      </c>
      <c r="Q716">
        <f t="shared" si="59"/>
        <v>0.12246384006884604</v>
      </c>
    </row>
    <row r="717" spans="1:17" x14ac:dyDescent="0.25">
      <c r="A717" s="190">
        <v>44438.595659721999</v>
      </c>
      <c r="B717" s="185" t="s">
        <v>200</v>
      </c>
      <c r="C717" s="185">
        <v>1.31</v>
      </c>
      <c r="D717" s="185" t="s">
        <v>6</v>
      </c>
      <c r="E717" s="185">
        <v>151.08799999999999</v>
      </c>
      <c r="F717" s="185">
        <v>150.99100000000001</v>
      </c>
      <c r="G717" s="185">
        <v>151.17500000000001</v>
      </c>
      <c r="H717" s="191">
        <v>44438.613564815001</v>
      </c>
      <c r="I717" s="185">
        <v>151.17599999999999</v>
      </c>
      <c r="J717" s="185">
        <v>-3.93</v>
      </c>
      <c r="K717" s="185">
        <v>0</v>
      </c>
      <c r="L717">
        <f t="shared" si="55"/>
        <v>9.9999999997635314E-4</v>
      </c>
      <c r="M717">
        <f t="shared" si="56"/>
        <v>0.18499999999997385</v>
      </c>
      <c r="N717">
        <f t="shared" si="57"/>
        <v>8.7999999999993861E-2</v>
      </c>
      <c r="O717">
        <f t="shared" si="58"/>
        <v>8.7999999999993861</v>
      </c>
      <c r="Q717">
        <f t="shared" si="59"/>
        <v>5.8244202054427791E-2</v>
      </c>
    </row>
    <row r="718" spans="1:17" x14ac:dyDescent="0.25">
      <c r="A718" s="190">
        <v>44439.639884258999</v>
      </c>
      <c r="B718" s="185" t="s">
        <v>200</v>
      </c>
      <c r="C718" s="185">
        <v>0.9</v>
      </c>
      <c r="D718" s="185" t="s">
        <v>6</v>
      </c>
      <c r="E718" s="185">
        <v>151.34200000000001</v>
      </c>
      <c r="F718" s="185">
        <v>151.19999999999999</v>
      </c>
      <c r="G718" s="185">
        <v>151.5</v>
      </c>
      <c r="H718" s="191">
        <v>44439.647812499999</v>
      </c>
      <c r="I718" s="185">
        <v>151.19900000000001</v>
      </c>
      <c r="J718" s="185">
        <v>-2.7</v>
      </c>
      <c r="K718" s="185">
        <v>0</v>
      </c>
      <c r="L718">
        <f t="shared" si="55"/>
        <v>-0.30099999999998772</v>
      </c>
      <c r="M718">
        <f t="shared" si="56"/>
        <v>-9.9999999997635314E-4</v>
      </c>
      <c r="N718">
        <f t="shared" si="57"/>
        <v>-0.14300000000000068</v>
      </c>
      <c r="O718">
        <f t="shared" si="58"/>
        <v>-14.300000000000068</v>
      </c>
      <c r="Q718">
        <f t="shared" si="59"/>
        <v>-9.4487980864532431E-2</v>
      </c>
    </row>
    <row r="719" spans="1:17" x14ac:dyDescent="0.25">
      <c r="A719" s="190">
        <v>44440.642847222</v>
      </c>
      <c r="B719" s="185" t="s">
        <v>200</v>
      </c>
      <c r="C719" s="185">
        <v>0.6</v>
      </c>
      <c r="D719" s="185" t="s">
        <v>6</v>
      </c>
      <c r="E719" s="185">
        <v>151.84200000000001</v>
      </c>
      <c r="F719" s="185">
        <v>151.66</v>
      </c>
      <c r="G719" s="185">
        <v>152.06</v>
      </c>
      <c r="H719" s="191">
        <v>44440.667731481</v>
      </c>
      <c r="I719" s="185">
        <v>151.654</v>
      </c>
      <c r="J719" s="185">
        <v>-1.8</v>
      </c>
      <c r="K719" s="185">
        <v>0</v>
      </c>
      <c r="L719">
        <f t="shared" si="55"/>
        <v>-0.40600000000000591</v>
      </c>
      <c r="M719">
        <f t="shared" si="56"/>
        <v>-6.0000000000002274E-3</v>
      </c>
      <c r="N719">
        <f t="shared" si="57"/>
        <v>-0.1880000000000166</v>
      </c>
      <c r="O719">
        <f t="shared" si="58"/>
        <v>-18.80000000000166</v>
      </c>
      <c r="Q719">
        <f t="shared" si="59"/>
        <v>-0.12381291078885721</v>
      </c>
    </row>
    <row r="720" spans="1:17" x14ac:dyDescent="0.25">
      <c r="A720" s="190">
        <v>44448.595520832998</v>
      </c>
      <c r="B720" s="185" t="s">
        <v>195</v>
      </c>
      <c r="C720" s="185">
        <v>0.9</v>
      </c>
      <c r="D720" s="185" t="s">
        <v>6</v>
      </c>
      <c r="E720" s="185">
        <v>151.852</v>
      </c>
      <c r="F720" s="185">
        <v>151.97999999999999</v>
      </c>
      <c r="G720" s="185">
        <v>151.61000000000001</v>
      </c>
      <c r="H720" s="191">
        <v>44448.620601852002</v>
      </c>
      <c r="I720" s="185">
        <v>151.97999999999999</v>
      </c>
      <c r="J720" s="185">
        <v>-2.7</v>
      </c>
      <c r="K720" s="185">
        <v>0</v>
      </c>
      <c r="L720">
        <f t="shared" si="55"/>
        <v>0.36999999999997613</v>
      </c>
      <c r="M720">
        <f t="shared" si="56"/>
        <v>0</v>
      </c>
      <c r="N720">
        <f t="shared" si="57"/>
        <v>0.1279999999999859</v>
      </c>
      <c r="O720">
        <f t="shared" si="58"/>
        <v>12.79999999999859</v>
      </c>
      <c r="Q720">
        <f t="shared" si="59"/>
        <v>8.4292600690136388E-2</v>
      </c>
    </row>
    <row r="721" spans="1:17" x14ac:dyDescent="0.25">
      <c r="A721" s="190">
        <v>44449.626678241002</v>
      </c>
      <c r="B721" s="185" t="s">
        <v>195</v>
      </c>
      <c r="C721" s="185">
        <v>0.8</v>
      </c>
      <c r="D721" s="185" t="s">
        <v>6</v>
      </c>
      <c r="E721" s="185">
        <v>152.53200000000001</v>
      </c>
      <c r="F721" s="185">
        <v>152.68</v>
      </c>
      <c r="G721" s="185">
        <v>152.25</v>
      </c>
      <c r="H721" s="191">
        <v>44449.714201388997</v>
      </c>
      <c r="I721" s="185">
        <v>152.24799999999999</v>
      </c>
      <c r="J721" s="185">
        <v>-2.4</v>
      </c>
      <c r="K721" s="185">
        <v>0</v>
      </c>
      <c r="L721">
        <f t="shared" si="55"/>
        <v>-2.0000000000095497E-3</v>
      </c>
      <c r="M721">
        <f t="shared" si="56"/>
        <v>-0.43200000000001637</v>
      </c>
      <c r="N721">
        <f t="shared" si="57"/>
        <v>-0.28400000000002024</v>
      </c>
      <c r="O721">
        <f t="shared" si="58"/>
        <v>-28.400000000002024</v>
      </c>
      <c r="Q721">
        <f t="shared" si="59"/>
        <v>-0.1861904387276245</v>
      </c>
    </row>
    <row r="722" spans="1:17" x14ac:dyDescent="0.25">
      <c r="A722" s="190">
        <v>44452.647800926003</v>
      </c>
      <c r="B722" s="185" t="s">
        <v>200</v>
      </c>
      <c r="C722" s="185">
        <v>0.5</v>
      </c>
      <c r="D722" s="185" t="s">
        <v>6</v>
      </c>
      <c r="E722" s="185">
        <v>152.27600000000001</v>
      </c>
      <c r="F722" s="185">
        <v>152.05000000000001</v>
      </c>
      <c r="G722" s="185">
        <v>152.5</v>
      </c>
      <c r="H722" s="191">
        <v>44452.717210647999</v>
      </c>
      <c r="I722" s="185">
        <v>152.04900000000001</v>
      </c>
      <c r="J722" s="185">
        <v>-1.5</v>
      </c>
      <c r="K722" s="185">
        <v>0</v>
      </c>
      <c r="L722">
        <f t="shared" si="55"/>
        <v>-0.45099999999999341</v>
      </c>
      <c r="M722">
        <f t="shared" si="56"/>
        <v>-1.0000000000047748E-3</v>
      </c>
      <c r="N722">
        <f t="shared" si="57"/>
        <v>-0.22700000000000387</v>
      </c>
      <c r="O722">
        <f t="shared" si="58"/>
        <v>-22.700000000000387</v>
      </c>
      <c r="Q722">
        <f t="shared" si="59"/>
        <v>-0.14907142294255421</v>
      </c>
    </row>
    <row r="723" spans="1:17" x14ac:dyDescent="0.25">
      <c r="A723" s="190">
        <v>44453.609120369998</v>
      </c>
      <c r="B723" s="185" t="s">
        <v>200</v>
      </c>
      <c r="C723" s="185">
        <v>0.55000000000000004</v>
      </c>
      <c r="D723" s="185" t="s">
        <v>6</v>
      </c>
      <c r="E723" s="185">
        <v>152.65</v>
      </c>
      <c r="F723" s="185">
        <v>152.43</v>
      </c>
      <c r="G723" s="185">
        <v>152.9</v>
      </c>
      <c r="H723" s="191">
        <v>44453.703206019003</v>
      </c>
      <c r="I723" s="185">
        <v>152.42599999999999</v>
      </c>
      <c r="J723" s="185">
        <v>-1.65</v>
      </c>
      <c r="K723" s="185">
        <v>0</v>
      </c>
      <c r="L723">
        <f t="shared" si="55"/>
        <v>-0.47400000000001796</v>
      </c>
      <c r="M723">
        <f t="shared" si="56"/>
        <v>-4.0000000000190994E-3</v>
      </c>
      <c r="N723">
        <f t="shared" si="57"/>
        <v>-0.22400000000001796</v>
      </c>
      <c r="O723">
        <f t="shared" si="58"/>
        <v>-22.400000000001796</v>
      </c>
      <c r="Q723">
        <f t="shared" si="59"/>
        <v>-0.14674091057976937</v>
      </c>
    </row>
    <row r="724" spans="1:17" x14ac:dyDescent="0.25">
      <c r="A724" s="190">
        <v>44454.624074074003</v>
      </c>
      <c r="B724" s="185" t="s">
        <v>200</v>
      </c>
      <c r="C724" s="185">
        <v>0.8</v>
      </c>
      <c r="D724" s="185" t="s">
        <v>6</v>
      </c>
      <c r="E724" s="185">
        <v>150.99700000000001</v>
      </c>
      <c r="F724" s="185">
        <v>150.85</v>
      </c>
      <c r="G724" s="185">
        <v>151.35</v>
      </c>
      <c r="H724" s="191">
        <v>44454.642731480999</v>
      </c>
      <c r="I724" s="185">
        <v>150.84800000000001</v>
      </c>
      <c r="J724" s="185">
        <v>-2.4</v>
      </c>
      <c r="K724" s="185">
        <v>0</v>
      </c>
      <c r="L724">
        <f t="shared" si="55"/>
        <v>-0.50199999999998113</v>
      </c>
      <c r="M724">
        <f t="shared" si="56"/>
        <v>-1.999999999981128E-3</v>
      </c>
      <c r="N724">
        <f t="shared" si="57"/>
        <v>-0.14900000000000091</v>
      </c>
      <c r="O724">
        <f t="shared" si="58"/>
        <v>-14.900000000000091</v>
      </c>
      <c r="Q724">
        <f t="shared" si="59"/>
        <v>-9.8677457168023799E-2</v>
      </c>
    </row>
    <row r="725" spans="1:17" x14ac:dyDescent="0.25">
      <c r="A725" s="190">
        <v>44459.650231480999</v>
      </c>
      <c r="B725" s="185" t="s">
        <v>200</v>
      </c>
      <c r="C725" s="185">
        <v>0.3</v>
      </c>
      <c r="D725" s="185" t="s">
        <v>6</v>
      </c>
      <c r="E725" s="185">
        <v>149.51300000000001</v>
      </c>
      <c r="F725" s="185">
        <v>149.12</v>
      </c>
      <c r="G725" s="185">
        <v>149.91999999999999</v>
      </c>
      <c r="H725" s="191">
        <v>44459.683599536998</v>
      </c>
      <c r="I725" s="185">
        <v>149.92500000000001</v>
      </c>
      <c r="J725" s="185">
        <v>-0.9</v>
      </c>
      <c r="K725" s="185">
        <v>0</v>
      </c>
      <c r="L725">
        <f t="shared" si="55"/>
        <v>5.0000000000238742E-3</v>
      </c>
      <c r="M725">
        <f t="shared" si="56"/>
        <v>0.80500000000000682</v>
      </c>
      <c r="N725">
        <f t="shared" si="57"/>
        <v>0.41200000000000614</v>
      </c>
      <c r="O725">
        <f t="shared" si="58"/>
        <v>41.200000000000614</v>
      </c>
      <c r="Q725">
        <f t="shared" si="59"/>
        <v>0.27556132242681647</v>
      </c>
    </row>
    <row r="726" spans="1:17" x14ac:dyDescent="0.25">
      <c r="A726" s="190">
        <v>44460.626712963</v>
      </c>
      <c r="B726" s="185" t="s">
        <v>200</v>
      </c>
      <c r="C726" s="185">
        <v>0.4</v>
      </c>
      <c r="D726" s="185" t="s">
        <v>6</v>
      </c>
      <c r="E726" s="185">
        <v>149.67400000000001</v>
      </c>
      <c r="F726" s="185">
        <v>149.43</v>
      </c>
      <c r="G726" s="185">
        <v>149.87</v>
      </c>
      <c r="H726" s="191">
        <v>44460.662002315003</v>
      </c>
      <c r="I726" s="185">
        <v>149.42099999999999</v>
      </c>
      <c r="J726" s="185">
        <v>-1.2</v>
      </c>
      <c r="K726" s="185">
        <v>0</v>
      </c>
      <c r="L726">
        <f t="shared" si="55"/>
        <v>-0.44900000000001228</v>
      </c>
      <c r="M726">
        <f t="shared" si="56"/>
        <v>-9.0000000000145519E-3</v>
      </c>
      <c r="N726">
        <f t="shared" si="57"/>
        <v>-0.25300000000001432</v>
      </c>
      <c r="O726">
        <f t="shared" si="58"/>
        <v>-25.300000000001432</v>
      </c>
      <c r="Q726">
        <f t="shared" si="59"/>
        <v>-0.16903403396716485</v>
      </c>
    </row>
    <row r="727" spans="1:17" x14ac:dyDescent="0.25">
      <c r="A727" s="190">
        <v>44463.625810185004</v>
      </c>
      <c r="B727" s="185" t="s">
        <v>195</v>
      </c>
      <c r="C727" s="185">
        <v>0.5</v>
      </c>
      <c r="D727" s="185" t="s">
        <v>6</v>
      </c>
      <c r="E727" s="185">
        <v>151.12799999999999</v>
      </c>
      <c r="F727" s="185">
        <v>151.36000000000001</v>
      </c>
      <c r="G727" s="185">
        <v>150.68</v>
      </c>
      <c r="H727" s="191">
        <v>44463.681180555999</v>
      </c>
      <c r="I727" s="185">
        <v>151.36000000000001</v>
      </c>
      <c r="J727" s="185">
        <v>-1.5</v>
      </c>
      <c r="K727" s="185">
        <v>0</v>
      </c>
      <c r="L727">
        <f t="shared" si="55"/>
        <v>0.68000000000000682</v>
      </c>
      <c r="M727">
        <f t="shared" si="56"/>
        <v>0</v>
      </c>
      <c r="N727">
        <f t="shared" si="57"/>
        <v>0.23200000000002774</v>
      </c>
      <c r="O727">
        <f t="shared" si="58"/>
        <v>23.200000000002774</v>
      </c>
      <c r="Q727">
        <f t="shared" si="59"/>
        <v>0.1535122545127493</v>
      </c>
    </row>
    <row r="728" spans="1:17" x14ac:dyDescent="0.25">
      <c r="A728" s="190">
        <v>44466.620648147997</v>
      </c>
      <c r="B728" s="185" t="s">
        <v>195</v>
      </c>
      <c r="C728" s="185">
        <v>0.5</v>
      </c>
      <c r="D728" s="185" t="s">
        <v>6</v>
      </c>
      <c r="E728" s="185">
        <v>151.95699999999999</v>
      </c>
      <c r="F728" s="185">
        <v>152.19999999999999</v>
      </c>
      <c r="G728" s="185">
        <v>151.69999999999999</v>
      </c>
      <c r="H728" s="191">
        <v>44466.892187500001</v>
      </c>
      <c r="I728" s="185">
        <v>152.20099999999999</v>
      </c>
      <c r="J728" s="185">
        <v>-1.5</v>
      </c>
      <c r="K728" s="185">
        <v>0</v>
      </c>
      <c r="L728">
        <f t="shared" si="55"/>
        <v>0.50100000000000477</v>
      </c>
      <c r="M728">
        <f t="shared" si="56"/>
        <v>1.0000000000047748E-3</v>
      </c>
      <c r="N728">
        <f t="shared" si="57"/>
        <v>0.24399999999999977</v>
      </c>
      <c r="O728">
        <f t="shared" si="58"/>
        <v>24.399999999999977</v>
      </c>
      <c r="Q728">
        <f t="shared" si="59"/>
        <v>0.16057174068980026</v>
      </c>
    </row>
    <row r="729" spans="1:17" x14ac:dyDescent="0.25">
      <c r="A729" s="190">
        <v>44467.608194444001</v>
      </c>
      <c r="B729" s="185" t="s">
        <v>200</v>
      </c>
      <c r="C729" s="185">
        <v>0.5</v>
      </c>
      <c r="D729" s="185" t="s">
        <v>6</v>
      </c>
      <c r="E729" s="185">
        <v>151.655</v>
      </c>
      <c r="F729" s="185">
        <v>151.43</v>
      </c>
      <c r="G729" s="185">
        <v>151.999</v>
      </c>
      <c r="H729" s="191">
        <v>44467.626064814998</v>
      </c>
      <c r="I729" s="185">
        <v>151.428</v>
      </c>
      <c r="J729" s="185">
        <v>-1.5</v>
      </c>
      <c r="K729" s="185">
        <v>0</v>
      </c>
      <c r="L729">
        <f t="shared" si="55"/>
        <v>-0.57099999999999795</v>
      </c>
      <c r="M729">
        <f t="shared" si="56"/>
        <v>-2.0000000000095497E-3</v>
      </c>
      <c r="N729">
        <f t="shared" si="57"/>
        <v>-0.22700000000000387</v>
      </c>
      <c r="O729">
        <f t="shared" si="58"/>
        <v>-22.700000000000387</v>
      </c>
      <c r="Q729">
        <f t="shared" si="59"/>
        <v>-0.14968184365830595</v>
      </c>
    </row>
    <row r="730" spans="1:17" x14ac:dyDescent="0.25">
      <c r="A730" s="190">
        <v>44468.626446759001</v>
      </c>
      <c r="B730" s="185" t="s">
        <v>200</v>
      </c>
      <c r="C730" s="185">
        <v>0.5</v>
      </c>
      <c r="D730" s="185" t="s">
        <v>6</v>
      </c>
      <c r="E730" s="185">
        <v>150.274</v>
      </c>
      <c r="F730" s="185">
        <v>150.05000000000001</v>
      </c>
      <c r="G730" s="185">
        <v>150.58000000000001</v>
      </c>
      <c r="H730" s="191">
        <v>44468.688888889003</v>
      </c>
      <c r="I730" s="185">
        <v>150.04900000000001</v>
      </c>
      <c r="J730" s="185">
        <v>-1.5</v>
      </c>
      <c r="K730" s="185">
        <v>0</v>
      </c>
      <c r="L730">
        <f t="shared" si="55"/>
        <v>-0.53100000000000591</v>
      </c>
      <c r="M730">
        <f t="shared" si="56"/>
        <v>-1.0000000000047748E-3</v>
      </c>
      <c r="N730">
        <f t="shared" si="57"/>
        <v>-0.22499999999999432</v>
      </c>
      <c r="O730">
        <f t="shared" si="58"/>
        <v>-22.499999999999432</v>
      </c>
      <c r="Q730">
        <f t="shared" si="59"/>
        <v>-0.14972649959407106</v>
      </c>
    </row>
    <row r="731" spans="1:17" x14ac:dyDescent="0.25">
      <c r="A731" s="190">
        <v>44469.656817130002</v>
      </c>
      <c r="B731" s="185" t="s">
        <v>200</v>
      </c>
      <c r="C731" s="185">
        <v>0.6</v>
      </c>
      <c r="D731" s="185" t="s">
        <v>6</v>
      </c>
      <c r="E731" s="185">
        <v>150.76499999999999</v>
      </c>
      <c r="F731" s="185">
        <v>150.58000000000001</v>
      </c>
      <c r="G731" s="185">
        <v>151.05000000000001</v>
      </c>
      <c r="H731" s="191">
        <v>44469.746759258996</v>
      </c>
      <c r="I731" s="185">
        <v>150.57900000000001</v>
      </c>
      <c r="J731" s="185">
        <v>-1.8</v>
      </c>
      <c r="K731" s="185">
        <v>0</v>
      </c>
      <c r="L731">
        <f t="shared" si="55"/>
        <v>-0.47100000000000364</v>
      </c>
      <c r="M731">
        <f t="shared" si="56"/>
        <v>-1.0000000000047748E-3</v>
      </c>
      <c r="N731">
        <f t="shared" si="57"/>
        <v>-0.18599999999997863</v>
      </c>
      <c r="O731">
        <f t="shared" si="58"/>
        <v>-18.599999999997863</v>
      </c>
      <c r="Q731">
        <f t="shared" si="59"/>
        <v>-0.12337080887472468</v>
      </c>
    </row>
    <row r="732" spans="1:17" x14ac:dyDescent="0.25">
      <c r="A732" s="190">
        <v>44470.647777778002</v>
      </c>
      <c r="B732" s="185" t="s">
        <v>195</v>
      </c>
      <c r="C732" s="185">
        <v>0.5</v>
      </c>
      <c r="D732" s="185" t="s">
        <v>6</v>
      </c>
      <c r="E732" s="185">
        <v>150.446</v>
      </c>
      <c r="F732" s="185">
        <v>150.68</v>
      </c>
      <c r="G732" s="185">
        <v>150.15</v>
      </c>
      <c r="H732" s="191">
        <v>44470.688310185004</v>
      </c>
      <c r="I732" s="185">
        <v>150.68100000000001</v>
      </c>
      <c r="J732" s="185">
        <v>-1.5</v>
      </c>
      <c r="K732" s="185">
        <v>0</v>
      </c>
      <c r="L732">
        <f t="shared" si="55"/>
        <v>0.53100000000000591</v>
      </c>
      <c r="M732">
        <f t="shared" si="56"/>
        <v>1.0000000000047748E-3</v>
      </c>
      <c r="N732">
        <f t="shared" si="57"/>
        <v>0.23500000000001364</v>
      </c>
      <c r="O732">
        <f t="shared" si="58"/>
        <v>23.500000000001364</v>
      </c>
      <c r="Q732">
        <f t="shared" si="59"/>
        <v>0.15620222538320305</v>
      </c>
    </row>
    <row r="733" spans="1:17" x14ac:dyDescent="0.25">
      <c r="A733" s="190">
        <v>44473.646261574002</v>
      </c>
      <c r="B733" s="185" t="s">
        <v>195</v>
      </c>
      <c r="C733" s="185">
        <v>0.4</v>
      </c>
      <c r="D733" s="185" t="s">
        <v>6</v>
      </c>
      <c r="E733" s="185">
        <v>151.006</v>
      </c>
      <c r="F733" s="185">
        <v>151.30000000000001</v>
      </c>
      <c r="G733" s="185">
        <v>150.75</v>
      </c>
      <c r="H733" s="191">
        <v>44473.689108796003</v>
      </c>
      <c r="I733" s="185">
        <v>151.29499999999999</v>
      </c>
      <c r="J733" s="185">
        <v>-1.2</v>
      </c>
      <c r="K733" s="185">
        <v>0</v>
      </c>
      <c r="L733">
        <f t="shared" si="55"/>
        <v>0.54499999999998749</v>
      </c>
      <c r="M733">
        <f t="shared" si="56"/>
        <v>-5.0000000000238742E-3</v>
      </c>
      <c r="N733">
        <f t="shared" si="57"/>
        <v>0.28899999999998727</v>
      </c>
      <c r="O733">
        <f t="shared" si="58"/>
        <v>28.899999999998727</v>
      </c>
      <c r="Q733">
        <f t="shared" si="59"/>
        <v>0.19138312384937503</v>
      </c>
    </row>
    <row r="734" spans="1:17" x14ac:dyDescent="0.25">
      <c r="A734" s="190">
        <v>44474.644814815001</v>
      </c>
      <c r="B734" s="185" t="s">
        <v>195</v>
      </c>
      <c r="C734" s="185">
        <v>0.3</v>
      </c>
      <c r="D734" s="185" t="s">
        <v>6</v>
      </c>
      <c r="E734" s="185">
        <v>151.46</v>
      </c>
      <c r="F734" s="185">
        <v>151.80000000000001</v>
      </c>
      <c r="G734" s="185">
        <v>151.16999999999999</v>
      </c>
      <c r="H734" s="191">
        <v>44474.705266204001</v>
      </c>
      <c r="I734" s="185">
        <v>151.803</v>
      </c>
      <c r="J734" s="185">
        <v>-0.9</v>
      </c>
      <c r="K734" s="185">
        <v>0</v>
      </c>
      <c r="L734">
        <f t="shared" si="55"/>
        <v>0.63300000000000978</v>
      </c>
      <c r="M734">
        <f t="shared" si="56"/>
        <v>2.9999999999859028E-3</v>
      </c>
      <c r="N734">
        <f t="shared" si="57"/>
        <v>0.34299999999998931</v>
      </c>
      <c r="O734">
        <f t="shared" si="58"/>
        <v>34.299999999998931</v>
      </c>
      <c r="Q734">
        <f t="shared" si="59"/>
        <v>0.2264624323253594</v>
      </c>
    </row>
    <row r="735" spans="1:17" x14ac:dyDescent="0.25">
      <c r="A735" s="190">
        <v>44476.653101852004</v>
      </c>
      <c r="B735" s="185" t="s">
        <v>200</v>
      </c>
      <c r="C735" s="185">
        <v>0.7</v>
      </c>
      <c r="D735" s="185" t="s">
        <v>6</v>
      </c>
      <c r="E735" s="185">
        <v>151.52799999999999</v>
      </c>
      <c r="F735" s="185">
        <v>151.36000000000001</v>
      </c>
      <c r="G735" s="185">
        <v>151.80000000000001</v>
      </c>
      <c r="H735" s="191">
        <v>44476.722407407004</v>
      </c>
      <c r="I735" s="185">
        <v>151.80500000000001</v>
      </c>
      <c r="J735" s="185">
        <v>-2.1</v>
      </c>
      <c r="K735" s="185">
        <v>0</v>
      </c>
      <c r="L735">
        <f t="shared" si="55"/>
        <v>4.9999999999954525E-3</v>
      </c>
      <c r="M735">
        <f t="shared" si="56"/>
        <v>0.44499999999999318</v>
      </c>
      <c r="N735">
        <f t="shared" si="57"/>
        <v>0.27700000000001523</v>
      </c>
      <c r="O735">
        <f t="shared" si="58"/>
        <v>27.700000000001523</v>
      </c>
      <c r="Q735">
        <f t="shared" si="59"/>
        <v>0.18280449817856453</v>
      </c>
    </row>
    <row r="736" spans="1:17" x14ac:dyDescent="0.25">
      <c r="A736" s="190">
        <v>44482.597673611002</v>
      </c>
      <c r="B736" s="185" t="s">
        <v>200</v>
      </c>
      <c r="C736" s="185">
        <v>0.9</v>
      </c>
      <c r="D736" s="185" t="s">
        <v>6</v>
      </c>
      <c r="E736" s="185">
        <v>154.77099999999999</v>
      </c>
      <c r="F736" s="185">
        <v>154.63</v>
      </c>
      <c r="G736" s="185">
        <v>155.05000000000001</v>
      </c>
      <c r="H736" s="191">
        <v>44482.623136574002</v>
      </c>
      <c r="I736" s="185">
        <v>154.63300000000001</v>
      </c>
      <c r="J736" s="185">
        <v>-2.7</v>
      </c>
      <c r="K736" s="185">
        <v>0</v>
      </c>
      <c r="L736">
        <f t="shared" si="55"/>
        <v>-0.41700000000000159</v>
      </c>
      <c r="M736">
        <f t="shared" si="56"/>
        <v>3.0000000000143245E-3</v>
      </c>
      <c r="N736">
        <f t="shared" si="57"/>
        <v>-0.13799999999997681</v>
      </c>
      <c r="O736">
        <f t="shared" si="58"/>
        <v>-13.799999999997681</v>
      </c>
      <c r="Q736">
        <f t="shared" si="59"/>
        <v>-8.9163990670071788E-2</v>
      </c>
    </row>
    <row r="737" spans="1:17" x14ac:dyDescent="0.25">
      <c r="A737" s="190">
        <v>44483.628194443998</v>
      </c>
      <c r="B737" s="185" t="s">
        <v>200</v>
      </c>
      <c r="C737" s="185">
        <v>0.7</v>
      </c>
      <c r="D737" s="185" t="s">
        <v>6</v>
      </c>
      <c r="E737" s="185">
        <v>155.583</v>
      </c>
      <c r="F737" s="185">
        <v>155.4</v>
      </c>
      <c r="G737" s="185">
        <v>155.82</v>
      </c>
      <c r="H737" s="191">
        <v>44483.772280092999</v>
      </c>
      <c r="I737" s="185">
        <v>155.398</v>
      </c>
      <c r="J737" s="185">
        <v>-2.1</v>
      </c>
      <c r="K737" s="185">
        <v>0</v>
      </c>
      <c r="L737">
        <f t="shared" si="55"/>
        <v>-0.42199999999999704</v>
      </c>
      <c r="M737">
        <f t="shared" si="56"/>
        <v>-2.0000000000095497E-3</v>
      </c>
      <c r="N737">
        <f t="shared" si="57"/>
        <v>-0.18500000000000227</v>
      </c>
      <c r="O737">
        <f t="shared" si="58"/>
        <v>-18.500000000000227</v>
      </c>
      <c r="Q737">
        <f t="shared" si="59"/>
        <v>-0.11890759273185519</v>
      </c>
    </row>
    <row r="738" spans="1:17" x14ac:dyDescent="0.25">
      <c r="A738" s="190">
        <v>44488.633101852</v>
      </c>
      <c r="B738" s="185" t="s">
        <v>200</v>
      </c>
      <c r="C738" s="185">
        <v>0.5</v>
      </c>
      <c r="D738" s="185" t="s">
        <v>6</v>
      </c>
      <c r="E738" s="185">
        <v>157.99700000000001</v>
      </c>
      <c r="F738" s="185">
        <v>157.75</v>
      </c>
      <c r="G738" s="185">
        <v>158.58000000000001</v>
      </c>
      <c r="H738" s="191">
        <v>44488.672071759</v>
      </c>
      <c r="I738" s="185">
        <v>157.74700000000001</v>
      </c>
      <c r="J738" s="185">
        <v>-1.5</v>
      </c>
      <c r="K738" s="185">
        <v>0</v>
      </c>
      <c r="L738">
        <f t="shared" si="55"/>
        <v>-0.83299999999999841</v>
      </c>
      <c r="M738">
        <f t="shared" si="56"/>
        <v>-2.9999999999859028E-3</v>
      </c>
      <c r="N738">
        <f t="shared" si="57"/>
        <v>-0.25</v>
      </c>
      <c r="O738">
        <f t="shared" si="58"/>
        <v>-25</v>
      </c>
      <c r="Q738">
        <f t="shared" si="59"/>
        <v>-0.15823085248454083</v>
      </c>
    </row>
    <row r="739" spans="1:17" x14ac:dyDescent="0.25">
      <c r="A739" s="190">
        <v>44489.624965278002</v>
      </c>
      <c r="B739" s="185" t="s">
        <v>195</v>
      </c>
      <c r="C739" s="185">
        <v>0.6</v>
      </c>
      <c r="D739" s="185" t="s">
        <v>6</v>
      </c>
      <c r="E739" s="185">
        <v>157.22</v>
      </c>
      <c r="F739" s="185">
        <v>157.35</v>
      </c>
      <c r="G739" s="185">
        <v>156.94999999999999</v>
      </c>
      <c r="H739" s="191">
        <v>44489.650138889003</v>
      </c>
      <c r="I739" s="185">
        <v>157.352</v>
      </c>
      <c r="J739" s="185">
        <v>-1.8</v>
      </c>
      <c r="K739" s="185">
        <v>0</v>
      </c>
      <c r="L739">
        <f t="shared" si="55"/>
        <v>0.40200000000001523</v>
      </c>
      <c r="M739">
        <f t="shared" si="56"/>
        <v>2.0000000000095497E-3</v>
      </c>
      <c r="N739">
        <f t="shared" si="57"/>
        <v>0.132000000000005</v>
      </c>
      <c r="O739">
        <f t="shared" si="58"/>
        <v>13.2000000000005</v>
      </c>
      <c r="Q739">
        <f t="shared" si="59"/>
        <v>8.3958783869739859E-2</v>
      </c>
    </row>
    <row r="740" spans="1:17" x14ac:dyDescent="0.25">
      <c r="A740" s="190">
        <v>44489.626053241002</v>
      </c>
      <c r="B740" s="185" t="s">
        <v>195</v>
      </c>
      <c r="C740" s="185">
        <v>0.3</v>
      </c>
      <c r="D740" s="185" t="s">
        <v>6</v>
      </c>
      <c r="E740" s="185">
        <v>157.19200000000001</v>
      </c>
      <c r="F740" s="185">
        <v>157.35</v>
      </c>
      <c r="G740" s="185">
        <v>156.94999999999999</v>
      </c>
      <c r="H740" s="191">
        <v>44489.650138889003</v>
      </c>
      <c r="I740" s="185">
        <v>157.352</v>
      </c>
      <c r="J740" s="185">
        <v>-0.9</v>
      </c>
      <c r="K740" s="185">
        <v>0</v>
      </c>
      <c r="L740">
        <f t="shared" si="55"/>
        <v>0.40200000000001523</v>
      </c>
      <c r="M740">
        <f t="shared" si="56"/>
        <v>2.0000000000095497E-3</v>
      </c>
      <c r="N740">
        <f t="shared" si="57"/>
        <v>0.15999999999999659</v>
      </c>
      <c r="O740">
        <f t="shared" si="58"/>
        <v>15.999999999999659</v>
      </c>
      <c r="Q740">
        <f t="shared" si="59"/>
        <v>0.10178635045040242</v>
      </c>
    </row>
    <row r="741" spans="1:17" x14ac:dyDescent="0.25">
      <c r="A741" s="190">
        <v>44491.627604166999</v>
      </c>
      <c r="B741" s="185" t="s">
        <v>200</v>
      </c>
      <c r="C741" s="185">
        <v>0.6</v>
      </c>
      <c r="D741" s="185" t="s">
        <v>6</v>
      </c>
      <c r="E741" s="185">
        <v>157</v>
      </c>
      <c r="F741" s="185">
        <v>156.82</v>
      </c>
      <c r="G741" s="185">
        <v>157.31</v>
      </c>
      <c r="H741" s="191">
        <v>44491.666990741003</v>
      </c>
      <c r="I741" s="185">
        <v>156.82</v>
      </c>
      <c r="J741" s="185">
        <v>-1.8</v>
      </c>
      <c r="K741" s="185">
        <v>0</v>
      </c>
      <c r="L741">
        <f t="shared" si="55"/>
        <v>-0.49000000000000909</v>
      </c>
      <c r="M741">
        <f t="shared" si="56"/>
        <v>0</v>
      </c>
      <c r="N741">
        <f t="shared" si="57"/>
        <v>-0.18000000000000682</v>
      </c>
      <c r="O741">
        <f t="shared" si="58"/>
        <v>-18.000000000000682</v>
      </c>
      <c r="Q741">
        <f t="shared" si="59"/>
        <v>-0.11464968152866677</v>
      </c>
    </row>
    <row r="742" spans="1:17" x14ac:dyDescent="0.25">
      <c r="A742" s="190">
        <v>44508.648344907</v>
      </c>
      <c r="B742" s="185" t="s">
        <v>200</v>
      </c>
      <c r="C742" s="185">
        <v>0.7</v>
      </c>
      <c r="D742" s="185" t="s">
        <v>6</v>
      </c>
      <c r="E742" s="185">
        <v>153.57599999999999</v>
      </c>
      <c r="F742" s="185">
        <v>153.4</v>
      </c>
      <c r="G742" s="185">
        <v>153.76</v>
      </c>
      <c r="H742" s="191">
        <v>44508.667673611002</v>
      </c>
      <c r="I742" s="185">
        <v>153.39500000000001</v>
      </c>
      <c r="J742" s="185">
        <v>-2.1</v>
      </c>
      <c r="K742" s="185">
        <v>0</v>
      </c>
      <c r="L742">
        <f t="shared" si="55"/>
        <v>-0.36499999999998067</v>
      </c>
      <c r="M742">
        <f t="shared" si="56"/>
        <v>-4.9999999999954525E-3</v>
      </c>
      <c r="N742">
        <f t="shared" si="57"/>
        <v>-0.18099999999998317</v>
      </c>
      <c r="O742">
        <f t="shared" si="58"/>
        <v>-18.099999999998317</v>
      </c>
      <c r="Q742">
        <f t="shared" si="59"/>
        <v>-0.11785695681615824</v>
      </c>
    </row>
    <row r="743" spans="1:17" x14ac:dyDescent="0.25">
      <c r="A743" s="190">
        <v>44509.549571759002</v>
      </c>
      <c r="B743" s="185" t="s">
        <v>200</v>
      </c>
      <c r="C743" s="185">
        <v>1.2</v>
      </c>
      <c r="D743" s="185" t="s">
        <v>6</v>
      </c>
      <c r="E743" s="185">
        <v>153.36600000000001</v>
      </c>
      <c r="F743" s="185">
        <v>153.26</v>
      </c>
      <c r="G743" s="185">
        <v>153.47999999999999</v>
      </c>
      <c r="H743" s="191">
        <v>44509.584189815003</v>
      </c>
      <c r="I743" s="185">
        <v>153.26</v>
      </c>
      <c r="J743" s="185">
        <v>-3.6</v>
      </c>
      <c r="K743" s="185">
        <v>0</v>
      </c>
      <c r="L743">
        <f t="shared" si="55"/>
        <v>-0.21999999999999886</v>
      </c>
      <c r="M743">
        <f t="shared" si="56"/>
        <v>0</v>
      </c>
      <c r="N743">
        <f t="shared" si="57"/>
        <v>-0.10600000000002296</v>
      </c>
      <c r="O743">
        <f t="shared" si="58"/>
        <v>-10.600000000002296</v>
      </c>
      <c r="Q743">
        <f t="shared" si="59"/>
        <v>-6.9115710131334815E-2</v>
      </c>
    </row>
    <row r="744" spans="1:17" x14ac:dyDescent="0.25">
      <c r="A744" s="190">
        <v>44510.632361111115</v>
      </c>
      <c r="B744" s="185" t="s">
        <v>200</v>
      </c>
      <c r="C744" s="185">
        <v>0.5</v>
      </c>
      <c r="D744" s="185" t="s">
        <v>6</v>
      </c>
      <c r="E744" s="185">
        <v>153.02799999999999</v>
      </c>
      <c r="F744" s="185">
        <v>152.75</v>
      </c>
      <c r="G744" s="185">
        <v>153.22999999999999</v>
      </c>
      <c r="H744" s="191">
        <v>44510.663738426003</v>
      </c>
      <c r="I744" s="185">
        <v>153.196</v>
      </c>
      <c r="J744" s="185">
        <v>-1.5</v>
      </c>
      <c r="K744" s="185">
        <v>0</v>
      </c>
      <c r="L744">
        <f t="shared" si="55"/>
        <v>-3.3999999999991815E-2</v>
      </c>
      <c r="M744">
        <f t="shared" si="56"/>
        <v>0.44599999999999795</v>
      </c>
      <c r="N744">
        <f t="shared" si="57"/>
        <v>0.16800000000000637</v>
      </c>
      <c r="O744">
        <f t="shared" si="58"/>
        <v>16.800000000000637</v>
      </c>
      <c r="Q744">
        <f t="shared" si="59"/>
        <v>0.10978383041012518</v>
      </c>
    </row>
    <row r="745" spans="1:17" x14ac:dyDescent="0.25">
      <c r="A745" s="190">
        <v>44515.567835647998</v>
      </c>
      <c r="B745" s="185" t="s">
        <v>195</v>
      </c>
      <c r="C745" s="185">
        <v>0.8</v>
      </c>
      <c r="D745" s="185" t="s">
        <v>6</v>
      </c>
      <c r="E745" s="185">
        <v>152.749</v>
      </c>
      <c r="F745" s="185">
        <v>152.9</v>
      </c>
      <c r="G745" s="185">
        <v>152.57</v>
      </c>
      <c r="H745" s="191">
        <v>44515.573912036998</v>
      </c>
      <c r="I745" s="185">
        <v>152.9</v>
      </c>
      <c r="J745" s="185">
        <v>-2.4</v>
      </c>
      <c r="K745" s="185">
        <v>0</v>
      </c>
      <c r="L745">
        <f t="shared" si="55"/>
        <v>0.33000000000001251</v>
      </c>
      <c r="M745">
        <f t="shared" si="56"/>
        <v>0</v>
      </c>
      <c r="N745">
        <f t="shared" si="57"/>
        <v>0.15100000000001046</v>
      </c>
      <c r="O745">
        <f t="shared" si="58"/>
        <v>15.100000000001046</v>
      </c>
      <c r="Q745">
        <f t="shared" si="59"/>
        <v>9.8854984320689801E-2</v>
      </c>
    </row>
    <row r="746" spans="1:17" x14ac:dyDescent="0.25">
      <c r="A746" s="190">
        <v>44516.570833332997</v>
      </c>
      <c r="B746" s="185" t="s">
        <v>200</v>
      </c>
      <c r="C746" s="185">
        <v>0.6</v>
      </c>
      <c r="D746" s="185" t="s">
        <v>6</v>
      </c>
      <c r="E746" s="185">
        <v>153.667</v>
      </c>
      <c r="F746" s="185">
        <v>153.44999999999999</v>
      </c>
      <c r="G746" s="185">
        <v>153.84</v>
      </c>
      <c r="H746" s="191">
        <v>44516.654791667002</v>
      </c>
      <c r="I746" s="185">
        <v>153.84399999999999</v>
      </c>
      <c r="J746" s="185">
        <v>-1.8</v>
      </c>
      <c r="K746" s="185">
        <v>0</v>
      </c>
      <c r="L746">
        <f t="shared" si="55"/>
        <v>3.9999999999906777E-3</v>
      </c>
      <c r="M746">
        <f t="shared" si="56"/>
        <v>0.39400000000000546</v>
      </c>
      <c r="N746">
        <f t="shared" si="57"/>
        <v>0.1769999999999925</v>
      </c>
      <c r="O746">
        <f t="shared" si="58"/>
        <v>17.69999999999925</v>
      </c>
      <c r="Q746">
        <f t="shared" si="59"/>
        <v>0.11518413192161785</v>
      </c>
    </row>
    <row r="747" spans="1:17" x14ac:dyDescent="0.25">
      <c r="A747" s="190">
        <v>44516.573148148003</v>
      </c>
      <c r="B747" s="185" t="s">
        <v>200</v>
      </c>
      <c r="C747" s="185">
        <v>0.5</v>
      </c>
      <c r="D747" s="185" t="s">
        <v>6</v>
      </c>
      <c r="E747" s="185">
        <v>153.702</v>
      </c>
      <c r="F747" s="185">
        <v>153.44999999999999</v>
      </c>
      <c r="G747" s="185">
        <v>153.84</v>
      </c>
      <c r="H747" s="191">
        <v>44516.654791667002</v>
      </c>
      <c r="I747" s="185">
        <v>153.84399999999999</v>
      </c>
      <c r="J747" s="185">
        <v>-1.5</v>
      </c>
      <c r="K747" s="185">
        <v>0</v>
      </c>
      <c r="L747">
        <f t="shared" si="55"/>
        <v>3.9999999999906777E-3</v>
      </c>
      <c r="M747">
        <f t="shared" si="56"/>
        <v>0.39400000000000546</v>
      </c>
      <c r="N747">
        <f t="shared" si="57"/>
        <v>0.14199999999999591</v>
      </c>
      <c r="O747">
        <f t="shared" si="58"/>
        <v>14.199999999999591</v>
      </c>
      <c r="Q747">
        <f t="shared" si="59"/>
        <v>9.238656621253849E-2</v>
      </c>
    </row>
    <row r="748" spans="1:17" x14ac:dyDescent="0.25">
      <c r="A748" s="190">
        <v>44517.573993056001</v>
      </c>
      <c r="B748" s="185" t="s">
        <v>200</v>
      </c>
      <c r="C748" s="185">
        <v>0.3</v>
      </c>
      <c r="D748" s="185" t="s">
        <v>6</v>
      </c>
      <c r="E748" s="185">
        <v>154.35499999999999</v>
      </c>
      <c r="F748" s="185">
        <v>154</v>
      </c>
      <c r="G748" s="185">
        <v>154.6</v>
      </c>
      <c r="H748" s="191">
        <v>44517.685266203996</v>
      </c>
      <c r="I748" s="185">
        <v>154.60499999999999</v>
      </c>
      <c r="J748" s="185">
        <v>-0.9</v>
      </c>
      <c r="K748" s="185">
        <v>0</v>
      </c>
      <c r="L748">
        <f t="shared" si="55"/>
        <v>4.9999999999954525E-3</v>
      </c>
      <c r="M748">
        <f t="shared" si="56"/>
        <v>0.60499999999998977</v>
      </c>
      <c r="N748">
        <f t="shared" si="57"/>
        <v>0.25</v>
      </c>
      <c r="O748">
        <f t="shared" si="58"/>
        <v>25</v>
      </c>
      <c r="Q748">
        <f t="shared" si="59"/>
        <v>0.1619643030676039</v>
      </c>
    </row>
    <row r="749" spans="1:17" x14ac:dyDescent="0.25">
      <c r="A749" s="190">
        <v>44517.575474537</v>
      </c>
      <c r="B749" s="185" t="s">
        <v>200</v>
      </c>
      <c r="C749" s="185">
        <v>0.5</v>
      </c>
      <c r="D749" s="185" t="s">
        <v>6</v>
      </c>
      <c r="E749" s="185">
        <v>154.37200000000001</v>
      </c>
      <c r="F749" s="185">
        <v>154</v>
      </c>
      <c r="G749" s="185">
        <v>154.6</v>
      </c>
      <c r="H749" s="191">
        <v>44517.685266203996</v>
      </c>
      <c r="I749" s="185">
        <v>154.60499999999999</v>
      </c>
      <c r="J749" s="185">
        <v>-1.5</v>
      </c>
      <c r="K749" s="185">
        <v>0</v>
      </c>
      <c r="L749">
        <f t="shared" si="55"/>
        <v>4.9999999999954525E-3</v>
      </c>
      <c r="M749">
        <f t="shared" si="56"/>
        <v>0.60499999999998977</v>
      </c>
      <c r="N749">
        <f t="shared" si="57"/>
        <v>0.23299999999997567</v>
      </c>
      <c r="O749">
        <f t="shared" si="58"/>
        <v>23.299999999997567</v>
      </c>
      <c r="Q749">
        <f t="shared" si="59"/>
        <v>0.15093410722150108</v>
      </c>
    </row>
    <row r="750" spans="1:17" x14ac:dyDescent="0.25">
      <c r="A750" s="190">
        <v>44517.577337962997</v>
      </c>
      <c r="B750" s="185" t="s">
        <v>200</v>
      </c>
      <c r="C750" s="185">
        <v>0.5</v>
      </c>
      <c r="D750" s="185" t="s">
        <v>6</v>
      </c>
      <c r="E750" s="185">
        <v>154.4</v>
      </c>
      <c r="F750" s="185">
        <v>154</v>
      </c>
      <c r="G750" s="185">
        <v>154.6</v>
      </c>
      <c r="H750" s="191">
        <v>44517.685266203996</v>
      </c>
      <c r="I750" s="185">
        <v>154.60499999999999</v>
      </c>
      <c r="J750" s="185">
        <v>-1.5</v>
      </c>
      <c r="K750" s="185">
        <v>0</v>
      </c>
      <c r="L750">
        <f t="shared" si="55"/>
        <v>4.9999999999954525E-3</v>
      </c>
      <c r="M750">
        <f t="shared" si="56"/>
        <v>0.60499999999998977</v>
      </c>
      <c r="N750">
        <f t="shared" si="57"/>
        <v>0.20499999999998408</v>
      </c>
      <c r="O750">
        <f t="shared" si="58"/>
        <v>20.499999999998408</v>
      </c>
      <c r="Q750">
        <f t="shared" si="59"/>
        <v>0.13277202072537828</v>
      </c>
    </row>
    <row r="751" spans="1:17" x14ac:dyDescent="0.25">
      <c r="A751" s="190">
        <v>44517.577824073996</v>
      </c>
      <c r="B751" s="185" t="s">
        <v>200</v>
      </c>
      <c r="C751" s="185">
        <v>0.5</v>
      </c>
      <c r="D751" s="185" t="s">
        <v>6</v>
      </c>
      <c r="E751" s="185">
        <v>154.41300000000001</v>
      </c>
      <c r="F751" s="185">
        <v>154</v>
      </c>
      <c r="G751" s="185">
        <v>154.6</v>
      </c>
      <c r="H751" s="191">
        <v>44517.685266203996</v>
      </c>
      <c r="I751" s="185">
        <v>154.60499999999999</v>
      </c>
      <c r="J751" s="185">
        <v>-1.5</v>
      </c>
      <c r="K751" s="185">
        <v>0</v>
      </c>
      <c r="L751">
        <f t="shared" si="55"/>
        <v>4.9999999999954525E-3</v>
      </c>
      <c r="M751">
        <f t="shared" si="56"/>
        <v>0.60499999999998977</v>
      </c>
      <c r="N751">
        <f t="shared" si="57"/>
        <v>0.19199999999997885</v>
      </c>
      <c r="O751">
        <f t="shared" si="58"/>
        <v>19.199999999997885</v>
      </c>
      <c r="Q751">
        <f t="shared" si="59"/>
        <v>0.12434186240794418</v>
      </c>
    </row>
    <row r="752" spans="1:17" x14ac:dyDescent="0.25">
      <c r="A752" s="190">
        <v>44519.613854167001</v>
      </c>
      <c r="B752" s="185" t="s">
        <v>195</v>
      </c>
      <c r="C752" s="185">
        <v>0.5</v>
      </c>
      <c r="D752" s="185" t="s">
        <v>6</v>
      </c>
      <c r="E752" s="185">
        <v>152.67599999999999</v>
      </c>
      <c r="F752" s="185">
        <v>153.05000000000001</v>
      </c>
      <c r="G752" s="185">
        <v>152.55000000000001</v>
      </c>
      <c r="H752" s="191">
        <v>44519.623043981002</v>
      </c>
      <c r="I752" s="185">
        <v>152.54900000000001</v>
      </c>
      <c r="J752" s="185">
        <v>-1.5</v>
      </c>
      <c r="K752" s="185">
        <v>0</v>
      </c>
      <c r="L752">
        <f t="shared" si="55"/>
        <v>-1.0000000000047748E-3</v>
      </c>
      <c r="M752">
        <f t="shared" si="56"/>
        <v>-0.50100000000000477</v>
      </c>
      <c r="N752">
        <f t="shared" si="57"/>
        <v>-0.12699999999998113</v>
      </c>
      <c r="O752">
        <f t="shared" si="58"/>
        <v>-12.699999999998113</v>
      </c>
      <c r="Q752">
        <f t="shared" si="59"/>
        <v>-8.3182687521274556E-2</v>
      </c>
    </row>
    <row r="753" spans="1:17" x14ac:dyDescent="0.25">
      <c r="A753" s="190">
        <v>44519.614004629999</v>
      </c>
      <c r="B753" s="185" t="s">
        <v>195</v>
      </c>
      <c r="C753" s="185">
        <v>0.5</v>
      </c>
      <c r="D753" s="185" t="s">
        <v>6</v>
      </c>
      <c r="E753" s="185">
        <v>152.65100000000001</v>
      </c>
      <c r="F753" s="185">
        <v>153.05000000000001</v>
      </c>
      <c r="G753" s="185">
        <v>152.55000000000001</v>
      </c>
      <c r="H753" s="191">
        <v>44519.623043981483</v>
      </c>
      <c r="I753" s="185">
        <v>152.54900000000001</v>
      </c>
      <c r="J753" s="185">
        <v>-1.5</v>
      </c>
      <c r="K753" s="185">
        <v>0</v>
      </c>
      <c r="L753">
        <f t="shared" si="55"/>
        <v>-1.0000000000047748E-3</v>
      </c>
      <c r="M753">
        <f t="shared" si="56"/>
        <v>-0.50100000000000477</v>
      </c>
      <c r="N753">
        <f t="shared" si="57"/>
        <v>-0.10200000000000387</v>
      </c>
      <c r="O753">
        <f t="shared" si="58"/>
        <v>-10.200000000000387</v>
      </c>
      <c r="Q753">
        <f t="shared" si="59"/>
        <v>-6.6819084054479727E-2</v>
      </c>
    </row>
    <row r="754" spans="1:17" x14ac:dyDescent="0.25">
      <c r="A754" s="190">
        <v>44522.587349537003</v>
      </c>
      <c r="B754" s="185" t="s">
        <v>200</v>
      </c>
      <c r="C754" s="185">
        <v>0.6</v>
      </c>
      <c r="D754" s="185" t="s">
        <v>6</v>
      </c>
      <c r="E754" s="185">
        <v>153.441</v>
      </c>
      <c r="F754" s="185">
        <v>153.25</v>
      </c>
      <c r="G754" s="185">
        <v>153.78</v>
      </c>
      <c r="H754" s="191">
        <v>44522.679502314997</v>
      </c>
      <c r="I754" s="185">
        <v>153.773</v>
      </c>
      <c r="J754" s="185">
        <v>-1.8</v>
      </c>
      <c r="K754" s="185">
        <v>0</v>
      </c>
      <c r="L754">
        <f t="shared" si="55"/>
        <v>-7.0000000000050022E-3</v>
      </c>
      <c r="M754">
        <f t="shared" si="56"/>
        <v>0.52299999999999613</v>
      </c>
      <c r="N754">
        <f t="shared" si="57"/>
        <v>0.33199999999999363</v>
      </c>
      <c r="O754">
        <f t="shared" si="58"/>
        <v>33.199999999999363</v>
      </c>
      <c r="Q754">
        <f t="shared" si="59"/>
        <v>0.21636980989435264</v>
      </c>
    </row>
    <row r="755" spans="1:17" x14ac:dyDescent="0.25">
      <c r="A755" s="190">
        <v>44523.562974537002</v>
      </c>
      <c r="B755" s="185" t="s">
        <v>200</v>
      </c>
      <c r="C755" s="185">
        <v>0.7</v>
      </c>
      <c r="D755" s="185" t="s">
        <v>6</v>
      </c>
      <c r="E755" s="185">
        <v>153.45400000000001</v>
      </c>
      <c r="F755" s="185">
        <v>153.30000000000001</v>
      </c>
      <c r="G755" s="185">
        <v>153.76</v>
      </c>
      <c r="H755" s="191">
        <v>44523.670624999999</v>
      </c>
      <c r="I755" s="185">
        <v>153.761</v>
      </c>
      <c r="J755" s="185">
        <v>-2.1</v>
      </c>
      <c r="K755" s="185">
        <v>0</v>
      </c>
      <c r="L755">
        <f t="shared" si="55"/>
        <v>1.0000000000047748E-3</v>
      </c>
      <c r="M755">
        <f t="shared" si="56"/>
        <v>0.46099999999998431</v>
      </c>
      <c r="N755">
        <f t="shared" si="57"/>
        <v>0.30699999999998795</v>
      </c>
      <c r="O755">
        <f t="shared" si="58"/>
        <v>30.699999999998795</v>
      </c>
      <c r="Q755">
        <f t="shared" si="59"/>
        <v>0.20005995281972963</v>
      </c>
    </row>
    <row r="756" spans="1:17" x14ac:dyDescent="0.25">
      <c r="A756" s="190">
        <v>44525.570775462998</v>
      </c>
      <c r="B756" s="185" t="s">
        <v>200</v>
      </c>
      <c r="C756" s="185">
        <v>0.7</v>
      </c>
      <c r="D756" s="185" t="s">
        <v>6</v>
      </c>
      <c r="E756" s="185">
        <v>153.744</v>
      </c>
      <c r="F756" s="185">
        <v>153.56</v>
      </c>
      <c r="G756" s="185">
        <v>154</v>
      </c>
      <c r="H756" s="191">
        <v>44525.588240741003</v>
      </c>
      <c r="I756" s="185">
        <v>153.55799999999999</v>
      </c>
      <c r="J756" s="185">
        <v>-2.1</v>
      </c>
      <c r="K756" s="185">
        <v>0</v>
      </c>
      <c r="L756">
        <f t="shared" si="55"/>
        <v>-0.44200000000000728</v>
      </c>
      <c r="M756">
        <f t="shared" si="56"/>
        <v>-2.0000000000095497E-3</v>
      </c>
      <c r="N756">
        <f t="shared" si="57"/>
        <v>-0.18600000000000705</v>
      </c>
      <c r="O756">
        <f t="shared" si="58"/>
        <v>-18.600000000000705</v>
      </c>
      <c r="Q756">
        <f t="shared" si="59"/>
        <v>-0.12098033093974857</v>
      </c>
    </row>
    <row r="757" spans="1:17" x14ac:dyDescent="0.25">
      <c r="A757" s="190">
        <v>44526.602349537003</v>
      </c>
      <c r="B757" s="185" t="s">
        <v>200</v>
      </c>
      <c r="C757" s="185">
        <v>0.5</v>
      </c>
      <c r="D757" s="185" t="s">
        <v>6</v>
      </c>
      <c r="E757" s="185">
        <v>151.9</v>
      </c>
      <c r="F757" s="185">
        <v>151.76599999999999</v>
      </c>
      <c r="G757" s="185">
        <v>152.12799999999999</v>
      </c>
      <c r="H757" s="191">
        <v>44526.625358796002</v>
      </c>
      <c r="I757" s="185">
        <v>152.11699999999999</v>
      </c>
      <c r="J757" s="185">
        <v>-1.5</v>
      </c>
      <c r="K757" s="185">
        <v>0</v>
      </c>
      <c r="L757">
        <f t="shared" si="55"/>
        <v>-1.099999999999568E-2</v>
      </c>
      <c r="M757">
        <f t="shared" si="56"/>
        <v>0.35099999999999909</v>
      </c>
      <c r="N757">
        <f t="shared" si="57"/>
        <v>0.21699999999998454</v>
      </c>
      <c r="O757">
        <f t="shared" si="58"/>
        <v>21.699999999998454</v>
      </c>
      <c r="Q757">
        <f t="shared" si="59"/>
        <v>0.14285714285713266</v>
      </c>
    </row>
    <row r="758" spans="1:17" x14ac:dyDescent="0.25">
      <c r="A758" s="190">
        <v>44529.619212962964</v>
      </c>
      <c r="B758" s="185" t="s">
        <v>195</v>
      </c>
      <c r="C758" s="185">
        <v>0.9</v>
      </c>
      <c r="D758" s="185" t="s">
        <v>6</v>
      </c>
      <c r="E758" s="185">
        <v>151.54</v>
      </c>
      <c r="F758" s="185">
        <v>151.69999999999999</v>
      </c>
      <c r="G758" s="185">
        <v>151.37</v>
      </c>
      <c r="H758" s="191">
        <v>44529.694537037001</v>
      </c>
      <c r="I758" s="185">
        <v>151.363</v>
      </c>
      <c r="J758" s="185">
        <v>-2.7</v>
      </c>
      <c r="K758" s="185">
        <v>0</v>
      </c>
      <c r="L758">
        <f t="shared" si="55"/>
        <v>-7.0000000000050022E-3</v>
      </c>
      <c r="M758">
        <f t="shared" si="56"/>
        <v>-0.33699999999998909</v>
      </c>
      <c r="N758">
        <f t="shared" si="57"/>
        <v>-0.1769999999999925</v>
      </c>
      <c r="O758">
        <f t="shared" si="58"/>
        <v>-17.69999999999925</v>
      </c>
      <c r="Q758">
        <f t="shared" si="59"/>
        <v>-0.11680084466147059</v>
      </c>
    </row>
    <row r="759" spans="1:17" x14ac:dyDescent="0.25">
      <c r="A759" s="190">
        <v>44530.573136573999</v>
      </c>
      <c r="B759" s="185" t="s">
        <v>195</v>
      </c>
      <c r="C759" s="185">
        <v>0.7</v>
      </c>
      <c r="D759" s="185" t="s">
        <v>6</v>
      </c>
      <c r="E759" s="185">
        <v>150.56399999999999</v>
      </c>
      <c r="F759" s="185">
        <v>150.75</v>
      </c>
      <c r="G759" s="185">
        <v>150.24</v>
      </c>
      <c r="H759" s="191">
        <v>44530.581365741004</v>
      </c>
      <c r="I759" s="185">
        <v>150.75899999999999</v>
      </c>
      <c r="J759" s="185">
        <v>-2.1</v>
      </c>
      <c r="K759" s="185">
        <v>0</v>
      </c>
      <c r="L759">
        <f t="shared" si="55"/>
        <v>0.51899999999997704</v>
      </c>
      <c r="M759">
        <f t="shared" si="56"/>
        <v>8.9999999999861302E-3</v>
      </c>
      <c r="N759">
        <f t="shared" si="57"/>
        <v>0.19499999999999318</v>
      </c>
      <c r="O759">
        <f t="shared" si="58"/>
        <v>19.499999999999318</v>
      </c>
      <c r="Q759">
        <f t="shared" si="59"/>
        <v>0.1295130310034226</v>
      </c>
    </row>
    <row r="760" spans="1:17" x14ac:dyDescent="0.25">
      <c r="A760" s="190">
        <v>44531.698067129997</v>
      </c>
      <c r="B760" s="185" t="s">
        <v>195</v>
      </c>
      <c r="C760" s="185">
        <v>0.3</v>
      </c>
      <c r="D760" s="185" t="s">
        <v>6</v>
      </c>
      <c r="E760" s="185">
        <v>150.58500000000001</v>
      </c>
      <c r="F760" s="185">
        <v>151</v>
      </c>
      <c r="G760" s="185">
        <v>150</v>
      </c>
      <c r="H760" s="191">
        <v>44531.832939815002</v>
      </c>
      <c r="I760" s="185">
        <v>150</v>
      </c>
      <c r="J760" s="185">
        <v>-0.9</v>
      </c>
      <c r="K760" s="185">
        <v>0</v>
      </c>
      <c r="L760">
        <f t="shared" si="55"/>
        <v>0</v>
      </c>
      <c r="M760">
        <f t="shared" si="56"/>
        <v>-1</v>
      </c>
      <c r="N760">
        <f t="shared" si="57"/>
        <v>-0.58500000000000796</v>
      </c>
      <c r="O760">
        <f t="shared" si="58"/>
        <v>-58.500000000000796</v>
      </c>
      <c r="Q760">
        <f t="shared" si="59"/>
        <v>-0.38848490885546899</v>
      </c>
    </row>
    <row r="761" spans="1:17" x14ac:dyDescent="0.25">
      <c r="A761" s="190">
        <v>44532.610532407001</v>
      </c>
      <c r="B761" s="185" t="s">
        <v>195</v>
      </c>
      <c r="C761" s="185">
        <v>0.4</v>
      </c>
      <c r="D761" s="185" t="s">
        <v>6</v>
      </c>
      <c r="E761" s="185">
        <v>150.28399999999999</v>
      </c>
      <c r="F761" s="185">
        <v>150.65</v>
      </c>
      <c r="G761" s="185">
        <v>149.69999999999999</v>
      </c>
      <c r="H761" s="191">
        <v>44532.797719907001</v>
      </c>
      <c r="I761" s="185">
        <v>150.65299999999999</v>
      </c>
      <c r="J761" s="185">
        <v>-1.2</v>
      </c>
      <c r="K761" s="185">
        <v>0</v>
      </c>
      <c r="L761">
        <f t="shared" si="55"/>
        <v>0.95300000000000296</v>
      </c>
      <c r="M761">
        <f t="shared" si="56"/>
        <v>2.9999999999859028E-3</v>
      </c>
      <c r="N761">
        <f t="shared" si="57"/>
        <v>0.36899999999999977</v>
      </c>
      <c r="O761">
        <f t="shared" si="58"/>
        <v>36.899999999999977</v>
      </c>
      <c r="Q761">
        <f t="shared" si="59"/>
        <v>0.24553512017247331</v>
      </c>
    </row>
    <row r="762" spans="1:17" x14ac:dyDescent="0.25">
      <c r="A762" s="190">
        <v>44536.649317130003</v>
      </c>
      <c r="B762" s="185" t="s">
        <v>195</v>
      </c>
      <c r="C762" s="185">
        <v>0.4</v>
      </c>
      <c r="D762" s="185" t="s">
        <v>6</v>
      </c>
      <c r="E762" s="185">
        <v>150.001</v>
      </c>
      <c r="F762" s="185">
        <v>150.28</v>
      </c>
      <c r="G762" s="185">
        <v>149.69999999999999</v>
      </c>
      <c r="H762" s="191">
        <v>44536.762094906997</v>
      </c>
      <c r="I762" s="185">
        <v>150.28100000000001</v>
      </c>
      <c r="J762" s="185">
        <v>-1.2</v>
      </c>
      <c r="K762" s="185">
        <v>0</v>
      </c>
      <c r="L762">
        <f t="shared" si="55"/>
        <v>0.58100000000001728</v>
      </c>
      <c r="M762">
        <f t="shared" si="56"/>
        <v>1.0000000000047748E-3</v>
      </c>
      <c r="N762">
        <f t="shared" si="57"/>
        <v>0.28000000000000114</v>
      </c>
      <c r="O762">
        <f t="shared" si="58"/>
        <v>28.000000000000114</v>
      </c>
      <c r="Q762">
        <f t="shared" si="59"/>
        <v>0.18666542223051921</v>
      </c>
    </row>
    <row r="763" spans="1:17" x14ac:dyDescent="0.25">
      <c r="A763" s="190">
        <v>44537.634872684997</v>
      </c>
      <c r="B763" s="185" t="s">
        <v>200</v>
      </c>
      <c r="C763" s="185">
        <v>0.4</v>
      </c>
      <c r="D763" s="185" t="s">
        <v>6</v>
      </c>
      <c r="E763" s="185">
        <v>150.512</v>
      </c>
      <c r="F763" s="185">
        <v>150.22999999999999</v>
      </c>
      <c r="G763" s="185">
        <v>151.05000000000001</v>
      </c>
      <c r="H763" s="191">
        <v>44537.685138888999</v>
      </c>
      <c r="I763" s="185">
        <v>150.226</v>
      </c>
      <c r="J763" s="185">
        <v>-1.2</v>
      </c>
      <c r="K763" s="185">
        <v>0</v>
      </c>
      <c r="L763">
        <f t="shared" si="55"/>
        <v>-0.82400000000001228</v>
      </c>
      <c r="M763">
        <f t="shared" si="56"/>
        <v>-3.9999999999906777E-3</v>
      </c>
      <c r="N763">
        <f t="shared" si="57"/>
        <v>-0.28600000000000136</v>
      </c>
      <c r="O763">
        <f t="shared" si="58"/>
        <v>-28.600000000000136</v>
      </c>
      <c r="Q763">
        <f t="shared" si="59"/>
        <v>-0.1900180716487731</v>
      </c>
    </row>
    <row r="764" spans="1:17" x14ac:dyDescent="0.25">
      <c r="A764" s="190">
        <v>44543.652604167</v>
      </c>
      <c r="B764" s="185" t="s">
        <v>200</v>
      </c>
      <c r="C764" s="185">
        <v>0.6</v>
      </c>
      <c r="D764" s="185" t="s">
        <v>6</v>
      </c>
      <c r="E764" s="185">
        <v>150.68299999999999</v>
      </c>
      <c r="F764" s="185">
        <v>150.5</v>
      </c>
      <c r="G764" s="185">
        <v>151.1</v>
      </c>
      <c r="H764" s="191">
        <v>44543.709282406999</v>
      </c>
      <c r="I764" s="185">
        <v>150.499</v>
      </c>
      <c r="J764" s="185">
        <v>-1.8</v>
      </c>
      <c r="K764" s="185">
        <v>0</v>
      </c>
      <c r="L764">
        <f t="shared" si="55"/>
        <v>-0.60099999999999909</v>
      </c>
      <c r="M764">
        <f t="shared" si="56"/>
        <v>-1.0000000000047748E-3</v>
      </c>
      <c r="N764">
        <f t="shared" si="57"/>
        <v>-0.1839999999999975</v>
      </c>
      <c r="O764">
        <f t="shared" si="58"/>
        <v>-18.39999999999975</v>
      </c>
      <c r="Q764">
        <f t="shared" si="59"/>
        <v>-0.12211065614568166</v>
      </c>
    </row>
    <row r="765" spans="1:17" x14ac:dyDescent="0.25">
      <c r="A765" s="190">
        <v>44544.573240741003</v>
      </c>
      <c r="B765" s="185" t="s">
        <v>200</v>
      </c>
      <c r="C765" s="185">
        <v>0.7</v>
      </c>
      <c r="D765" s="185" t="s">
        <v>6</v>
      </c>
      <c r="E765" s="185">
        <v>150.41499999999999</v>
      </c>
      <c r="F765" s="185">
        <v>150.30000000000001</v>
      </c>
      <c r="G765" s="185">
        <v>150.63</v>
      </c>
      <c r="H765" s="191">
        <v>44544.650393518998</v>
      </c>
      <c r="I765" s="185">
        <v>150.30000000000001</v>
      </c>
      <c r="J765" s="185">
        <v>-2.1</v>
      </c>
      <c r="K765" s="185">
        <v>0</v>
      </c>
      <c r="L765">
        <f t="shared" si="55"/>
        <v>-0.32999999999998408</v>
      </c>
      <c r="M765">
        <f t="shared" si="56"/>
        <v>0</v>
      </c>
      <c r="N765">
        <f t="shared" si="57"/>
        <v>-0.11499999999998067</v>
      </c>
      <c r="O765">
        <f t="shared" si="58"/>
        <v>-11.499999999998067</v>
      </c>
      <c r="Q765">
        <f t="shared" si="59"/>
        <v>-7.6455140777170277E-2</v>
      </c>
    </row>
    <row r="766" spans="1:17" x14ac:dyDescent="0.25">
      <c r="A766" s="190">
        <v>44545.569398148</v>
      </c>
      <c r="B766" s="185" t="s">
        <v>200</v>
      </c>
      <c r="C766" s="185">
        <v>1.1000000000000001</v>
      </c>
      <c r="D766" s="185" t="s">
        <v>6</v>
      </c>
      <c r="E766" s="185">
        <v>150.852</v>
      </c>
      <c r="F766" s="185">
        <v>150.75</v>
      </c>
      <c r="G766" s="185">
        <v>151.06</v>
      </c>
      <c r="H766" s="191">
        <v>44545.693761574003</v>
      </c>
      <c r="I766" s="185">
        <v>150.74799999999999</v>
      </c>
      <c r="J766" s="185">
        <v>-3.3</v>
      </c>
      <c r="K766" s="185">
        <v>0</v>
      </c>
      <c r="L766">
        <f t="shared" si="55"/>
        <v>-0.31200000000001182</v>
      </c>
      <c r="M766">
        <f t="shared" si="56"/>
        <v>-2.0000000000095497E-3</v>
      </c>
      <c r="N766">
        <f t="shared" si="57"/>
        <v>-0.10400000000001342</v>
      </c>
      <c r="O766">
        <f t="shared" si="58"/>
        <v>-10.400000000001342</v>
      </c>
      <c r="Q766">
        <f t="shared" si="59"/>
        <v>-6.8941744226137816E-2</v>
      </c>
    </row>
    <row r="767" spans="1:17" x14ac:dyDescent="0.25">
      <c r="A767" s="190">
        <v>44546.621111111002</v>
      </c>
      <c r="B767" s="185" t="s">
        <v>200</v>
      </c>
      <c r="C767" s="185">
        <v>0.45</v>
      </c>
      <c r="D767" s="185" t="s">
        <v>6</v>
      </c>
      <c r="E767" s="185">
        <v>152.57499999999999</v>
      </c>
      <c r="F767" s="185">
        <v>152.34</v>
      </c>
      <c r="G767" s="185">
        <v>152.93</v>
      </c>
      <c r="H767" s="191">
        <v>44546.624039351998</v>
      </c>
      <c r="I767" s="185">
        <v>152.33500000000001</v>
      </c>
      <c r="J767" s="185">
        <v>-1.35</v>
      </c>
      <c r="K767" s="185">
        <v>0</v>
      </c>
      <c r="L767">
        <f t="shared" si="55"/>
        <v>-0.59499999999999886</v>
      </c>
      <c r="M767">
        <f t="shared" si="56"/>
        <v>-4.9999999999954525E-3</v>
      </c>
      <c r="N767">
        <f t="shared" si="57"/>
        <v>-0.23999999999998067</v>
      </c>
      <c r="O767">
        <f t="shared" si="58"/>
        <v>-23.999999999998067</v>
      </c>
      <c r="Q767">
        <f t="shared" si="59"/>
        <v>-0.15729968867768684</v>
      </c>
    </row>
    <row r="768" spans="1:17" x14ac:dyDescent="0.25">
      <c r="A768" s="190">
        <v>44573.628645833334</v>
      </c>
      <c r="B768" s="185" t="s">
        <v>200</v>
      </c>
      <c r="C768" s="185">
        <v>0.8</v>
      </c>
      <c r="D768" s="185" t="s">
        <v>6</v>
      </c>
      <c r="E768" s="185">
        <v>157.44200000000001</v>
      </c>
      <c r="F768" s="185">
        <v>157.30000000000001</v>
      </c>
      <c r="G768" s="185">
        <v>157.75</v>
      </c>
      <c r="H768" s="191">
        <v>44573.724201388999</v>
      </c>
      <c r="I768" s="185">
        <v>157.297</v>
      </c>
      <c r="J768" s="185">
        <v>-2.4</v>
      </c>
      <c r="K768" s="185">
        <v>0</v>
      </c>
      <c r="L768">
        <f t="shared" si="55"/>
        <v>-0.45300000000000296</v>
      </c>
      <c r="M768">
        <f t="shared" si="56"/>
        <v>-3.0000000000143245E-3</v>
      </c>
      <c r="N768">
        <f t="shared" si="57"/>
        <v>-0.14500000000001023</v>
      </c>
      <c r="O768">
        <f t="shared" si="58"/>
        <v>-14.500000000001023</v>
      </c>
      <c r="Q768">
        <f t="shared" si="59"/>
        <v>-9.2097407299202391E-2</v>
      </c>
    </row>
    <row r="769" spans="1:17" x14ac:dyDescent="0.25">
      <c r="A769" s="190">
        <v>44574.654131944</v>
      </c>
      <c r="B769" s="185" t="s">
        <v>200</v>
      </c>
      <c r="C769" s="185">
        <v>0.5</v>
      </c>
      <c r="D769" s="185" t="s">
        <v>6</v>
      </c>
      <c r="E769" s="185">
        <v>156.88399999999999</v>
      </c>
      <c r="F769" s="185">
        <v>156.68</v>
      </c>
      <c r="G769" s="185">
        <v>157.38999999999999</v>
      </c>
      <c r="H769" s="191">
        <v>44574.733518519002</v>
      </c>
      <c r="I769" s="185">
        <v>156.68</v>
      </c>
      <c r="J769" s="185">
        <v>-1.5</v>
      </c>
      <c r="K769" s="185">
        <v>0</v>
      </c>
      <c r="L769">
        <f t="shared" si="55"/>
        <v>-0.70999999999997954</v>
      </c>
      <c r="M769">
        <f t="shared" si="56"/>
        <v>0</v>
      </c>
      <c r="N769">
        <f t="shared" si="57"/>
        <v>-0.20399999999997931</v>
      </c>
      <c r="O769">
        <f t="shared" si="58"/>
        <v>-20.399999999997931</v>
      </c>
      <c r="Q769">
        <f t="shared" si="59"/>
        <v>-0.13003238061241382</v>
      </c>
    </row>
    <row r="770" spans="1:17" x14ac:dyDescent="0.25">
      <c r="A770" s="190">
        <v>44575.61210648148</v>
      </c>
      <c r="B770" s="185" t="s">
        <v>195</v>
      </c>
      <c r="C770" s="185">
        <v>0.2</v>
      </c>
      <c r="D770" s="185" t="s">
        <v>6</v>
      </c>
      <c r="E770" s="185">
        <v>155.88399999999999</v>
      </c>
      <c r="F770" s="185">
        <v>156.5</v>
      </c>
      <c r="G770" s="185">
        <v>155.30000000000001</v>
      </c>
      <c r="H770" s="191">
        <v>44578.218298610998</v>
      </c>
      <c r="I770" s="185">
        <v>156.5</v>
      </c>
      <c r="J770" s="185">
        <v>-0.6</v>
      </c>
      <c r="K770" s="185">
        <v>-0.9</v>
      </c>
      <c r="L770">
        <f t="shared" ref="L770:L786" si="60">I770-G770</f>
        <v>1.1999999999999886</v>
      </c>
      <c r="M770">
        <f t="shared" ref="M770:M786" si="61">I770-F770</f>
        <v>0</v>
      </c>
      <c r="N770">
        <f t="shared" ref="N770:N786" si="62">I770-E770</f>
        <v>0.61600000000001387</v>
      </c>
      <c r="O770">
        <f t="shared" ref="O770:O786" si="63">N770*100</f>
        <v>61.600000000001387</v>
      </c>
      <c r="Q770">
        <f t="shared" ref="Q770:Q786" si="64">N770/E770*100</f>
        <v>0.39516563598574195</v>
      </c>
    </row>
    <row r="771" spans="1:17" x14ac:dyDescent="0.25">
      <c r="A771" s="190">
        <v>44578.620034722226</v>
      </c>
      <c r="B771" s="185" t="s">
        <v>195</v>
      </c>
      <c r="C771" s="185">
        <v>0.35</v>
      </c>
      <c r="D771" s="185" t="s">
        <v>6</v>
      </c>
      <c r="E771" s="185">
        <v>156.315</v>
      </c>
      <c r="F771" s="185">
        <v>156.65</v>
      </c>
      <c r="G771" s="185">
        <v>155.69999999999999</v>
      </c>
      <c r="H771" s="191">
        <v>44579.202743055997</v>
      </c>
      <c r="I771" s="185">
        <v>156.65100000000001</v>
      </c>
      <c r="J771" s="185">
        <v>-1.05</v>
      </c>
      <c r="K771" s="185">
        <v>-1.57</v>
      </c>
      <c r="L771">
        <f t="shared" si="60"/>
        <v>0.95100000000002183</v>
      </c>
      <c r="M771">
        <f t="shared" si="61"/>
        <v>1.0000000000047748E-3</v>
      </c>
      <c r="N771">
        <f t="shared" si="62"/>
        <v>0.33600000000001273</v>
      </c>
      <c r="O771">
        <f t="shared" si="63"/>
        <v>33.600000000001273</v>
      </c>
      <c r="Q771">
        <f t="shared" si="64"/>
        <v>0.21495058055849581</v>
      </c>
    </row>
    <row r="772" spans="1:17" x14ac:dyDescent="0.25">
      <c r="A772" s="190">
        <v>44579.580335648003</v>
      </c>
      <c r="B772" s="185" t="s">
        <v>195</v>
      </c>
      <c r="C772" s="185">
        <v>0.5</v>
      </c>
      <c r="D772" s="185" t="s">
        <v>6</v>
      </c>
      <c r="E772" s="185">
        <v>156.12899999999999</v>
      </c>
      <c r="F772" s="185">
        <v>156.33000000000001</v>
      </c>
      <c r="G772" s="185">
        <v>155.75</v>
      </c>
      <c r="H772" s="191">
        <v>44579.625081019003</v>
      </c>
      <c r="I772" s="185">
        <v>155.74700000000001</v>
      </c>
      <c r="J772" s="185">
        <v>-1.5</v>
      </c>
      <c r="K772" s="185">
        <v>0</v>
      </c>
      <c r="L772">
        <f t="shared" si="60"/>
        <v>-2.9999999999859028E-3</v>
      </c>
      <c r="M772">
        <f t="shared" si="61"/>
        <v>-0.58299999999999841</v>
      </c>
      <c r="N772">
        <f t="shared" si="62"/>
        <v>-0.38199999999997658</v>
      </c>
      <c r="O772">
        <f t="shared" si="63"/>
        <v>-38.199999999997658</v>
      </c>
      <c r="Q772">
        <f t="shared" si="64"/>
        <v>-0.24466947203913214</v>
      </c>
    </row>
    <row r="773" spans="1:17" x14ac:dyDescent="0.25">
      <c r="A773" s="190">
        <v>44580.595636574071</v>
      </c>
      <c r="B773" s="185" t="s">
        <v>195</v>
      </c>
      <c r="C773" s="185">
        <v>0.5</v>
      </c>
      <c r="D773" s="185" t="s">
        <v>6</v>
      </c>
      <c r="E773" s="185">
        <v>156.023</v>
      </c>
      <c r="F773" s="185">
        <v>156.25</v>
      </c>
      <c r="G773" s="185">
        <v>155.75</v>
      </c>
      <c r="H773" s="191">
        <v>44580.725381944001</v>
      </c>
      <c r="I773" s="185">
        <v>155.75</v>
      </c>
      <c r="J773" s="185">
        <v>-1.5</v>
      </c>
      <c r="K773" s="185">
        <v>0</v>
      </c>
      <c r="L773">
        <f t="shared" si="60"/>
        <v>0</v>
      </c>
      <c r="M773">
        <f t="shared" si="61"/>
        <v>-0.5</v>
      </c>
      <c r="N773">
        <f t="shared" si="62"/>
        <v>-0.27299999999999613</v>
      </c>
      <c r="O773">
        <f t="shared" si="63"/>
        <v>-27.299999999999613</v>
      </c>
      <c r="Q773">
        <f t="shared" si="64"/>
        <v>-0.17497420252142065</v>
      </c>
    </row>
    <row r="774" spans="1:17" x14ac:dyDescent="0.25">
      <c r="A774" s="190">
        <v>44581.604016204001</v>
      </c>
      <c r="B774" s="185" t="s">
        <v>200</v>
      </c>
      <c r="C774" s="185">
        <v>0.6</v>
      </c>
      <c r="D774" s="185" t="s">
        <v>6</v>
      </c>
      <c r="E774" s="185">
        <v>155.55500000000001</v>
      </c>
      <c r="F774" s="185">
        <v>155.37</v>
      </c>
      <c r="G774" s="185">
        <v>155.94999999999999</v>
      </c>
      <c r="H774" s="191">
        <v>44581.922384259</v>
      </c>
      <c r="I774" s="185">
        <v>155.369</v>
      </c>
      <c r="J774" s="185">
        <v>-1.8</v>
      </c>
      <c r="K774" s="185">
        <v>0</v>
      </c>
      <c r="L774">
        <f t="shared" si="60"/>
        <v>-0.58099999999998886</v>
      </c>
      <c r="M774">
        <f t="shared" si="61"/>
        <v>-1.0000000000047748E-3</v>
      </c>
      <c r="N774">
        <f t="shared" si="62"/>
        <v>-0.18600000000000705</v>
      </c>
      <c r="O774">
        <f t="shared" si="63"/>
        <v>-18.600000000000705</v>
      </c>
      <c r="Q774">
        <f t="shared" si="64"/>
        <v>-0.11957185561377458</v>
      </c>
    </row>
    <row r="775" spans="1:17" x14ac:dyDescent="0.25">
      <c r="A775" s="190">
        <v>44588.576736110997</v>
      </c>
      <c r="B775" t="s">
        <v>200</v>
      </c>
      <c r="C775">
        <v>0.35</v>
      </c>
      <c r="D775" t="s">
        <v>6</v>
      </c>
      <c r="E775">
        <v>154.17099999999999</v>
      </c>
      <c r="F775">
        <v>153.80000000000001</v>
      </c>
      <c r="G775">
        <v>154.6</v>
      </c>
      <c r="H775" s="191">
        <v>44588.694930555997</v>
      </c>
      <c r="I775">
        <v>154.6</v>
      </c>
      <c r="J775">
        <v>-1.05</v>
      </c>
      <c r="K775">
        <v>0</v>
      </c>
      <c r="L775">
        <f t="shared" si="60"/>
        <v>0</v>
      </c>
      <c r="M775">
        <f t="shared" si="61"/>
        <v>0.79999999999998295</v>
      </c>
      <c r="N775">
        <f t="shared" si="62"/>
        <v>0.42900000000000205</v>
      </c>
      <c r="O775">
        <f t="shared" si="63"/>
        <v>42.900000000000205</v>
      </c>
      <c r="Q775">
        <f t="shared" si="64"/>
        <v>0.2782624488392772</v>
      </c>
    </row>
    <row r="776" spans="1:17" x14ac:dyDescent="0.25">
      <c r="A776" s="190">
        <v>44589.59212963</v>
      </c>
      <c r="B776" t="s">
        <v>200</v>
      </c>
      <c r="C776">
        <v>0.8</v>
      </c>
      <c r="D776" t="s">
        <v>6</v>
      </c>
      <c r="E776">
        <v>154.803</v>
      </c>
      <c r="F776">
        <v>154.65</v>
      </c>
      <c r="G776">
        <v>155.18</v>
      </c>
      <c r="H776" s="191">
        <v>44589.610717593001</v>
      </c>
      <c r="I776">
        <v>154.649</v>
      </c>
      <c r="J776">
        <v>-2.4</v>
      </c>
      <c r="K776">
        <v>0</v>
      </c>
      <c r="L776">
        <f t="shared" si="60"/>
        <v>-0.53100000000000591</v>
      </c>
      <c r="M776">
        <f t="shared" si="61"/>
        <v>-1.0000000000047748E-3</v>
      </c>
      <c r="N776">
        <f t="shared" si="62"/>
        <v>-0.15399999999999636</v>
      </c>
      <c r="O776">
        <f t="shared" si="63"/>
        <v>-15.399999999999636</v>
      </c>
      <c r="Q776">
        <f t="shared" si="64"/>
        <v>-9.9481276202655219E-2</v>
      </c>
    </row>
    <row r="777" spans="1:17" x14ac:dyDescent="0.25">
      <c r="A777" s="190">
        <v>44589.671631944002</v>
      </c>
      <c r="B777" t="s">
        <v>200</v>
      </c>
      <c r="C777">
        <v>0.4</v>
      </c>
      <c r="D777" t="s">
        <v>6</v>
      </c>
      <c r="E777">
        <v>154.87100000000001</v>
      </c>
      <c r="F777">
        <v>154.57</v>
      </c>
      <c r="G777">
        <v>155.18</v>
      </c>
      <c r="H777" s="191">
        <v>44589.731435185</v>
      </c>
      <c r="I777">
        <v>154.56700000000001</v>
      </c>
      <c r="J777">
        <v>-1.2</v>
      </c>
      <c r="K777">
        <v>0</v>
      </c>
      <c r="L777">
        <f t="shared" si="60"/>
        <v>-0.61299999999999955</v>
      </c>
      <c r="M777">
        <f t="shared" si="61"/>
        <v>-2.9999999999859028E-3</v>
      </c>
      <c r="N777">
        <f t="shared" si="62"/>
        <v>-0.30400000000000205</v>
      </c>
      <c r="O777">
        <f t="shared" si="63"/>
        <v>-30.400000000000205</v>
      </c>
      <c r="Q777">
        <f t="shared" si="64"/>
        <v>-0.1962923981894622</v>
      </c>
    </row>
    <row r="778" spans="1:17" x14ac:dyDescent="0.25">
      <c r="A778" s="190">
        <v>44592.600636574003</v>
      </c>
      <c r="B778" t="s">
        <v>195</v>
      </c>
      <c r="C778">
        <v>0.65</v>
      </c>
      <c r="D778" t="s">
        <v>6</v>
      </c>
      <c r="E778">
        <v>154.655</v>
      </c>
      <c r="F778">
        <v>154.85</v>
      </c>
      <c r="G778">
        <v>154.30000000000001</v>
      </c>
      <c r="H778" s="191">
        <v>44592.607395833002</v>
      </c>
      <c r="I778">
        <v>154.85</v>
      </c>
      <c r="J778">
        <v>-1.95</v>
      </c>
      <c r="K778">
        <v>0</v>
      </c>
      <c r="L778">
        <f t="shared" si="60"/>
        <v>0.54999999999998295</v>
      </c>
      <c r="M778">
        <f t="shared" si="61"/>
        <v>0</v>
      </c>
      <c r="N778">
        <f t="shared" si="62"/>
        <v>0.19499999999999318</v>
      </c>
      <c r="O778">
        <f t="shared" si="63"/>
        <v>19.499999999999318</v>
      </c>
      <c r="Q778">
        <f t="shared" si="64"/>
        <v>0.12608709708706034</v>
      </c>
    </row>
    <row r="779" spans="1:17" x14ac:dyDescent="0.25">
      <c r="A779" s="190">
        <v>44592.618611111</v>
      </c>
      <c r="B779" t="s">
        <v>200</v>
      </c>
      <c r="C779">
        <v>0.4</v>
      </c>
      <c r="D779" t="s">
        <v>6</v>
      </c>
      <c r="E779">
        <v>154.91999999999999</v>
      </c>
      <c r="F779">
        <v>154.63999999999999</v>
      </c>
      <c r="G779">
        <v>155.19999999999999</v>
      </c>
      <c r="H779" s="191">
        <v>44592.721111111001</v>
      </c>
      <c r="I779">
        <v>155.203</v>
      </c>
      <c r="J779">
        <v>-1.2</v>
      </c>
      <c r="K779">
        <v>0</v>
      </c>
      <c r="L779">
        <f t="shared" si="60"/>
        <v>3.0000000000143245E-3</v>
      </c>
      <c r="M779">
        <f t="shared" si="61"/>
        <v>0.5630000000000166</v>
      </c>
      <c r="N779">
        <f t="shared" si="62"/>
        <v>0.28300000000001546</v>
      </c>
      <c r="O779">
        <f t="shared" si="63"/>
        <v>28.300000000001546</v>
      </c>
      <c r="Q779">
        <f t="shared" si="64"/>
        <v>0.18267492899562063</v>
      </c>
    </row>
    <row r="780" spans="1:17" x14ac:dyDescent="0.25">
      <c r="A780" s="190">
        <v>44593.631157406999</v>
      </c>
      <c r="B780" t="s">
        <v>200</v>
      </c>
      <c r="C780">
        <v>0.65</v>
      </c>
      <c r="D780" t="s">
        <v>6</v>
      </c>
      <c r="E780">
        <v>154.62100000000001</v>
      </c>
      <c r="F780">
        <v>154.43</v>
      </c>
      <c r="G780">
        <v>154.91999999999999</v>
      </c>
      <c r="H780" s="191">
        <v>44593.690856481</v>
      </c>
      <c r="I780">
        <v>154.923</v>
      </c>
      <c r="J780">
        <v>-1.95</v>
      </c>
      <c r="K780">
        <v>0</v>
      </c>
      <c r="L780">
        <f t="shared" si="60"/>
        <v>3.0000000000143245E-3</v>
      </c>
      <c r="M780">
        <f t="shared" si="61"/>
        <v>0.492999999999995</v>
      </c>
      <c r="N780">
        <f t="shared" si="62"/>
        <v>0.3019999999999925</v>
      </c>
      <c r="O780">
        <f t="shared" si="63"/>
        <v>30.19999999999925</v>
      </c>
      <c r="Q780">
        <f t="shared" si="64"/>
        <v>0.19531628950788865</v>
      </c>
    </row>
    <row r="781" spans="1:17" x14ac:dyDescent="0.25">
      <c r="A781" s="190">
        <v>44595.576493056004</v>
      </c>
      <c r="B781" t="s">
        <v>200</v>
      </c>
      <c r="C781">
        <v>0.35</v>
      </c>
      <c r="D781" t="s">
        <v>6</v>
      </c>
      <c r="E781">
        <v>155.68899999999999</v>
      </c>
      <c r="F781">
        <v>155.35</v>
      </c>
      <c r="G781">
        <v>155.94999999999999</v>
      </c>
      <c r="H781" s="191">
        <v>44595.583553240998</v>
      </c>
      <c r="I781">
        <v>155.96</v>
      </c>
      <c r="J781">
        <v>-1.05</v>
      </c>
      <c r="K781">
        <v>0</v>
      </c>
      <c r="L781">
        <f t="shared" si="60"/>
        <v>1.0000000000019327E-2</v>
      </c>
      <c r="M781">
        <f t="shared" si="61"/>
        <v>0.61000000000001364</v>
      </c>
      <c r="N781">
        <f t="shared" si="62"/>
        <v>0.27100000000001501</v>
      </c>
      <c r="O781">
        <f t="shared" si="63"/>
        <v>27.100000000001501</v>
      </c>
      <c r="Q781">
        <f t="shared" si="64"/>
        <v>0.17406496284259967</v>
      </c>
    </row>
    <row r="782" spans="1:17" x14ac:dyDescent="0.25">
      <c r="A782" s="190">
        <v>44596.592974537001</v>
      </c>
      <c r="B782" t="s">
        <v>195</v>
      </c>
      <c r="C782">
        <v>0.2</v>
      </c>
      <c r="D782" t="s">
        <v>6</v>
      </c>
      <c r="E782">
        <v>155.892</v>
      </c>
      <c r="F782">
        <v>156.55000000000001</v>
      </c>
      <c r="G782">
        <v>155.28</v>
      </c>
      <c r="H782" s="191">
        <v>44596.874247685002</v>
      </c>
      <c r="I782">
        <v>156.04599999999999</v>
      </c>
      <c r="J782">
        <v>-0.6</v>
      </c>
      <c r="K782">
        <v>0</v>
      </c>
      <c r="L782">
        <f t="shared" si="60"/>
        <v>0.76599999999999113</v>
      </c>
      <c r="M782">
        <f t="shared" si="61"/>
        <v>-0.5040000000000191</v>
      </c>
      <c r="N782">
        <f t="shared" si="62"/>
        <v>0.15399999999999636</v>
      </c>
      <c r="O782">
        <f t="shared" si="63"/>
        <v>15.399999999999636</v>
      </c>
      <c r="Q782">
        <f t="shared" si="64"/>
        <v>9.8786339260511363E-2</v>
      </c>
    </row>
    <row r="783" spans="1:17" x14ac:dyDescent="0.25">
      <c r="A783" s="190">
        <v>44599.735208332997</v>
      </c>
      <c r="B783" t="s">
        <v>195</v>
      </c>
      <c r="C783">
        <v>0.5</v>
      </c>
      <c r="D783" t="s">
        <v>6</v>
      </c>
      <c r="E783">
        <v>155.53100000000001</v>
      </c>
      <c r="F783">
        <v>155.80000000000001</v>
      </c>
      <c r="G783">
        <v>155.30000000000001</v>
      </c>
      <c r="H783" s="191">
        <v>44600.003923611002</v>
      </c>
      <c r="I783">
        <v>155.89400000000001</v>
      </c>
      <c r="J783">
        <v>-1.5</v>
      </c>
      <c r="K783">
        <v>-1.72</v>
      </c>
      <c r="L783">
        <f t="shared" si="60"/>
        <v>0.59399999999999409</v>
      </c>
      <c r="M783">
        <f t="shared" si="61"/>
        <v>9.3999999999994088E-2</v>
      </c>
      <c r="N783">
        <f t="shared" si="62"/>
        <v>0.36299999999999955</v>
      </c>
      <c r="O783">
        <f t="shared" si="63"/>
        <v>36.299999999999955</v>
      </c>
      <c r="Q783">
        <f t="shared" si="64"/>
        <v>0.23339398576489545</v>
      </c>
    </row>
    <row r="784" spans="1:17" x14ac:dyDescent="0.25">
      <c r="A784" s="190">
        <v>44600.622708333001</v>
      </c>
      <c r="B784" t="s">
        <v>195</v>
      </c>
      <c r="C784">
        <v>0.7</v>
      </c>
      <c r="D784" t="s">
        <v>6</v>
      </c>
      <c r="E784">
        <v>156.041</v>
      </c>
      <c r="F784">
        <v>156.19999999999999</v>
      </c>
      <c r="G784">
        <v>155.80000000000001</v>
      </c>
      <c r="H784" s="191">
        <v>44600.651377315</v>
      </c>
      <c r="I784">
        <v>156.19999999999999</v>
      </c>
      <c r="J784">
        <v>-2.1</v>
      </c>
      <c r="K784">
        <v>0</v>
      </c>
      <c r="L784">
        <f t="shared" si="60"/>
        <v>0.39999999999997726</v>
      </c>
      <c r="M784">
        <f t="shared" si="61"/>
        <v>0</v>
      </c>
      <c r="N784">
        <f t="shared" si="62"/>
        <v>0.15899999999999181</v>
      </c>
      <c r="O784">
        <f t="shared" si="63"/>
        <v>15.899999999999181</v>
      </c>
      <c r="Q784">
        <f t="shared" si="64"/>
        <v>0.10189629648617467</v>
      </c>
    </row>
    <row r="785" spans="1:17" x14ac:dyDescent="0.25">
      <c r="A785" s="190">
        <v>44601.596643518998</v>
      </c>
      <c r="B785" t="s">
        <v>200</v>
      </c>
      <c r="C785">
        <v>0.3</v>
      </c>
      <c r="D785" t="s">
        <v>6</v>
      </c>
      <c r="E785">
        <v>156.77799999999999</v>
      </c>
      <c r="F785">
        <v>156.43</v>
      </c>
      <c r="G785">
        <v>157.33000000000001</v>
      </c>
      <c r="H785" s="191">
        <v>44601.716365740998</v>
      </c>
      <c r="I785">
        <v>156.43</v>
      </c>
      <c r="J785">
        <v>-0.9</v>
      </c>
      <c r="K785">
        <v>0</v>
      </c>
      <c r="L785">
        <f t="shared" si="60"/>
        <v>-0.90000000000000568</v>
      </c>
      <c r="M785">
        <f t="shared" si="61"/>
        <v>0</v>
      </c>
      <c r="N785">
        <f t="shared" si="62"/>
        <v>-0.34799999999998477</v>
      </c>
      <c r="O785">
        <f t="shared" si="63"/>
        <v>-34.799999999998477</v>
      </c>
      <c r="Q785">
        <f t="shared" si="64"/>
        <v>-0.2219699192488645</v>
      </c>
    </row>
    <row r="786" spans="1:17" x14ac:dyDescent="0.25">
      <c r="A786" s="190">
        <v>44601.597928240997</v>
      </c>
      <c r="B786" t="s">
        <v>200</v>
      </c>
      <c r="C786">
        <v>0.05</v>
      </c>
      <c r="D786" t="s">
        <v>6</v>
      </c>
      <c r="E786">
        <v>156.78299999999999</v>
      </c>
      <c r="F786">
        <v>156.43</v>
      </c>
      <c r="G786">
        <v>157.33000000000001</v>
      </c>
      <c r="H786" s="191">
        <v>44601.716365740998</v>
      </c>
      <c r="I786">
        <v>156.43</v>
      </c>
      <c r="J786">
        <v>-0.15</v>
      </c>
      <c r="K786">
        <v>0</v>
      </c>
      <c r="L786">
        <f t="shared" si="60"/>
        <v>-0.90000000000000568</v>
      </c>
      <c r="M786">
        <f t="shared" si="61"/>
        <v>0</v>
      </c>
      <c r="N786">
        <f t="shared" si="62"/>
        <v>-0.35299999999998022</v>
      </c>
      <c r="O786">
        <f t="shared" si="63"/>
        <v>-35.299999999998022</v>
      </c>
      <c r="Q786">
        <f t="shared" si="64"/>
        <v>-0.22515196162848028</v>
      </c>
    </row>
  </sheetData>
  <autoFilter ref="N1:N786" xr:uid="{66FC42F8-E1F9-4720-B875-E6A119679250}"/>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8985-DD79-4C96-BB97-B846D47CCED6}">
  <dimension ref="A1:N210"/>
  <sheetViews>
    <sheetView topLeftCell="A190" workbookViewId="0">
      <selection activeCell="F214" sqref="F214"/>
    </sheetView>
  </sheetViews>
  <sheetFormatPr defaultRowHeight="15" x14ac:dyDescent="0.25"/>
  <cols>
    <col min="2" max="2" width="18" bestFit="1" customWidth="1"/>
  </cols>
  <sheetData>
    <row r="1" spans="1:14" x14ac:dyDescent="0.25">
      <c r="A1" s="185" t="s">
        <v>3178</v>
      </c>
      <c r="B1" s="185" t="s">
        <v>3566</v>
      </c>
      <c r="C1" s="185" t="s">
        <v>3180</v>
      </c>
      <c r="D1" s="185" t="s">
        <v>3622</v>
      </c>
      <c r="E1" s="185" t="s">
        <v>3623</v>
      </c>
      <c r="F1" s="185" t="s">
        <v>3183</v>
      </c>
      <c r="G1" s="185" t="s">
        <v>71</v>
      </c>
      <c r="H1" s="185" t="s">
        <v>73</v>
      </c>
      <c r="I1" s="185" t="s">
        <v>3570</v>
      </c>
      <c r="J1" s="185" t="s">
        <v>3183</v>
      </c>
      <c r="K1" s="185" t="s">
        <v>3624</v>
      </c>
      <c r="L1" s="185" t="s">
        <v>1148</v>
      </c>
      <c r="M1" s="185" t="s">
        <v>1550</v>
      </c>
      <c r="N1" s="170"/>
    </row>
    <row r="3" spans="1:14" x14ac:dyDescent="0.25">
      <c r="B3" t="s">
        <v>146</v>
      </c>
      <c r="C3" t="s">
        <v>200</v>
      </c>
      <c r="D3">
        <v>0.04</v>
      </c>
      <c r="E3" t="s">
        <v>147</v>
      </c>
      <c r="F3">
        <v>140.12899999999999</v>
      </c>
      <c r="G3">
        <v>139.971</v>
      </c>
      <c r="H3">
        <v>140.27500000000001</v>
      </c>
      <c r="J3">
        <v>139.971</v>
      </c>
      <c r="K3">
        <v>-0.16</v>
      </c>
    </row>
    <row r="4" spans="1:14" x14ac:dyDescent="0.25">
      <c r="B4" t="s">
        <v>146</v>
      </c>
      <c r="C4" t="s">
        <v>200</v>
      </c>
      <c r="D4">
        <v>0.04</v>
      </c>
      <c r="E4" t="s">
        <v>147</v>
      </c>
      <c r="F4">
        <v>140.011</v>
      </c>
      <c r="G4">
        <v>139.84100000000001</v>
      </c>
      <c r="H4">
        <v>140.18600000000001</v>
      </c>
      <c r="J4">
        <v>140.18600000000001</v>
      </c>
      <c r="K4">
        <v>-0.16</v>
      </c>
    </row>
    <row r="5" spans="1:14" x14ac:dyDescent="0.25">
      <c r="B5" t="s">
        <v>146</v>
      </c>
      <c r="C5" t="s">
        <v>200</v>
      </c>
      <c r="D5">
        <v>0.04</v>
      </c>
      <c r="E5" t="s">
        <v>147</v>
      </c>
      <c r="F5">
        <v>140.17400000000001</v>
      </c>
      <c r="G5">
        <v>139.983</v>
      </c>
      <c r="H5">
        <v>140.27199999999999</v>
      </c>
      <c r="J5">
        <v>140.27199999999999</v>
      </c>
      <c r="K5">
        <v>-0.16</v>
      </c>
    </row>
    <row r="6" spans="1:14" x14ac:dyDescent="0.25">
      <c r="B6" t="s">
        <v>149</v>
      </c>
      <c r="C6" t="s">
        <v>200</v>
      </c>
      <c r="D6">
        <v>0.04</v>
      </c>
      <c r="E6" t="s">
        <v>147</v>
      </c>
      <c r="F6">
        <v>140.28800000000001</v>
      </c>
      <c r="G6">
        <v>140.291</v>
      </c>
      <c r="H6">
        <v>140.458</v>
      </c>
      <c r="J6">
        <v>140.291</v>
      </c>
      <c r="K6">
        <v>-0.16</v>
      </c>
    </row>
    <row r="7" spans="1:14" x14ac:dyDescent="0.25">
      <c r="B7" t="s">
        <v>149</v>
      </c>
      <c r="C7" t="s">
        <v>200</v>
      </c>
      <c r="D7">
        <v>0.04</v>
      </c>
      <c r="E7" t="s">
        <v>147</v>
      </c>
      <c r="F7">
        <v>140.34100000000001</v>
      </c>
      <c r="G7">
        <v>140.23099999999999</v>
      </c>
      <c r="H7">
        <v>140.34299999999999</v>
      </c>
      <c r="J7">
        <v>140.34299999999999</v>
      </c>
      <c r="K7">
        <v>-0.16</v>
      </c>
    </row>
    <row r="8" spans="1:14" x14ac:dyDescent="0.25">
      <c r="B8" t="s">
        <v>151</v>
      </c>
      <c r="C8" t="s">
        <v>200</v>
      </c>
      <c r="D8">
        <v>0.04</v>
      </c>
      <c r="E8" t="s">
        <v>147</v>
      </c>
      <c r="F8">
        <v>140.23599999999999</v>
      </c>
      <c r="G8">
        <v>140.239</v>
      </c>
      <c r="H8">
        <v>140.35300000000001</v>
      </c>
      <c r="J8">
        <v>140.239</v>
      </c>
      <c r="K8">
        <v>-0.16</v>
      </c>
    </row>
    <row r="9" spans="1:14" x14ac:dyDescent="0.25">
      <c r="B9" t="s">
        <v>151</v>
      </c>
      <c r="C9" t="s">
        <v>200</v>
      </c>
      <c r="D9">
        <v>0.04</v>
      </c>
      <c r="E9" t="s">
        <v>147</v>
      </c>
      <c r="F9">
        <v>140.26499999999999</v>
      </c>
      <c r="G9">
        <v>140.14699999999999</v>
      </c>
      <c r="H9">
        <v>140.36699999999999</v>
      </c>
      <c r="J9">
        <v>140.19</v>
      </c>
      <c r="K9">
        <v>-0.16</v>
      </c>
    </row>
    <row r="10" spans="1:14" x14ac:dyDescent="0.25">
      <c r="B10" t="s">
        <v>151</v>
      </c>
      <c r="C10" t="s">
        <v>195</v>
      </c>
      <c r="D10">
        <v>0.04</v>
      </c>
      <c r="E10" t="s">
        <v>147</v>
      </c>
      <c r="F10">
        <v>140.16800000000001</v>
      </c>
      <c r="G10">
        <v>140.32499999999999</v>
      </c>
      <c r="H10">
        <v>140.09299999999999</v>
      </c>
      <c r="J10">
        <v>140.262</v>
      </c>
      <c r="K10">
        <v>-0.16</v>
      </c>
    </row>
    <row r="11" spans="1:14" x14ac:dyDescent="0.25">
      <c r="B11" t="s">
        <v>154</v>
      </c>
      <c r="C11" t="s">
        <v>195</v>
      </c>
      <c r="D11">
        <v>0.04</v>
      </c>
      <c r="E11" t="s">
        <v>147</v>
      </c>
      <c r="F11">
        <v>140.84200000000001</v>
      </c>
      <c r="G11">
        <v>140.05199999999999</v>
      </c>
      <c r="H11">
        <v>139.672</v>
      </c>
      <c r="J11">
        <v>140.05199999999999</v>
      </c>
      <c r="K11">
        <v>-0.16</v>
      </c>
    </row>
    <row r="12" spans="1:14" x14ac:dyDescent="0.25">
      <c r="B12" t="s">
        <v>155</v>
      </c>
      <c r="C12" t="s">
        <v>195</v>
      </c>
      <c r="D12">
        <v>0.04</v>
      </c>
      <c r="E12" t="s">
        <v>147</v>
      </c>
      <c r="F12">
        <v>139.98599999999999</v>
      </c>
      <c r="G12">
        <v>140.084</v>
      </c>
      <c r="H12">
        <v>139.88300000000001</v>
      </c>
      <c r="J12">
        <v>140.084</v>
      </c>
      <c r="K12">
        <v>-0.16</v>
      </c>
    </row>
    <row r="13" spans="1:14" x14ac:dyDescent="0.25">
      <c r="B13" t="s">
        <v>155</v>
      </c>
      <c r="C13" t="s">
        <v>195</v>
      </c>
      <c r="D13">
        <v>0.04</v>
      </c>
      <c r="E13" t="s">
        <v>147</v>
      </c>
      <c r="F13">
        <v>140.05199999999999</v>
      </c>
      <c r="G13">
        <v>140.178</v>
      </c>
      <c r="H13">
        <v>139.97399999999999</v>
      </c>
      <c r="J13">
        <v>140.07300000000001</v>
      </c>
      <c r="K13">
        <v>-0.16</v>
      </c>
    </row>
    <row r="14" spans="1:14" x14ac:dyDescent="0.25">
      <c r="B14" t="s">
        <v>157</v>
      </c>
      <c r="C14" t="s">
        <v>200</v>
      </c>
      <c r="D14">
        <v>0.04</v>
      </c>
      <c r="E14" t="s">
        <v>147</v>
      </c>
      <c r="F14">
        <v>140.5</v>
      </c>
      <c r="G14">
        <v>140.316</v>
      </c>
      <c r="H14">
        <v>140.678</v>
      </c>
      <c r="J14">
        <v>140.345</v>
      </c>
      <c r="K14">
        <v>-0.16</v>
      </c>
    </row>
    <row r="15" spans="1:14" x14ac:dyDescent="0.25">
      <c r="B15" t="s">
        <v>157</v>
      </c>
      <c r="C15" t="s">
        <v>200</v>
      </c>
      <c r="D15">
        <v>0.04</v>
      </c>
      <c r="E15" t="s">
        <v>147</v>
      </c>
      <c r="F15">
        <v>140.404</v>
      </c>
      <c r="G15">
        <v>140.40600000000001</v>
      </c>
      <c r="H15">
        <v>140.46799999999999</v>
      </c>
      <c r="J15">
        <v>140.441</v>
      </c>
      <c r="K15">
        <v>-0.16</v>
      </c>
    </row>
    <row r="16" spans="1:14" x14ac:dyDescent="0.25">
      <c r="B16" t="s">
        <v>158</v>
      </c>
      <c r="C16" t="s">
        <v>195</v>
      </c>
      <c r="D16">
        <v>0.04</v>
      </c>
      <c r="E16" t="s">
        <v>147</v>
      </c>
      <c r="F16">
        <v>140.38200000000001</v>
      </c>
      <c r="G16">
        <v>140.52799999999999</v>
      </c>
      <c r="H16">
        <v>140.28200000000001</v>
      </c>
      <c r="J16">
        <v>140.345</v>
      </c>
      <c r="K16">
        <v>-0.16</v>
      </c>
    </row>
    <row r="17" spans="2:11" x14ac:dyDescent="0.25">
      <c r="B17" t="s">
        <v>158</v>
      </c>
      <c r="C17" t="s">
        <v>195</v>
      </c>
      <c r="D17">
        <v>0.04</v>
      </c>
      <c r="E17" t="s">
        <v>147</v>
      </c>
      <c r="F17">
        <v>140.48599999999999</v>
      </c>
      <c r="G17">
        <v>140.58199999999999</v>
      </c>
      <c r="H17">
        <v>140.39699999999999</v>
      </c>
      <c r="J17">
        <v>140.441</v>
      </c>
      <c r="K17">
        <v>-0.16</v>
      </c>
    </row>
    <row r="18" spans="2:11" x14ac:dyDescent="0.25">
      <c r="B18" t="s">
        <v>158</v>
      </c>
      <c r="C18" t="s">
        <v>195</v>
      </c>
      <c r="D18">
        <v>0.04</v>
      </c>
      <c r="E18" t="s">
        <v>147</v>
      </c>
      <c r="F18">
        <v>140.37799999999999</v>
      </c>
      <c r="G18">
        <v>140.376</v>
      </c>
      <c r="H18">
        <v>140.28200000000001</v>
      </c>
      <c r="J18">
        <v>140.376</v>
      </c>
      <c r="K18">
        <v>-0.16</v>
      </c>
    </row>
    <row r="19" spans="2:11" x14ac:dyDescent="0.25">
      <c r="B19" t="s">
        <v>159</v>
      </c>
      <c r="C19" t="s">
        <v>195</v>
      </c>
      <c r="D19">
        <v>0.04</v>
      </c>
      <c r="E19" t="s">
        <v>147</v>
      </c>
      <c r="F19">
        <v>139.93</v>
      </c>
      <c r="G19">
        <v>139.92500000000001</v>
      </c>
      <c r="H19">
        <v>139.77699999999999</v>
      </c>
      <c r="J19">
        <v>139.77699999999999</v>
      </c>
      <c r="K19">
        <v>-0.16</v>
      </c>
    </row>
    <row r="20" spans="2:11" x14ac:dyDescent="0.25">
      <c r="B20" t="s">
        <v>159</v>
      </c>
      <c r="C20" t="s">
        <v>195</v>
      </c>
      <c r="D20">
        <v>0.04</v>
      </c>
      <c r="E20" t="s">
        <v>147</v>
      </c>
      <c r="F20">
        <v>139.74</v>
      </c>
      <c r="G20">
        <v>139.929</v>
      </c>
      <c r="H20">
        <v>139.60400000000001</v>
      </c>
      <c r="J20">
        <v>139.81800000000001</v>
      </c>
      <c r="K20">
        <v>-0.16</v>
      </c>
    </row>
    <row r="21" spans="2:11" x14ac:dyDescent="0.25">
      <c r="B21" t="s">
        <v>160</v>
      </c>
      <c r="C21" t="s">
        <v>200</v>
      </c>
      <c r="D21">
        <v>0.04</v>
      </c>
      <c r="E21" t="s">
        <v>147</v>
      </c>
      <c r="F21">
        <v>140.17099999999999</v>
      </c>
      <c r="G21">
        <v>140.17500000000001</v>
      </c>
      <c r="H21">
        <v>140.27600000000001</v>
      </c>
      <c r="J21">
        <v>140.17500000000001</v>
      </c>
      <c r="K21">
        <v>-0.16</v>
      </c>
    </row>
    <row r="22" spans="2:11" x14ac:dyDescent="0.25">
      <c r="B22" t="s">
        <v>161</v>
      </c>
      <c r="C22" t="s">
        <v>195</v>
      </c>
      <c r="D22">
        <v>0.04</v>
      </c>
      <c r="E22" t="s">
        <v>147</v>
      </c>
      <c r="F22">
        <v>139.74799999999999</v>
      </c>
      <c r="G22">
        <v>139.74199999999999</v>
      </c>
      <c r="H22">
        <v>139.578</v>
      </c>
      <c r="J22">
        <v>139.578</v>
      </c>
      <c r="K22">
        <v>-0.16</v>
      </c>
    </row>
    <row r="23" spans="2:11" x14ac:dyDescent="0.25">
      <c r="B23" t="s">
        <v>161</v>
      </c>
      <c r="C23" t="s">
        <v>195</v>
      </c>
      <c r="D23">
        <v>0.04</v>
      </c>
      <c r="E23" t="s">
        <v>147</v>
      </c>
      <c r="F23">
        <v>139.53800000000001</v>
      </c>
      <c r="G23">
        <v>139.768</v>
      </c>
      <c r="H23">
        <v>139.37</v>
      </c>
      <c r="J23">
        <v>139.61099999999999</v>
      </c>
      <c r="K23">
        <v>-0.16</v>
      </c>
    </row>
    <row r="24" spans="2:11" x14ac:dyDescent="0.25">
      <c r="B24" t="s">
        <v>162</v>
      </c>
      <c r="C24" t="s">
        <v>200</v>
      </c>
      <c r="D24">
        <v>0.04</v>
      </c>
      <c r="E24" t="s">
        <v>147</v>
      </c>
      <c r="F24">
        <v>139.547</v>
      </c>
      <c r="G24">
        <v>139.43199999999999</v>
      </c>
      <c r="H24">
        <v>139.69499999999999</v>
      </c>
      <c r="J24">
        <v>139.44900000000001</v>
      </c>
      <c r="K24">
        <v>-0.16</v>
      </c>
    </row>
    <row r="25" spans="2:11" x14ac:dyDescent="0.25">
      <c r="B25" t="s">
        <v>162</v>
      </c>
      <c r="C25" t="s">
        <v>195</v>
      </c>
      <c r="D25">
        <v>0.04</v>
      </c>
      <c r="E25" t="s">
        <v>147</v>
      </c>
      <c r="F25">
        <v>139.447</v>
      </c>
      <c r="G25">
        <v>139.59700000000001</v>
      </c>
      <c r="H25">
        <v>139.33799999999999</v>
      </c>
      <c r="J25">
        <v>139.59700000000001</v>
      </c>
      <c r="K25">
        <v>-0.16</v>
      </c>
    </row>
    <row r="26" spans="2:11" x14ac:dyDescent="0.25">
      <c r="B26" t="s">
        <v>163</v>
      </c>
      <c r="C26" t="s">
        <v>200</v>
      </c>
      <c r="D26">
        <v>0.04</v>
      </c>
      <c r="E26" t="s">
        <v>147</v>
      </c>
      <c r="F26">
        <v>140.053</v>
      </c>
      <c r="G26">
        <v>139.81299999999999</v>
      </c>
      <c r="H26">
        <v>140.23400000000001</v>
      </c>
      <c r="J26">
        <v>140.23400000000001</v>
      </c>
      <c r="K26">
        <v>-0.16</v>
      </c>
    </row>
    <row r="27" spans="2:11" x14ac:dyDescent="0.25">
      <c r="B27" t="s">
        <v>164</v>
      </c>
      <c r="C27" t="s">
        <v>195</v>
      </c>
      <c r="D27">
        <v>0.04</v>
      </c>
      <c r="E27" t="s">
        <v>147</v>
      </c>
      <c r="F27">
        <v>139.911</v>
      </c>
      <c r="G27">
        <v>140.08000000000001</v>
      </c>
      <c r="H27">
        <v>139.74700000000001</v>
      </c>
      <c r="J27">
        <v>140.01900000000001</v>
      </c>
      <c r="K27">
        <v>-0.16</v>
      </c>
    </row>
    <row r="28" spans="2:11" x14ac:dyDescent="0.25">
      <c r="B28" t="s">
        <v>165</v>
      </c>
      <c r="C28" t="s">
        <v>195</v>
      </c>
      <c r="D28">
        <v>0.04</v>
      </c>
      <c r="E28" t="s">
        <v>147</v>
      </c>
      <c r="F28">
        <v>139.535</v>
      </c>
      <c r="G28">
        <v>139.69900000000001</v>
      </c>
      <c r="H28">
        <v>139.36600000000001</v>
      </c>
      <c r="J28">
        <v>139.59200000000001</v>
      </c>
      <c r="K28">
        <v>-0.16</v>
      </c>
    </row>
    <row r="29" spans="2:11" x14ac:dyDescent="0.25">
      <c r="B29" t="s">
        <v>165</v>
      </c>
      <c r="C29" t="s">
        <v>200</v>
      </c>
      <c r="D29">
        <v>0.04</v>
      </c>
      <c r="E29" t="s">
        <v>147</v>
      </c>
      <c r="F29">
        <v>139.59299999999999</v>
      </c>
      <c r="G29">
        <v>139.38399999999999</v>
      </c>
      <c r="H29">
        <v>139.77799999999999</v>
      </c>
      <c r="J29">
        <v>139.416</v>
      </c>
      <c r="K29">
        <v>-0.16</v>
      </c>
    </row>
    <row r="30" spans="2:11" x14ac:dyDescent="0.25">
      <c r="B30" t="s">
        <v>166</v>
      </c>
      <c r="C30" t="s">
        <v>200</v>
      </c>
      <c r="D30">
        <v>0.04</v>
      </c>
      <c r="E30" t="s">
        <v>147</v>
      </c>
      <c r="F30">
        <v>140.476</v>
      </c>
      <c r="G30">
        <v>140.48099999999999</v>
      </c>
      <c r="H30">
        <v>140.65100000000001</v>
      </c>
      <c r="J30">
        <v>140.499</v>
      </c>
      <c r="K30">
        <v>-0.16</v>
      </c>
    </row>
    <row r="31" spans="2:11" x14ac:dyDescent="0.25">
      <c r="B31" t="s">
        <v>167</v>
      </c>
      <c r="C31" t="s">
        <v>195</v>
      </c>
      <c r="D31">
        <v>0.04</v>
      </c>
      <c r="E31" t="s">
        <v>147</v>
      </c>
      <c r="F31">
        <v>140.251</v>
      </c>
      <c r="G31">
        <v>140.22200000000001</v>
      </c>
      <c r="H31">
        <v>140.071</v>
      </c>
      <c r="J31">
        <v>140.19800000000001</v>
      </c>
      <c r="K31">
        <v>-0.16</v>
      </c>
    </row>
    <row r="32" spans="2:11" x14ac:dyDescent="0.25">
      <c r="B32" t="s">
        <v>167</v>
      </c>
      <c r="C32" t="s">
        <v>200</v>
      </c>
      <c r="D32">
        <v>0.04</v>
      </c>
      <c r="E32" t="s">
        <v>147</v>
      </c>
      <c r="F32">
        <v>140.197</v>
      </c>
      <c r="G32">
        <v>140.202</v>
      </c>
      <c r="H32">
        <v>140.447</v>
      </c>
      <c r="J32">
        <v>140.202</v>
      </c>
      <c r="K32">
        <v>-0.16</v>
      </c>
    </row>
    <row r="33" spans="2:11" x14ac:dyDescent="0.25">
      <c r="B33" t="s">
        <v>167</v>
      </c>
      <c r="C33" t="s">
        <v>200</v>
      </c>
      <c r="D33">
        <v>0.04</v>
      </c>
      <c r="E33" t="s">
        <v>147</v>
      </c>
      <c r="F33">
        <v>140.11600000000001</v>
      </c>
      <c r="G33">
        <v>140.125</v>
      </c>
      <c r="H33">
        <v>140.244</v>
      </c>
      <c r="J33">
        <v>140.125</v>
      </c>
      <c r="K33">
        <v>-0.16</v>
      </c>
    </row>
    <row r="34" spans="2:11" x14ac:dyDescent="0.25">
      <c r="B34" t="s">
        <v>168</v>
      </c>
      <c r="C34" t="s">
        <v>200</v>
      </c>
      <c r="D34">
        <v>0.04</v>
      </c>
      <c r="E34" t="s">
        <v>147</v>
      </c>
      <c r="F34">
        <v>140.637</v>
      </c>
      <c r="G34">
        <v>140.63999999999999</v>
      </c>
      <c r="H34">
        <v>140.809</v>
      </c>
      <c r="J34">
        <v>140.63999999999999</v>
      </c>
      <c r="K34">
        <v>-0.16</v>
      </c>
    </row>
    <row r="35" spans="2:11" x14ac:dyDescent="0.25">
      <c r="B35" t="s">
        <v>168</v>
      </c>
      <c r="C35" t="s">
        <v>195</v>
      </c>
      <c r="D35">
        <v>0.04</v>
      </c>
      <c r="E35" t="s">
        <v>147</v>
      </c>
      <c r="F35">
        <v>140.637</v>
      </c>
      <c r="G35">
        <v>140.74700000000001</v>
      </c>
      <c r="H35">
        <v>140.51</v>
      </c>
      <c r="J35">
        <v>140.696</v>
      </c>
      <c r="K35">
        <v>-0.16</v>
      </c>
    </row>
    <row r="36" spans="2:11" x14ac:dyDescent="0.25">
      <c r="B36" t="s">
        <v>168</v>
      </c>
      <c r="C36" t="s">
        <v>200</v>
      </c>
      <c r="D36">
        <v>0.04</v>
      </c>
      <c r="E36" t="s">
        <v>147</v>
      </c>
      <c r="F36">
        <v>140.69499999999999</v>
      </c>
      <c r="G36">
        <v>140.53399999999999</v>
      </c>
      <c r="H36">
        <v>140.88200000000001</v>
      </c>
      <c r="J36">
        <v>140.65600000000001</v>
      </c>
      <c r="K36">
        <v>-0.16</v>
      </c>
    </row>
    <row r="37" spans="2:11" x14ac:dyDescent="0.25">
      <c r="B37" t="s">
        <v>169</v>
      </c>
      <c r="C37" t="s">
        <v>195</v>
      </c>
      <c r="D37">
        <v>0.04</v>
      </c>
      <c r="E37" t="s">
        <v>147</v>
      </c>
      <c r="F37">
        <v>140.399</v>
      </c>
      <c r="G37">
        <v>141.50800000000001</v>
      </c>
      <c r="H37">
        <v>141.30000000000001</v>
      </c>
      <c r="J37">
        <v>141.44499999999999</v>
      </c>
      <c r="K37">
        <v>-0.16</v>
      </c>
    </row>
    <row r="38" spans="2:11" x14ac:dyDescent="0.25">
      <c r="B38" t="s">
        <v>169</v>
      </c>
      <c r="C38" t="s">
        <v>200</v>
      </c>
      <c r="D38">
        <v>0.04</v>
      </c>
      <c r="E38" t="s">
        <v>147</v>
      </c>
      <c r="F38">
        <v>141.44499999999999</v>
      </c>
      <c r="G38">
        <v>141.36600000000001</v>
      </c>
      <c r="H38">
        <v>141.59899999999999</v>
      </c>
      <c r="J38">
        <v>141.38999999999999</v>
      </c>
      <c r="K38">
        <v>-0.16</v>
      </c>
    </row>
    <row r="39" spans="2:11" x14ac:dyDescent="0.25">
      <c r="B39" t="s">
        <v>169</v>
      </c>
      <c r="C39" t="s">
        <v>195</v>
      </c>
      <c r="D39">
        <v>0.04</v>
      </c>
      <c r="E39" t="s">
        <v>147</v>
      </c>
      <c r="F39">
        <v>141.387</v>
      </c>
      <c r="G39">
        <v>141.38200000000001</v>
      </c>
      <c r="H39">
        <v>141.053</v>
      </c>
      <c r="J39">
        <v>141.38200000000001</v>
      </c>
      <c r="K39">
        <v>-0.16</v>
      </c>
    </row>
    <row r="40" spans="2:11" x14ac:dyDescent="0.25">
      <c r="B40" t="s">
        <v>169</v>
      </c>
      <c r="C40" t="s">
        <v>200</v>
      </c>
      <c r="D40">
        <v>0.04</v>
      </c>
      <c r="E40" t="s">
        <v>147</v>
      </c>
      <c r="F40">
        <v>141.38499999999999</v>
      </c>
      <c r="G40">
        <v>141.24299999999999</v>
      </c>
      <c r="H40">
        <v>141.55699999999999</v>
      </c>
      <c r="J40">
        <v>141.334</v>
      </c>
      <c r="K40">
        <v>-0.16</v>
      </c>
    </row>
    <row r="41" spans="2:11" x14ac:dyDescent="0.25">
      <c r="B41" t="s">
        <v>169</v>
      </c>
      <c r="C41" t="s">
        <v>195</v>
      </c>
      <c r="D41">
        <v>0.04</v>
      </c>
      <c r="E41" t="s">
        <v>147</v>
      </c>
      <c r="F41">
        <v>141.32900000000001</v>
      </c>
      <c r="G41">
        <v>141.494</v>
      </c>
      <c r="H41">
        <v>161.16499999999999</v>
      </c>
      <c r="J41">
        <v>141.381</v>
      </c>
      <c r="K41">
        <v>-0.16</v>
      </c>
    </row>
    <row r="42" spans="2:11" x14ac:dyDescent="0.25">
      <c r="B42" t="s">
        <v>186</v>
      </c>
      <c r="C42" t="s">
        <v>200</v>
      </c>
      <c r="D42">
        <v>1</v>
      </c>
      <c r="E42" t="s">
        <v>147</v>
      </c>
      <c r="F42">
        <v>142.00800000000001</v>
      </c>
      <c r="G42">
        <v>142.02000000000001</v>
      </c>
      <c r="H42">
        <v>142.08699999999999</v>
      </c>
      <c r="J42">
        <v>142.08699999999999</v>
      </c>
      <c r="K42">
        <v>4</v>
      </c>
    </row>
    <row r="43" spans="2:11" x14ac:dyDescent="0.25">
      <c r="B43" t="s">
        <v>199</v>
      </c>
      <c r="C43" t="s">
        <v>200</v>
      </c>
      <c r="D43">
        <v>0.01</v>
      </c>
      <c r="E43" t="s">
        <v>147</v>
      </c>
      <c r="F43">
        <v>142.40199999999999</v>
      </c>
      <c r="G43">
        <v>142.25899999999999</v>
      </c>
      <c r="H43">
        <v>0</v>
      </c>
      <c r="I43" t="s">
        <v>201</v>
      </c>
      <c r="J43">
        <v>142.25899999999999</v>
      </c>
      <c r="K43">
        <v>-0.04</v>
      </c>
    </row>
    <row r="44" spans="2:11" x14ac:dyDescent="0.25">
      <c r="B44" t="s">
        <v>202</v>
      </c>
      <c r="C44" t="s">
        <v>200</v>
      </c>
      <c r="D44">
        <v>0.01</v>
      </c>
      <c r="E44" t="s">
        <v>147</v>
      </c>
      <c r="F44">
        <v>143.10499999999999</v>
      </c>
      <c r="G44">
        <v>142.93199999999999</v>
      </c>
      <c r="H44">
        <v>143.267</v>
      </c>
      <c r="I44" t="s">
        <v>203</v>
      </c>
      <c r="J44">
        <v>143.012</v>
      </c>
      <c r="K44">
        <v>-0.04</v>
      </c>
    </row>
    <row r="45" spans="2:11" x14ac:dyDescent="0.25">
      <c r="B45" t="s">
        <v>204</v>
      </c>
      <c r="C45" t="s">
        <v>200</v>
      </c>
      <c r="D45">
        <v>0.01</v>
      </c>
      <c r="E45" t="s">
        <v>147</v>
      </c>
      <c r="F45">
        <v>143.11199999999999</v>
      </c>
      <c r="G45">
        <v>143.001</v>
      </c>
      <c r="H45">
        <v>143.21100000000001</v>
      </c>
      <c r="I45" t="s">
        <v>205</v>
      </c>
      <c r="J45">
        <v>143.05600000000001</v>
      </c>
      <c r="K45">
        <v>-0.04</v>
      </c>
    </row>
    <row r="46" spans="2:11" x14ac:dyDescent="0.25">
      <c r="B46" t="s">
        <v>206</v>
      </c>
      <c r="C46" t="s">
        <v>195</v>
      </c>
      <c r="D46">
        <v>0.01</v>
      </c>
      <c r="E46" t="s">
        <v>207</v>
      </c>
      <c r="F46">
        <v>1586.89</v>
      </c>
      <c r="G46">
        <v>1588.1</v>
      </c>
      <c r="H46">
        <v>1585.57</v>
      </c>
      <c r="I46" t="s">
        <v>208</v>
      </c>
      <c r="J46">
        <v>1587.95</v>
      </c>
      <c r="K46">
        <v>-0.04</v>
      </c>
    </row>
    <row r="47" spans="2:11" x14ac:dyDescent="0.25">
      <c r="B47" t="s">
        <v>209</v>
      </c>
      <c r="C47" t="s">
        <v>200</v>
      </c>
      <c r="D47">
        <v>0.01</v>
      </c>
      <c r="E47" t="s">
        <v>147</v>
      </c>
      <c r="F47">
        <v>143.309</v>
      </c>
      <c r="G47">
        <v>143.31100000000001</v>
      </c>
      <c r="H47">
        <v>143.38499999999999</v>
      </c>
      <c r="I47" t="s">
        <v>210</v>
      </c>
      <c r="J47">
        <v>143.38499999999999</v>
      </c>
      <c r="K47">
        <v>-0.04</v>
      </c>
    </row>
    <row r="48" spans="2:11" x14ac:dyDescent="0.25">
      <c r="B48" t="s">
        <v>211</v>
      </c>
      <c r="C48" t="s">
        <v>195</v>
      </c>
      <c r="D48">
        <v>0.01</v>
      </c>
      <c r="E48" t="s">
        <v>212</v>
      </c>
      <c r="F48">
        <v>1.7053199999999999</v>
      </c>
      <c r="G48">
        <v>1.70688</v>
      </c>
      <c r="H48">
        <v>1.7039599999999999</v>
      </c>
      <c r="I48" t="s">
        <v>213</v>
      </c>
      <c r="J48">
        <v>1.70594</v>
      </c>
      <c r="K48">
        <v>-0.04</v>
      </c>
    </row>
    <row r="49" spans="2:11" x14ac:dyDescent="0.25">
      <c r="B49" t="s">
        <v>214</v>
      </c>
      <c r="C49" t="s">
        <v>200</v>
      </c>
      <c r="D49">
        <v>0.01</v>
      </c>
      <c r="E49" t="s">
        <v>147</v>
      </c>
      <c r="F49">
        <v>144.46</v>
      </c>
      <c r="G49">
        <v>144.536</v>
      </c>
      <c r="H49">
        <v>144.61500000000001</v>
      </c>
      <c r="I49" t="s">
        <v>215</v>
      </c>
      <c r="J49">
        <v>144.61500000000001</v>
      </c>
      <c r="K49">
        <v>-0.04</v>
      </c>
    </row>
    <row r="50" spans="2:11" x14ac:dyDescent="0.25">
      <c r="B50" t="s">
        <v>216</v>
      </c>
      <c r="C50" t="s">
        <v>200</v>
      </c>
      <c r="D50">
        <v>0.01</v>
      </c>
      <c r="E50" t="s">
        <v>207</v>
      </c>
      <c r="F50">
        <v>1682.85</v>
      </c>
      <c r="G50">
        <v>1679.22</v>
      </c>
      <c r="H50">
        <v>1686.32</v>
      </c>
      <c r="I50" t="s">
        <v>217</v>
      </c>
      <c r="J50">
        <v>1680.71</v>
      </c>
      <c r="K50">
        <v>-0.04</v>
      </c>
    </row>
    <row r="51" spans="2:11" x14ac:dyDescent="0.25">
      <c r="B51" t="s">
        <v>218</v>
      </c>
      <c r="C51" t="s">
        <v>195</v>
      </c>
      <c r="D51">
        <v>0.01</v>
      </c>
      <c r="E51" t="s">
        <v>147</v>
      </c>
      <c r="F51">
        <v>143.23699999999999</v>
      </c>
      <c r="G51">
        <v>143.405</v>
      </c>
      <c r="H51">
        <v>143.03100000000001</v>
      </c>
      <c r="I51" t="s">
        <v>219</v>
      </c>
      <c r="J51">
        <v>143.316</v>
      </c>
      <c r="K51">
        <v>-0.04</v>
      </c>
    </row>
    <row r="52" spans="2:11" x14ac:dyDescent="0.25">
      <c r="B52" t="s">
        <v>220</v>
      </c>
      <c r="C52" t="s">
        <v>200</v>
      </c>
      <c r="D52">
        <v>0.01</v>
      </c>
      <c r="E52" t="s">
        <v>147</v>
      </c>
      <c r="F52">
        <v>143.40799999999999</v>
      </c>
      <c r="G52">
        <v>143.49799999999999</v>
      </c>
      <c r="H52">
        <v>143.54499999999999</v>
      </c>
      <c r="I52" t="s">
        <v>221</v>
      </c>
      <c r="J52">
        <v>143.49799999999999</v>
      </c>
      <c r="K52">
        <v>-0.04</v>
      </c>
    </row>
    <row r="53" spans="2:11" x14ac:dyDescent="0.25">
      <c r="B53" t="s">
        <v>222</v>
      </c>
      <c r="C53" t="s">
        <v>195</v>
      </c>
      <c r="D53">
        <v>0.01</v>
      </c>
      <c r="E53" t="s">
        <v>147</v>
      </c>
      <c r="F53">
        <v>142.83699999999999</v>
      </c>
      <c r="G53">
        <v>142.98400000000001</v>
      </c>
      <c r="H53">
        <v>142.68600000000001</v>
      </c>
      <c r="I53" t="s">
        <v>223</v>
      </c>
      <c r="J53">
        <v>142.946</v>
      </c>
      <c r="K53">
        <v>-0.04</v>
      </c>
    </row>
    <row r="54" spans="2:11" x14ac:dyDescent="0.25">
      <c r="B54" t="s">
        <v>224</v>
      </c>
      <c r="C54" t="s">
        <v>195</v>
      </c>
      <c r="D54">
        <v>0.01</v>
      </c>
      <c r="E54" t="s">
        <v>147</v>
      </c>
      <c r="F54">
        <v>137.41499999999999</v>
      </c>
      <c r="G54">
        <v>137.67099999999999</v>
      </c>
      <c r="H54">
        <v>137.19</v>
      </c>
      <c r="I54" t="s">
        <v>225</v>
      </c>
      <c r="J54">
        <v>137.57400000000001</v>
      </c>
      <c r="K54">
        <v>-0.04</v>
      </c>
    </row>
    <row r="55" spans="2:11" x14ac:dyDescent="0.25">
      <c r="B55" t="s">
        <v>226</v>
      </c>
      <c r="C55" t="s">
        <v>200</v>
      </c>
      <c r="D55">
        <v>0.01</v>
      </c>
      <c r="E55" t="s">
        <v>207</v>
      </c>
      <c r="F55">
        <v>1603.92</v>
      </c>
      <c r="G55">
        <v>1601.29</v>
      </c>
      <c r="H55">
        <v>1609.25</v>
      </c>
      <c r="I55" t="s">
        <v>227</v>
      </c>
      <c r="J55">
        <v>1601.96</v>
      </c>
      <c r="K55">
        <v>-0.04</v>
      </c>
    </row>
    <row r="56" spans="2:11" x14ac:dyDescent="0.25">
      <c r="B56" t="s">
        <v>228</v>
      </c>
      <c r="C56" t="s">
        <v>200</v>
      </c>
      <c r="D56">
        <v>0.01</v>
      </c>
      <c r="E56" t="s">
        <v>207</v>
      </c>
      <c r="F56">
        <v>1603.73</v>
      </c>
      <c r="G56">
        <v>1600.43</v>
      </c>
      <c r="H56">
        <v>1609.36</v>
      </c>
      <c r="I56" t="s">
        <v>229</v>
      </c>
      <c r="J56">
        <v>1601.54</v>
      </c>
      <c r="K56">
        <v>-0.04</v>
      </c>
    </row>
    <row r="57" spans="2:11" x14ac:dyDescent="0.25">
      <c r="B57" t="s">
        <v>230</v>
      </c>
      <c r="C57" t="s">
        <v>200</v>
      </c>
      <c r="D57">
        <v>0.01</v>
      </c>
      <c r="E57" t="s">
        <v>207</v>
      </c>
      <c r="F57">
        <v>1603.46</v>
      </c>
      <c r="G57">
        <v>1599.52</v>
      </c>
      <c r="H57">
        <v>1609.1</v>
      </c>
      <c r="I57" t="s">
        <v>231</v>
      </c>
      <c r="J57">
        <v>1601.65</v>
      </c>
      <c r="K57">
        <v>-0.04</v>
      </c>
    </row>
    <row r="58" spans="2:11" x14ac:dyDescent="0.25">
      <c r="B58" t="s">
        <v>232</v>
      </c>
      <c r="C58" t="s">
        <v>195</v>
      </c>
      <c r="D58">
        <v>0.01</v>
      </c>
      <c r="E58" t="s">
        <v>147</v>
      </c>
      <c r="F58">
        <v>137.63800000000001</v>
      </c>
      <c r="G58">
        <v>137.60599999999999</v>
      </c>
      <c r="H58">
        <v>137.40899999999999</v>
      </c>
      <c r="I58" t="s">
        <v>233</v>
      </c>
      <c r="J58">
        <v>137.60599999999999</v>
      </c>
      <c r="K58">
        <v>-0.04</v>
      </c>
    </row>
    <row r="59" spans="2:11" x14ac:dyDescent="0.25">
      <c r="B59" t="s">
        <v>234</v>
      </c>
      <c r="C59" t="s">
        <v>195</v>
      </c>
      <c r="D59">
        <v>1</v>
      </c>
      <c r="E59" t="s">
        <v>147</v>
      </c>
      <c r="F59">
        <v>137.61000000000001</v>
      </c>
      <c r="G59">
        <v>137.608</v>
      </c>
      <c r="H59">
        <v>0</v>
      </c>
      <c r="I59" t="s">
        <v>235</v>
      </c>
      <c r="J59">
        <v>137.608</v>
      </c>
      <c r="K59">
        <v>-4</v>
      </c>
    </row>
    <row r="60" spans="2:11" x14ac:dyDescent="0.25">
      <c r="B60" t="s">
        <v>236</v>
      </c>
      <c r="C60" t="s">
        <v>200</v>
      </c>
      <c r="D60">
        <v>0.01</v>
      </c>
      <c r="E60" t="s">
        <v>207</v>
      </c>
      <c r="F60">
        <v>1648.5</v>
      </c>
      <c r="G60">
        <v>1645.16</v>
      </c>
      <c r="H60">
        <v>1652.03</v>
      </c>
      <c r="I60" t="s">
        <v>237</v>
      </c>
      <c r="J60">
        <v>1646.98</v>
      </c>
      <c r="K60">
        <v>-0.04</v>
      </c>
    </row>
    <row r="61" spans="2:11" x14ac:dyDescent="0.25">
      <c r="B61" t="s">
        <v>238</v>
      </c>
      <c r="C61" t="s">
        <v>200</v>
      </c>
      <c r="D61">
        <v>0.01</v>
      </c>
      <c r="E61" t="s">
        <v>207</v>
      </c>
      <c r="F61">
        <v>1651.29</v>
      </c>
      <c r="G61">
        <v>1645.21</v>
      </c>
      <c r="H61">
        <v>1657.45</v>
      </c>
      <c r="I61" t="s">
        <v>239</v>
      </c>
      <c r="J61">
        <v>1649.75</v>
      </c>
      <c r="K61">
        <v>-0.04</v>
      </c>
    </row>
    <row r="62" spans="2:11" x14ac:dyDescent="0.25">
      <c r="B62" t="s">
        <v>240</v>
      </c>
      <c r="C62" t="s">
        <v>195</v>
      </c>
      <c r="D62">
        <v>0.01</v>
      </c>
      <c r="E62" t="s">
        <v>207</v>
      </c>
      <c r="F62">
        <v>1678.93</v>
      </c>
      <c r="G62">
        <v>1685.53</v>
      </c>
      <c r="H62">
        <v>1678.17</v>
      </c>
      <c r="I62" t="s">
        <v>241</v>
      </c>
      <c r="J62">
        <v>1678.17</v>
      </c>
      <c r="K62">
        <v>-0.04</v>
      </c>
    </row>
    <row r="63" spans="2:11" x14ac:dyDescent="0.25">
      <c r="B63" t="s">
        <v>300</v>
      </c>
      <c r="C63" t="s">
        <v>200</v>
      </c>
      <c r="D63">
        <v>0.01</v>
      </c>
      <c r="E63" t="s">
        <v>147</v>
      </c>
      <c r="F63">
        <v>133.983</v>
      </c>
      <c r="G63">
        <v>133.98599999999999</v>
      </c>
      <c r="H63">
        <v>134.18100000000001</v>
      </c>
      <c r="I63" t="s">
        <v>301</v>
      </c>
      <c r="J63">
        <v>133.98599999999999</v>
      </c>
      <c r="K63">
        <v>-0.04</v>
      </c>
    </row>
    <row r="64" spans="2:11" x14ac:dyDescent="0.25">
      <c r="B64" t="s">
        <v>305</v>
      </c>
      <c r="C64" t="s">
        <v>200</v>
      </c>
      <c r="D64">
        <v>0.01</v>
      </c>
      <c r="E64" t="s">
        <v>147</v>
      </c>
      <c r="F64">
        <v>137.08000000000001</v>
      </c>
      <c r="G64">
        <v>136.71600000000001</v>
      </c>
      <c r="H64">
        <v>137.47300000000001</v>
      </c>
      <c r="I64" t="s">
        <v>306</v>
      </c>
      <c r="J64">
        <v>136.804</v>
      </c>
      <c r="K64">
        <v>-0.04</v>
      </c>
    </row>
    <row r="65" spans="2:11" x14ac:dyDescent="0.25">
      <c r="B65" t="s">
        <v>316</v>
      </c>
      <c r="C65" t="s">
        <v>200</v>
      </c>
      <c r="D65">
        <v>0.01</v>
      </c>
      <c r="E65" t="s">
        <v>147</v>
      </c>
      <c r="F65">
        <v>136.04</v>
      </c>
      <c r="G65">
        <v>135.649</v>
      </c>
      <c r="H65">
        <v>136.05699999999999</v>
      </c>
      <c r="I65" t="s">
        <v>317</v>
      </c>
      <c r="J65">
        <v>135.768</v>
      </c>
      <c r="K65">
        <v>-0.04</v>
      </c>
    </row>
    <row r="66" spans="2:11" x14ac:dyDescent="0.25">
      <c r="B66" t="s">
        <v>318</v>
      </c>
      <c r="C66" t="s">
        <v>200</v>
      </c>
      <c r="D66">
        <v>0.01</v>
      </c>
      <c r="E66" t="s">
        <v>147</v>
      </c>
      <c r="F66">
        <v>135.88499999999999</v>
      </c>
      <c r="G66">
        <v>0</v>
      </c>
      <c r="H66">
        <v>136.023</v>
      </c>
      <c r="I66" t="s">
        <v>319</v>
      </c>
      <c r="J66">
        <v>135.90899999999999</v>
      </c>
      <c r="K66">
        <v>-0.04</v>
      </c>
    </row>
    <row r="67" spans="2:11" x14ac:dyDescent="0.25">
      <c r="B67" t="s">
        <v>320</v>
      </c>
      <c r="C67" t="s">
        <v>200</v>
      </c>
      <c r="D67">
        <v>0.02</v>
      </c>
      <c r="E67" t="s">
        <v>147</v>
      </c>
      <c r="F67">
        <v>135.94300000000001</v>
      </c>
      <c r="G67">
        <v>135.703</v>
      </c>
      <c r="H67">
        <v>135.96100000000001</v>
      </c>
      <c r="I67" t="s">
        <v>321</v>
      </c>
      <c r="J67">
        <v>135.751</v>
      </c>
      <c r="K67">
        <v>-0.08</v>
      </c>
    </row>
    <row r="68" spans="2:11" x14ac:dyDescent="0.25">
      <c r="B68" t="s">
        <v>322</v>
      </c>
      <c r="C68" t="s">
        <v>195</v>
      </c>
      <c r="D68">
        <v>0.02</v>
      </c>
      <c r="E68" t="s">
        <v>147</v>
      </c>
      <c r="F68">
        <v>135.64500000000001</v>
      </c>
      <c r="G68">
        <v>135.64099999999999</v>
      </c>
      <c r="H68">
        <v>135.56200000000001</v>
      </c>
      <c r="I68" t="s">
        <v>323</v>
      </c>
      <c r="J68">
        <v>135.64099999999999</v>
      </c>
      <c r="K68">
        <v>-0.08</v>
      </c>
    </row>
    <row r="69" spans="2:11" x14ac:dyDescent="0.25">
      <c r="B69" t="s">
        <v>324</v>
      </c>
      <c r="C69" t="s">
        <v>195</v>
      </c>
      <c r="D69">
        <v>0.02</v>
      </c>
      <c r="E69" t="s">
        <v>147</v>
      </c>
      <c r="F69">
        <v>135.60599999999999</v>
      </c>
      <c r="G69">
        <v>135.6</v>
      </c>
      <c r="H69">
        <v>135.51400000000001</v>
      </c>
      <c r="I69" t="s">
        <v>325</v>
      </c>
      <c r="J69">
        <v>135.6</v>
      </c>
      <c r="K69">
        <v>-0.08</v>
      </c>
    </row>
    <row r="70" spans="2:11" x14ac:dyDescent="0.25">
      <c r="B70" t="s">
        <v>326</v>
      </c>
      <c r="C70" t="s">
        <v>195</v>
      </c>
      <c r="D70">
        <v>0.01</v>
      </c>
      <c r="E70" t="s">
        <v>147</v>
      </c>
      <c r="F70">
        <v>132.34200000000001</v>
      </c>
      <c r="G70">
        <v>132.54900000000001</v>
      </c>
      <c r="H70">
        <v>132.14500000000001</v>
      </c>
      <c r="I70" t="s">
        <v>327</v>
      </c>
      <c r="J70">
        <v>132.345</v>
      </c>
      <c r="K70">
        <v>-0.04</v>
      </c>
    </row>
    <row r="71" spans="2:11" x14ac:dyDescent="0.25">
      <c r="B71" t="s">
        <v>326</v>
      </c>
      <c r="C71" t="s">
        <v>195</v>
      </c>
      <c r="D71">
        <v>0.01</v>
      </c>
      <c r="E71" t="s">
        <v>147</v>
      </c>
      <c r="F71">
        <v>132.34200000000001</v>
      </c>
      <c r="G71">
        <v>132.33699999999999</v>
      </c>
      <c r="H71">
        <v>132.14500000000001</v>
      </c>
      <c r="I71" t="s">
        <v>328</v>
      </c>
      <c r="J71">
        <v>132.33699999999999</v>
      </c>
      <c r="K71">
        <v>-0.04</v>
      </c>
    </row>
    <row r="72" spans="2:11" x14ac:dyDescent="0.25">
      <c r="B72" t="s">
        <v>329</v>
      </c>
      <c r="C72" t="s">
        <v>195</v>
      </c>
      <c r="D72">
        <v>0.01</v>
      </c>
      <c r="E72" t="s">
        <v>147</v>
      </c>
      <c r="F72">
        <v>132.32599999999999</v>
      </c>
      <c r="G72">
        <v>132.512</v>
      </c>
      <c r="H72">
        <v>132.14699999999999</v>
      </c>
      <c r="I72" t="s">
        <v>330</v>
      </c>
      <c r="J72">
        <v>132.31100000000001</v>
      </c>
      <c r="K72">
        <v>-0.04</v>
      </c>
    </row>
    <row r="73" spans="2:11" x14ac:dyDescent="0.25">
      <c r="B73" t="s">
        <v>331</v>
      </c>
      <c r="C73" t="s">
        <v>195</v>
      </c>
      <c r="D73">
        <v>0.01</v>
      </c>
      <c r="E73" t="s">
        <v>147</v>
      </c>
      <c r="F73">
        <v>132.28</v>
      </c>
      <c r="G73">
        <v>132.506</v>
      </c>
      <c r="H73">
        <v>132.142</v>
      </c>
      <c r="I73" t="s">
        <v>332</v>
      </c>
      <c r="J73">
        <v>132.142</v>
      </c>
      <c r="K73">
        <v>-0.04</v>
      </c>
    </row>
    <row r="74" spans="2:11" x14ac:dyDescent="0.25">
      <c r="B74" t="s">
        <v>356</v>
      </c>
      <c r="C74" t="s">
        <v>195</v>
      </c>
      <c r="D74">
        <v>0.01</v>
      </c>
      <c r="E74" t="s">
        <v>147</v>
      </c>
      <c r="F74">
        <v>129.48699999999999</v>
      </c>
      <c r="G74">
        <v>129.81700000000001</v>
      </c>
      <c r="H74">
        <v>0</v>
      </c>
      <c r="I74" t="s">
        <v>357</v>
      </c>
      <c r="J74">
        <v>129.41200000000001</v>
      </c>
      <c r="K74">
        <v>-0.04</v>
      </c>
    </row>
    <row r="75" spans="2:11" x14ac:dyDescent="0.25">
      <c r="B75" t="s">
        <v>356</v>
      </c>
      <c r="C75" t="s">
        <v>195</v>
      </c>
      <c r="D75">
        <v>0.01</v>
      </c>
      <c r="E75" t="s">
        <v>147</v>
      </c>
      <c r="F75">
        <v>129.48699999999999</v>
      </c>
      <c r="G75">
        <v>129.47800000000001</v>
      </c>
      <c r="H75">
        <v>129.20500000000001</v>
      </c>
      <c r="I75" t="s">
        <v>358</v>
      </c>
      <c r="J75">
        <v>129.47800000000001</v>
      </c>
      <c r="K75">
        <v>-0.04</v>
      </c>
    </row>
    <row r="76" spans="2:11" x14ac:dyDescent="0.25">
      <c r="B76" t="s">
        <v>359</v>
      </c>
      <c r="C76" t="s">
        <v>195</v>
      </c>
      <c r="D76">
        <v>0.02</v>
      </c>
      <c r="E76" t="s">
        <v>147</v>
      </c>
      <c r="F76">
        <v>129.29400000000001</v>
      </c>
      <c r="G76">
        <v>129.55500000000001</v>
      </c>
      <c r="H76">
        <v>0</v>
      </c>
      <c r="I76" t="s">
        <v>360</v>
      </c>
      <c r="J76">
        <v>129.52500000000001</v>
      </c>
      <c r="K76">
        <v>-0.08</v>
      </c>
    </row>
    <row r="77" spans="2:11" x14ac:dyDescent="0.25">
      <c r="B77" t="s">
        <v>361</v>
      </c>
      <c r="C77" t="s">
        <v>195</v>
      </c>
      <c r="D77">
        <v>0.01</v>
      </c>
      <c r="E77" t="s">
        <v>147</v>
      </c>
      <c r="F77">
        <v>129.43100000000001</v>
      </c>
      <c r="G77">
        <v>129.66300000000001</v>
      </c>
      <c r="H77">
        <v>129.21600000000001</v>
      </c>
      <c r="I77" t="s">
        <v>362</v>
      </c>
      <c r="J77">
        <v>129.37899999999999</v>
      </c>
      <c r="K77">
        <v>-0.04</v>
      </c>
    </row>
    <row r="78" spans="2:11" x14ac:dyDescent="0.25">
      <c r="B78" t="s">
        <v>361</v>
      </c>
      <c r="C78" t="s">
        <v>195</v>
      </c>
      <c r="D78">
        <v>0.01</v>
      </c>
      <c r="E78" t="s">
        <v>147</v>
      </c>
      <c r="F78">
        <v>129.43100000000001</v>
      </c>
      <c r="G78">
        <v>129.42599999999999</v>
      </c>
      <c r="H78">
        <v>129.21</v>
      </c>
      <c r="I78" t="s">
        <v>363</v>
      </c>
      <c r="J78">
        <v>129.42599999999999</v>
      </c>
      <c r="K78">
        <v>-0.04</v>
      </c>
    </row>
    <row r="79" spans="2:11" x14ac:dyDescent="0.25">
      <c r="B79" t="s">
        <v>375</v>
      </c>
      <c r="C79" t="s">
        <v>195</v>
      </c>
      <c r="D79">
        <v>0.01</v>
      </c>
      <c r="E79" t="s">
        <v>147</v>
      </c>
      <c r="F79">
        <v>128.02099999999999</v>
      </c>
      <c r="G79">
        <v>128.19499999999999</v>
      </c>
      <c r="H79">
        <v>127.785</v>
      </c>
      <c r="I79" t="s">
        <v>376</v>
      </c>
      <c r="J79">
        <v>127.917</v>
      </c>
      <c r="K79">
        <v>-0.04</v>
      </c>
    </row>
    <row r="80" spans="2:11" x14ac:dyDescent="0.25">
      <c r="B80" t="s">
        <v>375</v>
      </c>
      <c r="C80" t="s">
        <v>195</v>
      </c>
      <c r="D80">
        <v>0.01</v>
      </c>
      <c r="E80" t="s">
        <v>147</v>
      </c>
      <c r="F80">
        <v>128.02099999999999</v>
      </c>
      <c r="G80">
        <v>128.017</v>
      </c>
      <c r="H80">
        <v>127.83499999999999</v>
      </c>
      <c r="I80" t="s">
        <v>377</v>
      </c>
      <c r="J80">
        <v>128.017</v>
      </c>
      <c r="K80">
        <v>-0.04</v>
      </c>
    </row>
    <row r="81" spans="2:11" x14ac:dyDescent="0.25">
      <c r="B81" t="s">
        <v>378</v>
      </c>
      <c r="C81" t="s">
        <v>200</v>
      </c>
      <c r="D81">
        <v>0.03</v>
      </c>
      <c r="E81" t="s">
        <v>147</v>
      </c>
      <c r="F81">
        <v>129.88</v>
      </c>
      <c r="G81">
        <v>129.20599999999999</v>
      </c>
      <c r="H81">
        <v>0</v>
      </c>
      <c r="I81" t="s">
        <v>379</v>
      </c>
      <c r="J81">
        <v>130.154</v>
      </c>
      <c r="K81">
        <v>-0.12</v>
      </c>
    </row>
    <row r="82" spans="2:11" x14ac:dyDescent="0.25">
      <c r="B82" t="s">
        <v>378</v>
      </c>
      <c r="C82" t="s">
        <v>200</v>
      </c>
      <c r="D82">
        <v>0.02</v>
      </c>
      <c r="E82" t="s">
        <v>147</v>
      </c>
      <c r="F82">
        <v>129.88</v>
      </c>
      <c r="G82">
        <v>129.89599999999999</v>
      </c>
      <c r="H82">
        <v>0</v>
      </c>
      <c r="I82" t="s">
        <v>380</v>
      </c>
      <c r="J82">
        <v>130.14699999999999</v>
      </c>
      <c r="K82">
        <v>-0.08</v>
      </c>
    </row>
    <row r="83" spans="2:11" x14ac:dyDescent="0.25">
      <c r="B83" t="s">
        <v>378</v>
      </c>
      <c r="C83" t="s">
        <v>200</v>
      </c>
      <c r="D83">
        <v>0.01</v>
      </c>
      <c r="E83" t="s">
        <v>147</v>
      </c>
      <c r="F83">
        <v>129.88</v>
      </c>
      <c r="G83">
        <v>129.89599999999999</v>
      </c>
      <c r="H83">
        <v>0</v>
      </c>
      <c r="I83" t="s">
        <v>381</v>
      </c>
      <c r="J83">
        <v>130.03700000000001</v>
      </c>
      <c r="K83">
        <v>-0.04</v>
      </c>
    </row>
    <row r="84" spans="2:11" x14ac:dyDescent="0.25">
      <c r="B84" t="s">
        <v>382</v>
      </c>
      <c r="C84" t="s">
        <v>200</v>
      </c>
      <c r="D84">
        <v>0.01</v>
      </c>
      <c r="E84" t="s">
        <v>147</v>
      </c>
      <c r="F84">
        <v>130.16999999999999</v>
      </c>
      <c r="G84">
        <v>130.18100000000001</v>
      </c>
      <c r="H84">
        <v>0</v>
      </c>
      <c r="I84" t="s">
        <v>383</v>
      </c>
      <c r="J84">
        <v>130.21700000000001</v>
      </c>
      <c r="K84">
        <v>-0.04</v>
      </c>
    </row>
    <row r="85" spans="2:11" x14ac:dyDescent="0.25">
      <c r="B85" t="s">
        <v>382</v>
      </c>
      <c r="C85" t="s">
        <v>200</v>
      </c>
      <c r="D85">
        <v>0.01</v>
      </c>
      <c r="E85" t="s">
        <v>147</v>
      </c>
      <c r="F85">
        <v>130.16999999999999</v>
      </c>
      <c r="G85">
        <v>130.18100000000001</v>
      </c>
      <c r="H85">
        <v>0</v>
      </c>
      <c r="I85" t="s">
        <v>384</v>
      </c>
      <c r="J85">
        <v>130.18100000000001</v>
      </c>
      <c r="K85">
        <v>-0.04</v>
      </c>
    </row>
    <row r="86" spans="2:11" x14ac:dyDescent="0.25">
      <c r="B86" t="s">
        <v>385</v>
      </c>
      <c r="C86" t="s">
        <v>200</v>
      </c>
      <c r="D86">
        <v>0.04</v>
      </c>
      <c r="E86" t="s">
        <v>147</v>
      </c>
      <c r="F86">
        <v>133.167</v>
      </c>
      <c r="G86">
        <v>132.96899999999999</v>
      </c>
      <c r="H86">
        <v>0</v>
      </c>
      <c r="I86" t="s">
        <v>386</v>
      </c>
      <c r="J86">
        <v>133.035</v>
      </c>
      <c r="K86">
        <v>-0.16</v>
      </c>
    </row>
    <row r="87" spans="2:11" x14ac:dyDescent="0.25">
      <c r="B87" t="s">
        <v>387</v>
      </c>
      <c r="C87" t="s">
        <v>195</v>
      </c>
      <c r="D87">
        <v>0.01</v>
      </c>
      <c r="E87" t="s">
        <v>147</v>
      </c>
      <c r="F87">
        <v>132.458</v>
      </c>
      <c r="G87">
        <v>132.65199999999999</v>
      </c>
      <c r="H87">
        <v>0</v>
      </c>
      <c r="I87" t="s">
        <v>388</v>
      </c>
      <c r="J87">
        <v>132.238</v>
      </c>
      <c r="K87">
        <v>-0.04</v>
      </c>
    </row>
    <row r="88" spans="2:11" x14ac:dyDescent="0.25">
      <c r="B88" t="s">
        <v>387</v>
      </c>
      <c r="C88" t="s">
        <v>195</v>
      </c>
      <c r="D88">
        <v>0.01</v>
      </c>
      <c r="E88" t="s">
        <v>147</v>
      </c>
      <c r="F88">
        <v>132.458</v>
      </c>
      <c r="G88">
        <v>132.35599999999999</v>
      </c>
      <c r="H88">
        <v>0</v>
      </c>
      <c r="I88" t="s">
        <v>389</v>
      </c>
      <c r="J88">
        <v>132.24</v>
      </c>
      <c r="K88">
        <v>-0.04</v>
      </c>
    </row>
    <row r="89" spans="2:11" x14ac:dyDescent="0.25">
      <c r="B89" t="s">
        <v>390</v>
      </c>
      <c r="C89" t="s">
        <v>200</v>
      </c>
      <c r="D89">
        <v>0.02</v>
      </c>
      <c r="E89" t="s">
        <v>147</v>
      </c>
      <c r="F89">
        <v>132.19200000000001</v>
      </c>
      <c r="G89">
        <v>131.93799999999999</v>
      </c>
      <c r="H89">
        <v>0</v>
      </c>
      <c r="I89" t="s">
        <v>391</v>
      </c>
      <c r="J89">
        <v>132.30699999999999</v>
      </c>
      <c r="K89">
        <v>-0.08</v>
      </c>
    </row>
    <row r="90" spans="2:11" x14ac:dyDescent="0.25">
      <c r="B90" t="s">
        <v>390</v>
      </c>
      <c r="C90" t="s">
        <v>200</v>
      </c>
      <c r="D90">
        <v>0.01</v>
      </c>
      <c r="E90" t="s">
        <v>147</v>
      </c>
      <c r="F90">
        <v>132.19200000000001</v>
      </c>
      <c r="G90">
        <v>132.196</v>
      </c>
      <c r="H90">
        <v>0</v>
      </c>
      <c r="I90" t="s">
        <v>392</v>
      </c>
      <c r="J90">
        <v>132.31100000000001</v>
      </c>
      <c r="K90">
        <v>-0.04</v>
      </c>
    </row>
    <row r="91" spans="2:11" x14ac:dyDescent="0.25">
      <c r="B91" t="s">
        <v>390</v>
      </c>
      <c r="C91" t="s">
        <v>200</v>
      </c>
      <c r="D91">
        <v>0.01</v>
      </c>
      <c r="E91" t="s">
        <v>147</v>
      </c>
      <c r="F91">
        <v>132.19200000000001</v>
      </c>
      <c r="G91">
        <v>132.196</v>
      </c>
      <c r="H91">
        <v>0</v>
      </c>
      <c r="I91" t="s">
        <v>393</v>
      </c>
      <c r="J91">
        <v>132.25899999999999</v>
      </c>
      <c r="K91">
        <v>-0.04</v>
      </c>
    </row>
    <row r="92" spans="2:11" x14ac:dyDescent="0.25">
      <c r="B92" t="s">
        <v>394</v>
      </c>
      <c r="C92" t="s">
        <v>195</v>
      </c>
      <c r="D92">
        <v>0.02</v>
      </c>
      <c r="E92" t="s">
        <v>147</v>
      </c>
      <c r="F92">
        <v>130.80500000000001</v>
      </c>
      <c r="G92">
        <v>131.20400000000001</v>
      </c>
      <c r="H92">
        <v>0</v>
      </c>
      <c r="I92" t="s">
        <v>395</v>
      </c>
      <c r="J92">
        <v>130.74299999999999</v>
      </c>
      <c r="K92">
        <v>-0.08</v>
      </c>
    </row>
    <row r="93" spans="2:11" x14ac:dyDescent="0.25">
      <c r="B93" t="s">
        <v>394</v>
      </c>
      <c r="C93" t="s">
        <v>195</v>
      </c>
      <c r="D93">
        <v>0.02</v>
      </c>
      <c r="E93" t="s">
        <v>147</v>
      </c>
      <c r="F93">
        <v>130.80500000000001</v>
      </c>
      <c r="G93">
        <v>130.798</v>
      </c>
      <c r="H93">
        <v>0</v>
      </c>
      <c r="I93" t="s">
        <v>396</v>
      </c>
      <c r="J93">
        <v>130.798</v>
      </c>
      <c r="K93">
        <v>-0.08</v>
      </c>
    </row>
    <row r="94" spans="2:11" x14ac:dyDescent="0.25">
      <c r="B94" t="s">
        <v>397</v>
      </c>
      <c r="C94" t="s">
        <v>200</v>
      </c>
      <c r="D94">
        <v>0.02</v>
      </c>
      <c r="E94" t="s">
        <v>147</v>
      </c>
      <c r="F94">
        <v>131.47999999999999</v>
      </c>
      <c r="G94">
        <v>131.23400000000001</v>
      </c>
      <c r="H94">
        <v>0</v>
      </c>
      <c r="I94" t="s">
        <v>398</v>
      </c>
      <c r="J94">
        <v>131.56800000000001</v>
      </c>
      <c r="K94">
        <v>-0.08</v>
      </c>
    </row>
    <row r="95" spans="2:11" x14ac:dyDescent="0.25">
      <c r="B95" t="s">
        <v>397</v>
      </c>
      <c r="C95" t="s">
        <v>200</v>
      </c>
      <c r="D95">
        <v>0.02</v>
      </c>
      <c r="E95" t="s">
        <v>147</v>
      </c>
      <c r="F95">
        <v>131.47999999999999</v>
      </c>
      <c r="G95">
        <v>131.48599999999999</v>
      </c>
      <c r="H95">
        <v>0</v>
      </c>
      <c r="I95" t="s">
        <v>399</v>
      </c>
      <c r="J95">
        <v>131.601</v>
      </c>
      <c r="K95">
        <v>-0.08</v>
      </c>
    </row>
    <row r="96" spans="2:11" x14ac:dyDescent="0.25">
      <c r="B96" t="s">
        <v>397</v>
      </c>
      <c r="C96" t="s">
        <v>200</v>
      </c>
      <c r="D96">
        <v>0.02</v>
      </c>
      <c r="E96" t="s">
        <v>147</v>
      </c>
      <c r="F96">
        <v>131.47999999999999</v>
      </c>
      <c r="G96">
        <v>131.48599999999999</v>
      </c>
      <c r="H96">
        <v>0</v>
      </c>
      <c r="I96" t="s">
        <v>400</v>
      </c>
      <c r="J96">
        <v>131.48599999999999</v>
      </c>
      <c r="K96">
        <v>-0.08</v>
      </c>
    </row>
    <row r="97" spans="2:11" x14ac:dyDescent="0.25">
      <c r="B97" t="s">
        <v>401</v>
      </c>
      <c r="C97" t="s">
        <v>200</v>
      </c>
      <c r="D97">
        <v>0.01</v>
      </c>
      <c r="E97" t="s">
        <v>147</v>
      </c>
      <c r="F97">
        <v>133.36099999999999</v>
      </c>
      <c r="G97">
        <v>133.05199999999999</v>
      </c>
      <c r="H97">
        <v>0</v>
      </c>
      <c r="I97" t="s">
        <v>402</v>
      </c>
      <c r="J97">
        <v>133.47999999999999</v>
      </c>
      <c r="K97">
        <v>-0.04</v>
      </c>
    </row>
    <row r="98" spans="2:11" x14ac:dyDescent="0.25">
      <c r="B98" t="s">
        <v>401</v>
      </c>
      <c r="C98" t="s">
        <v>200</v>
      </c>
      <c r="D98">
        <v>0.01</v>
      </c>
      <c r="E98" t="s">
        <v>147</v>
      </c>
      <c r="F98">
        <v>133.36099999999999</v>
      </c>
      <c r="G98">
        <v>133.36699999999999</v>
      </c>
      <c r="H98">
        <v>133.73099999999999</v>
      </c>
      <c r="I98" t="s">
        <v>403</v>
      </c>
      <c r="J98">
        <v>133.36699999999999</v>
      </c>
      <c r="K98">
        <v>-0.04</v>
      </c>
    </row>
    <row r="99" spans="2:11" x14ac:dyDescent="0.25">
      <c r="B99" t="s">
        <v>461</v>
      </c>
      <c r="C99" t="s">
        <v>200</v>
      </c>
      <c r="D99">
        <v>0.01</v>
      </c>
      <c r="E99" t="s">
        <v>147</v>
      </c>
      <c r="F99">
        <v>133.84700000000001</v>
      </c>
      <c r="G99">
        <v>133.851</v>
      </c>
      <c r="H99">
        <v>0</v>
      </c>
      <c r="I99" t="s">
        <v>462</v>
      </c>
      <c r="J99">
        <v>133.864</v>
      </c>
      <c r="K99">
        <v>-0.04</v>
      </c>
    </row>
    <row r="100" spans="2:11" x14ac:dyDescent="0.25">
      <c r="B100" t="s">
        <v>461</v>
      </c>
      <c r="C100" t="s">
        <v>200</v>
      </c>
      <c r="D100">
        <v>0.02</v>
      </c>
      <c r="E100" t="s">
        <v>147</v>
      </c>
      <c r="F100">
        <v>133.84700000000001</v>
      </c>
      <c r="G100">
        <v>133.583</v>
      </c>
      <c r="H100">
        <v>0</v>
      </c>
      <c r="I100" t="s">
        <v>463</v>
      </c>
      <c r="J100">
        <v>133.95099999999999</v>
      </c>
      <c r="K100">
        <v>-0.08</v>
      </c>
    </row>
    <row r="101" spans="2:11" x14ac:dyDescent="0.25">
      <c r="B101" t="s">
        <v>467</v>
      </c>
      <c r="C101" t="s">
        <v>200</v>
      </c>
      <c r="D101" t="s">
        <v>469</v>
      </c>
      <c r="E101" t="s">
        <v>147</v>
      </c>
      <c r="F101">
        <v>133.05000000000001</v>
      </c>
      <c r="G101">
        <v>133.05199999999999</v>
      </c>
      <c r="H101">
        <v>133.30000000000001</v>
      </c>
      <c r="I101" t="s">
        <v>470</v>
      </c>
      <c r="J101">
        <v>133.102</v>
      </c>
      <c r="K101">
        <v>0</v>
      </c>
    </row>
    <row r="102" spans="2:11" x14ac:dyDescent="0.25">
      <c r="B102" t="s">
        <v>468</v>
      </c>
      <c r="C102" t="s">
        <v>195</v>
      </c>
      <c r="D102" t="s">
        <v>469</v>
      </c>
      <c r="E102" t="s">
        <v>147</v>
      </c>
      <c r="F102">
        <v>133.01400000000001</v>
      </c>
      <c r="G102">
        <v>133.16200000000001</v>
      </c>
      <c r="H102">
        <v>0</v>
      </c>
      <c r="I102" t="s">
        <v>471</v>
      </c>
      <c r="J102">
        <v>133.16300000000001</v>
      </c>
      <c r="K102">
        <v>0</v>
      </c>
    </row>
    <row r="103" spans="2:11" x14ac:dyDescent="0.25">
      <c r="B103" t="s">
        <v>485</v>
      </c>
      <c r="C103" t="s">
        <v>195</v>
      </c>
      <c r="D103">
        <v>0.01</v>
      </c>
      <c r="E103" t="s">
        <v>147</v>
      </c>
      <c r="F103">
        <v>133.185</v>
      </c>
      <c r="G103">
        <v>133.18299999999999</v>
      </c>
      <c r="H103">
        <v>132.995</v>
      </c>
      <c r="I103" t="s">
        <v>486</v>
      </c>
      <c r="J103">
        <v>133.18299999999999</v>
      </c>
      <c r="K103">
        <v>-0.04</v>
      </c>
    </row>
    <row r="104" spans="2:11" x14ac:dyDescent="0.25">
      <c r="B104" t="s">
        <v>488</v>
      </c>
      <c r="C104" t="s">
        <v>195</v>
      </c>
      <c r="D104">
        <v>0.02</v>
      </c>
      <c r="E104" t="s">
        <v>147</v>
      </c>
      <c r="F104">
        <v>133.09100000000001</v>
      </c>
      <c r="G104">
        <v>133.24299999999999</v>
      </c>
      <c r="H104">
        <v>132.72200000000001</v>
      </c>
      <c r="I104" t="s">
        <v>487</v>
      </c>
      <c r="J104">
        <v>133.17099999999999</v>
      </c>
      <c r="K104">
        <v>-0.08</v>
      </c>
    </row>
    <row r="105" spans="2:11" x14ac:dyDescent="0.25">
      <c r="B105" t="s">
        <v>495</v>
      </c>
      <c r="C105" t="s">
        <v>195</v>
      </c>
      <c r="D105">
        <v>0.02</v>
      </c>
      <c r="E105" t="s">
        <v>147</v>
      </c>
      <c r="F105">
        <v>134.114</v>
      </c>
      <c r="G105">
        <v>134.251</v>
      </c>
      <c r="H105">
        <v>0</v>
      </c>
      <c r="I105" t="s">
        <v>496</v>
      </c>
      <c r="J105">
        <v>134.02000000000001</v>
      </c>
      <c r="K105">
        <v>-0.08</v>
      </c>
    </row>
    <row r="106" spans="2:11" x14ac:dyDescent="0.25">
      <c r="B106" t="s">
        <v>495</v>
      </c>
      <c r="C106" t="s">
        <v>195</v>
      </c>
      <c r="D106">
        <v>0.01</v>
      </c>
      <c r="E106" t="s">
        <v>147</v>
      </c>
      <c r="F106">
        <v>134.114</v>
      </c>
      <c r="G106">
        <v>134.10900000000001</v>
      </c>
      <c r="H106">
        <v>0</v>
      </c>
      <c r="I106" t="s">
        <v>497</v>
      </c>
      <c r="J106">
        <v>133.988</v>
      </c>
      <c r="K106">
        <v>-0.04</v>
      </c>
    </row>
    <row r="107" spans="2:11" x14ac:dyDescent="0.25">
      <c r="B107" t="s">
        <v>495</v>
      </c>
      <c r="C107" t="s">
        <v>195</v>
      </c>
      <c r="D107">
        <v>0.01</v>
      </c>
      <c r="E107" t="s">
        <v>147</v>
      </c>
      <c r="F107">
        <v>134.114</v>
      </c>
      <c r="G107">
        <v>134.10900000000001</v>
      </c>
      <c r="H107">
        <v>0</v>
      </c>
      <c r="I107" t="s">
        <v>498</v>
      </c>
      <c r="J107">
        <v>133.91200000000001</v>
      </c>
      <c r="K107">
        <v>-0.04</v>
      </c>
    </row>
    <row r="108" spans="2:11" x14ac:dyDescent="0.25">
      <c r="B108" t="s">
        <v>499</v>
      </c>
      <c r="C108" t="s">
        <v>195</v>
      </c>
      <c r="D108">
        <v>0.04</v>
      </c>
      <c r="E108" t="s">
        <v>147</v>
      </c>
      <c r="F108">
        <v>134.06</v>
      </c>
      <c r="G108">
        <v>134.303</v>
      </c>
      <c r="H108">
        <v>0</v>
      </c>
      <c r="I108" t="s">
        <v>500</v>
      </c>
      <c r="J108">
        <v>134.197</v>
      </c>
      <c r="K108">
        <v>-0.16</v>
      </c>
    </row>
    <row r="109" spans="2:11" x14ac:dyDescent="0.25">
      <c r="B109" t="s">
        <v>501</v>
      </c>
      <c r="C109" t="s">
        <v>200</v>
      </c>
      <c r="D109">
        <v>0.04</v>
      </c>
      <c r="E109" t="s">
        <v>147</v>
      </c>
      <c r="F109">
        <v>134.89699999999999</v>
      </c>
      <c r="G109">
        <v>0</v>
      </c>
      <c r="H109">
        <v>0</v>
      </c>
      <c r="I109" t="s">
        <v>502</v>
      </c>
      <c r="J109">
        <v>134.85599999999999</v>
      </c>
      <c r="K109">
        <v>-0.16</v>
      </c>
    </row>
    <row r="110" spans="2:11" x14ac:dyDescent="0.25">
      <c r="B110" t="s">
        <v>516</v>
      </c>
      <c r="C110" t="s">
        <v>200</v>
      </c>
      <c r="D110">
        <v>0.05</v>
      </c>
      <c r="E110" t="s">
        <v>147</v>
      </c>
      <c r="F110">
        <v>135.405</v>
      </c>
      <c r="G110">
        <v>135.15100000000001</v>
      </c>
      <c r="H110">
        <v>0</v>
      </c>
      <c r="I110" t="s">
        <v>517</v>
      </c>
      <c r="J110">
        <v>135.261</v>
      </c>
      <c r="K110">
        <v>-0.2</v>
      </c>
    </row>
    <row r="111" spans="2:11" x14ac:dyDescent="0.25">
      <c r="B111" t="s">
        <v>518</v>
      </c>
      <c r="C111" t="s">
        <v>195</v>
      </c>
      <c r="D111">
        <v>0.05</v>
      </c>
      <c r="E111" t="s">
        <v>147</v>
      </c>
      <c r="F111">
        <v>135.245</v>
      </c>
      <c r="G111">
        <v>135.30500000000001</v>
      </c>
      <c r="H111">
        <v>0</v>
      </c>
      <c r="I111" t="s">
        <v>519</v>
      </c>
      <c r="J111">
        <v>135.26599999999999</v>
      </c>
      <c r="K111">
        <v>-0.2</v>
      </c>
    </row>
    <row r="112" spans="2:11" x14ac:dyDescent="0.25">
      <c r="B112" t="s">
        <v>520</v>
      </c>
      <c r="C112" t="s">
        <v>195</v>
      </c>
      <c r="D112">
        <v>0.05</v>
      </c>
      <c r="E112" t="s">
        <v>147</v>
      </c>
      <c r="F112">
        <v>134.71799999999999</v>
      </c>
      <c r="G112">
        <v>134.714</v>
      </c>
      <c r="H112">
        <v>0</v>
      </c>
      <c r="I112" t="s">
        <v>521</v>
      </c>
      <c r="J112">
        <v>134.714</v>
      </c>
      <c r="K112">
        <v>-0.2</v>
      </c>
    </row>
    <row r="113" spans="2:11" x14ac:dyDescent="0.25">
      <c r="B113" t="s">
        <v>522</v>
      </c>
      <c r="C113" t="s">
        <v>200</v>
      </c>
      <c r="D113">
        <v>0.05</v>
      </c>
      <c r="E113" t="s">
        <v>147</v>
      </c>
      <c r="F113">
        <v>134.84200000000001</v>
      </c>
      <c r="G113">
        <v>134.70699999999999</v>
      </c>
      <c r="H113">
        <v>0</v>
      </c>
      <c r="I113" t="s">
        <v>523</v>
      </c>
      <c r="J113">
        <v>134.726</v>
      </c>
      <c r="K113">
        <v>-0.2</v>
      </c>
    </row>
    <row r="114" spans="2:11" x14ac:dyDescent="0.25">
      <c r="B114" t="s">
        <v>524</v>
      </c>
      <c r="C114" t="s">
        <v>200</v>
      </c>
      <c r="D114">
        <v>0.04</v>
      </c>
      <c r="E114" t="s">
        <v>147</v>
      </c>
      <c r="F114">
        <v>134.94200000000001</v>
      </c>
      <c r="G114">
        <v>134.947</v>
      </c>
      <c r="H114">
        <v>135.078</v>
      </c>
      <c r="I114" t="s">
        <v>525</v>
      </c>
      <c r="J114">
        <v>135.04499999999999</v>
      </c>
      <c r="K114">
        <v>-0.16</v>
      </c>
    </row>
    <row r="115" spans="2:11" x14ac:dyDescent="0.25">
      <c r="B115" t="s">
        <v>524</v>
      </c>
      <c r="C115" t="s">
        <v>200</v>
      </c>
      <c r="D115">
        <v>0.01</v>
      </c>
      <c r="E115" t="s">
        <v>147</v>
      </c>
      <c r="F115">
        <v>134.94200000000001</v>
      </c>
      <c r="G115">
        <v>134.947</v>
      </c>
      <c r="H115">
        <v>135.26499999999999</v>
      </c>
      <c r="I115" t="s">
        <v>526</v>
      </c>
      <c r="J115">
        <v>135.07300000000001</v>
      </c>
      <c r="K115">
        <v>-0.04</v>
      </c>
    </row>
    <row r="116" spans="2:11" x14ac:dyDescent="0.25">
      <c r="B116" t="s">
        <v>527</v>
      </c>
      <c r="C116" t="s">
        <v>195</v>
      </c>
      <c r="D116">
        <v>0.05</v>
      </c>
      <c r="E116" t="s">
        <v>147</v>
      </c>
      <c r="F116">
        <v>134.35300000000001</v>
      </c>
      <c r="G116">
        <v>134.345</v>
      </c>
      <c r="H116">
        <v>134.20400000000001</v>
      </c>
      <c r="I116" t="s">
        <v>528</v>
      </c>
      <c r="J116">
        <v>134.21600000000001</v>
      </c>
      <c r="K116">
        <v>-0.2</v>
      </c>
    </row>
    <row r="117" spans="2:11" x14ac:dyDescent="0.25">
      <c r="B117" t="s">
        <v>529</v>
      </c>
      <c r="C117" t="s">
        <v>200</v>
      </c>
      <c r="D117">
        <v>0.05</v>
      </c>
      <c r="E117" t="s">
        <v>147</v>
      </c>
      <c r="F117">
        <v>134.30000000000001</v>
      </c>
      <c r="G117">
        <v>134.154</v>
      </c>
      <c r="H117">
        <v>134.499</v>
      </c>
      <c r="I117" t="s">
        <v>530</v>
      </c>
      <c r="J117">
        <v>134.17699999999999</v>
      </c>
      <c r="K117">
        <v>-0.2</v>
      </c>
    </row>
    <row r="118" spans="2:11" x14ac:dyDescent="0.25">
      <c r="B118" t="s">
        <v>572</v>
      </c>
      <c r="C118" t="s">
        <v>195</v>
      </c>
      <c r="D118">
        <v>0.05</v>
      </c>
      <c r="E118" t="s">
        <v>147</v>
      </c>
      <c r="F118">
        <v>134.27099999999999</v>
      </c>
      <c r="G118">
        <v>0</v>
      </c>
      <c r="H118">
        <v>0</v>
      </c>
      <c r="I118" t="s">
        <v>573</v>
      </c>
      <c r="J118">
        <v>134.316</v>
      </c>
      <c r="K118">
        <v>-0.2</v>
      </c>
    </row>
    <row r="119" spans="2:11" x14ac:dyDescent="0.25">
      <c r="B119" t="s">
        <v>577</v>
      </c>
      <c r="C119" t="s">
        <v>195</v>
      </c>
      <c r="D119">
        <v>0.05</v>
      </c>
      <c r="E119" t="s">
        <v>147</v>
      </c>
      <c r="F119">
        <v>134.256</v>
      </c>
      <c r="G119">
        <v>0</v>
      </c>
      <c r="H119">
        <v>0</v>
      </c>
      <c r="I119" t="s">
        <v>574</v>
      </c>
      <c r="J119">
        <v>134.316</v>
      </c>
      <c r="K119">
        <v>-0.2</v>
      </c>
    </row>
    <row r="120" spans="2:11" x14ac:dyDescent="0.25">
      <c r="B120" t="s">
        <v>575</v>
      </c>
      <c r="C120" t="s">
        <v>195</v>
      </c>
      <c r="D120">
        <v>0.03</v>
      </c>
      <c r="E120" t="s">
        <v>147</v>
      </c>
      <c r="F120">
        <v>134.16</v>
      </c>
      <c r="G120">
        <v>134.25299999999999</v>
      </c>
      <c r="H120">
        <v>134.03</v>
      </c>
      <c r="I120" t="s">
        <v>576</v>
      </c>
      <c r="J120">
        <v>134.15299999999999</v>
      </c>
      <c r="K120">
        <v>-0.12</v>
      </c>
    </row>
    <row r="121" spans="2:11" x14ac:dyDescent="0.25">
      <c r="B121" t="s">
        <v>575</v>
      </c>
      <c r="C121" t="s">
        <v>195</v>
      </c>
      <c r="D121">
        <v>0.02</v>
      </c>
      <c r="E121" t="s">
        <v>147</v>
      </c>
      <c r="F121">
        <v>134.16</v>
      </c>
      <c r="G121">
        <v>134.15700000000001</v>
      </c>
      <c r="H121">
        <v>134.01599999999999</v>
      </c>
      <c r="I121" t="s">
        <v>578</v>
      </c>
      <c r="J121">
        <v>134.15700000000001</v>
      </c>
      <c r="K121">
        <v>-0.08</v>
      </c>
    </row>
    <row r="122" spans="2:11" x14ac:dyDescent="0.25">
      <c r="B122" t="s">
        <v>602</v>
      </c>
      <c r="C122" t="s">
        <v>195</v>
      </c>
      <c r="D122">
        <v>0.06</v>
      </c>
      <c r="E122" t="s">
        <v>147</v>
      </c>
      <c r="F122">
        <v>132.4</v>
      </c>
      <c r="G122">
        <v>133.14599999999999</v>
      </c>
      <c r="H122">
        <v>132.18899999999999</v>
      </c>
      <c r="I122" t="s">
        <v>603</v>
      </c>
      <c r="J122">
        <v>132.572</v>
      </c>
      <c r="K122">
        <v>-0.24</v>
      </c>
    </row>
    <row r="123" spans="2:11" x14ac:dyDescent="0.25">
      <c r="B123" t="s">
        <v>604</v>
      </c>
      <c r="C123" t="s">
        <v>195</v>
      </c>
      <c r="D123">
        <v>0.02</v>
      </c>
      <c r="E123" t="s">
        <v>147</v>
      </c>
      <c r="F123">
        <v>132.375</v>
      </c>
      <c r="G123">
        <v>133.15600000000001</v>
      </c>
      <c r="H123">
        <v>132.19900000000001</v>
      </c>
      <c r="I123" t="s">
        <v>603</v>
      </c>
      <c r="J123">
        <v>132.572</v>
      </c>
      <c r="K123">
        <v>-0.08</v>
      </c>
    </row>
    <row r="124" spans="2:11" x14ac:dyDescent="0.25">
      <c r="B124" t="s">
        <v>605</v>
      </c>
      <c r="C124" t="s">
        <v>200</v>
      </c>
      <c r="D124">
        <v>0.01</v>
      </c>
      <c r="E124" t="s">
        <v>147</v>
      </c>
      <c r="F124">
        <v>132.536</v>
      </c>
      <c r="G124">
        <v>132.16999999999999</v>
      </c>
      <c r="H124">
        <v>132.71100000000001</v>
      </c>
      <c r="I124" t="s">
        <v>606</v>
      </c>
      <c r="J124">
        <v>132.58099999999999</v>
      </c>
      <c r="K124">
        <v>-0.04</v>
      </c>
    </row>
    <row r="125" spans="2:11" x14ac:dyDescent="0.25">
      <c r="B125" t="s">
        <v>605</v>
      </c>
      <c r="C125" t="s">
        <v>200</v>
      </c>
      <c r="D125">
        <v>0.01</v>
      </c>
      <c r="E125" t="s">
        <v>147</v>
      </c>
      <c r="F125">
        <v>132.536</v>
      </c>
      <c r="G125">
        <v>132.547</v>
      </c>
      <c r="H125">
        <v>132.71100000000001</v>
      </c>
      <c r="I125" t="s">
        <v>607</v>
      </c>
      <c r="J125">
        <v>132.547</v>
      </c>
      <c r="K125">
        <v>-0.04</v>
      </c>
    </row>
    <row r="126" spans="2:11" x14ac:dyDescent="0.25">
      <c r="B126" t="s">
        <v>608</v>
      </c>
      <c r="C126" t="s">
        <v>195</v>
      </c>
      <c r="D126">
        <v>0.04</v>
      </c>
      <c r="E126" t="s">
        <v>147</v>
      </c>
      <c r="F126">
        <v>132.32</v>
      </c>
      <c r="G126">
        <v>132.41900000000001</v>
      </c>
      <c r="H126">
        <v>132.18299999999999</v>
      </c>
      <c r="I126" t="s">
        <v>609</v>
      </c>
      <c r="J126">
        <v>132.25399999999999</v>
      </c>
      <c r="K126">
        <v>-0.16</v>
      </c>
    </row>
    <row r="127" spans="2:11" x14ac:dyDescent="0.25">
      <c r="B127" t="s">
        <v>608</v>
      </c>
      <c r="C127" t="s">
        <v>195</v>
      </c>
      <c r="D127">
        <v>0.02</v>
      </c>
      <c r="E127" t="s">
        <v>147</v>
      </c>
      <c r="F127">
        <v>132.32</v>
      </c>
      <c r="G127">
        <v>132.31299999999999</v>
      </c>
      <c r="H127">
        <v>132.18600000000001</v>
      </c>
      <c r="I127" t="s">
        <v>610</v>
      </c>
      <c r="J127">
        <v>132.31299999999999</v>
      </c>
      <c r="K127">
        <v>-0.08</v>
      </c>
    </row>
    <row r="128" spans="2:11" x14ac:dyDescent="0.25">
      <c r="B128" t="s">
        <v>640</v>
      </c>
      <c r="C128" t="s">
        <v>200</v>
      </c>
      <c r="D128">
        <v>0.05</v>
      </c>
      <c r="E128" t="s">
        <v>147</v>
      </c>
      <c r="F128">
        <v>133.04400000000001</v>
      </c>
      <c r="G128">
        <v>132.863</v>
      </c>
      <c r="H128">
        <v>133.399</v>
      </c>
      <c r="I128" t="s">
        <v>641</v>
      </c>
      <c r="J128">
        <v>133.17599999999999</v>
      </c>
      <c r="K128">
        <v>-0.2</v>
      </c>
    </row>
    <row r="129" spans="2:11" x14ac:dyDescent="0.25">
      <c r="B129" t="s">
        <v>640</v>
      </c>
      <c r="C129" t="s">
        <v>200</v>
      </c>
      <c r="D129">
        <v>0.01</v>
      </c>
      <c r="E129" t="s">
        <v>147</v>
      </c>
      <c r="F129">
        <v>133.04400000000001</v>
      </c>
      <c r="G129">
        <v>133.054</v>
      </c>
      <c r="H129">
        <v>133.22499999999999</v>
      </c>
      <c r="I129" t="s">
        <v>642</v>
      </c>
      <c r="J129">
        <v>133.22499999999999</v>
      </c>
      <c r="K129">
        <v>-0.04</v>
      </c>
    </row>
    <row r="130" spans="2:11" x14ac:dyDescent="0.25">
      <c r="B130" t="s">
        <v>632</v>
      </c>
      <c r="C130" t="s">
        <v>195</v>
      </c>
      <c r="D130">
        <v>0.06</v>
      </c>
      <c r="E130" t="s">
        <v>147</v>
      </c>
      <c r="F130">
        <v>132.60599999999999</v>
      </c>
      <c r="G130">
        <v>132.77699999999999</v>
      </c>
      <c r="H130">
        <v>0</v>
      </c>
      <c r="I130" t="s">
        <v>633</v>
      </c>
      <c r="J130">
        <v>132.71899999999999</v>
      </c>
      <c r="K130">
        <v>-0.24</v>
      </c>
    </row>
    <row r="131" spans="2:11" x14ac:dyDescent="0.25">
      <c r="B131" t="s">
        <v>634</v>
      </c>
      <c r="C131" t="s">
        <v>195</v>
      </c>
      <c r="D131">
        <v>0.01</v>
      </c>
      <c r="E131" t="s">
        <v>147</v>
      </c>
      <c r="F131">
        <v>132.595</v>
      </c>
      <c r="G131">
        <v>132.77199999999999</v>
      </c>
      <c r="H131">
        <v>0</v>
      </c>
      <c r="I131" t="s">
        <v>635</v>
      </c>
      <c r="J131">
        <v>132.70699999999999</v>
      </c>
      <c r="K131">
        <v>-0.04</v>
      </c>
    </row>
    <row r="132" spans="2:11" x14ac:dyDescent="0.25">
      <c r="B132" t="s">
        <v>636</v>
      </c>
      <c r="C132" t="s">
        <v>195</v>
      </c>
      <c r="D132">
        <v>0.06</v>
      </c>
      <c r="E132" t="s">
        <v>147</v>
      </c>
      <c r="F132">
        <v>132.541</v>
      </c>
      <c r="G132">
        <v>0</v>
      </c>
      <c r="H132">
        <v>0</v>
      </c>
      <c r="I132" t="s">
        <v>637</v>
      </c>
      <c r="J132">
        <v>132.43600000000001</v>
      </c>
      <c r="K132">
        <v>-0.24</v>
      </c>
    </row>
    <row r="133" spans="2:11" x14ac:dyDescent="0.25">
      <c r="B133" t="s">
        <v>638</v>
      </c>
      <c r="C133" t="s">
        <v>195</v>
      </c>
      <c r="D133">
        <v>0.01</v>
      </c>
      <c r="E133" t="s">
        <v>147</v>
      </c>
      <c r="F133">
        <v>132.51300000000001</v>
      </c>
      <c r="G133">
        <v>132.50299999999999</v>
      </c>
      <c r="H133">
        <v>0</v>
      </c>
      <c r="I133" t="s">
        <v>639</v>
      </c>
      <c r="J133">
        <v>132.40899999999999</v>
      </c>
      <c r="K133">
        <v>-0.04</v>
      </c>
    </row>
    <row r="134" spans="2:11" x14ac:dyDescent="0.25">
      <c r="B134" t="s">
        <v>650</v>
      </c>
      <c r="C134" t="s">
        <v>200</v>
      </c>
      <c r="D134">
        <v>0.06</v>
      </c>
      <c r="E134" t="s">
        <v>147</v>
      </c>
      <c r="F134">
        <v>132.81</v>
      </c>
      <c r="G134">
        <v>132.58799999999999</v>
      </c>
      <c r="H134">
        <v>132.99199999999999</v>
      </c>
      <c r="I134" t="s">
        <v>651</v>
      </c>
      <c r="J134">
        <v>132.90299999999999</v>
      </c>
      <c r="K134">
        <v>-0.24</v>
      </c>
    </row>
    <row r="135" spans="2:11" x14ac:dyDescent="0.25">
      <c r="B135" t="s">
        <v>652</v>
      </c>
      <c r="C135" t="s">
        <v>200</v>
      </c>
      <c r="D135">
        <v>0.02</v>
      </c>
      <c r="E135" t="s">
        <v>147</v>
      </c>
      <c r="F135">
        <v>132.81399999999999</v>
      </c>
      <c r="G135">
        <v>132.821</v>
      </c>
      <c r="H135">
        <v>132.99199999999999</v>
      </c>
      <c r="I135" t="s">
        <v>653</v>
      </c>
      <c r="J135">
        <v>132.90799999999999</v>
      </c>
      <c r="K135">
        <v>-0.08</v>
      </c>
    </row>
    <row r="136" spans="2:11" x14ac:dyDescent="0.25">
      <c r="B136" t="s">
        <v>654</v>
      </c>
      <c r="C136" t="s">
        <v>195</v>
      </c>
      <c r="D136">
        <v>0.01</v>
      </c>
      <c r="E136" t="s">
        <v>147</v>
      </c>
      <c r="F136">
        <v>133.17500000000001</v>
      </c>
      <c r="G136">
        <v>133.286</v>
      </c>
      <c r="H136">
        <v>133.07300000000001</v>
      </c>
      <c r="I136" t="s">
        <v>655</v>
      </c>
      <c r="J136">
        <v>133.286</v>
      </c>
      <c r="K136">
        <v>-0.04</v>
      </c>
    </row>
    <row r="137" spans="2:11" x14ac:dyDescent="0.25">
      <c r="B137" t="s">
        <v>656</v>
      </c>
      <c r="C137" t="s">
        <v>200</v>
      </c>
      <c r="D137">
        <v>0.06</v>
      </c>
      <c r="E137" t="s">
        <v>147</v>
      </c>
      <c r="F137">
        <v>133.31399999999999</v>
      </c>
      <c r="G137">
        <v>132.99700000000001</v>
      </c>
      <c r="H137">
        <v>133.42500000000001</v>
      </c>
      <c r="I137" t="s">
        <v>657</v>
      </c>
      <c r="J137">
        <v>133.16999999999999</v>
      </c>
      <c r="K137">
        <v>-0.24</v>
      </c>
    </row>
    <row r="138" spans="2:11" x14ac:dyDescent="0.25">
      <c r="B138" t="s">
        <v>658</v>
      </c>
      <c r="C138" t="s">
        <v>200</v>
      </c>
      <c r="D138">
        <v>0.02</v>
      </c>
      <c r="E138" t="s">
        <v>147</v>
      </c>
      <c r="F138">
        <v>133.316</v>
      </c>
      <c r="G138">
        <v>133.00899999999999</v>
      </c>
      <c r="H138">
        <v>133.47800000000001</v>
      </c>
      <c r="I138" t="s">
        <v>659</v>
      </c>
      <c r="J138">
        <v>133.19999999999999</v>
      </c>
      <c r="K138">
        <v>-0.08</v>
      </c>
    </row>
    <row r="139" spans="2:11" x14ac:dyDescent="0.25">
      <c r="B139" t="s">
        <v>660</v>
      </c>
      <c r="C139" t="s">
        <v>200</v>
      </c>
      <c r="D139">
        <v>0.01</v>
      </c>
      <c r="E139" t="s">
        <v>147</v>
      </c>
      <c r="F139">
        <v>133.298</v>
      </c>
      <c r="G139">
        <v>133.02000000000001</v>
      </c>
      <c r="H139">
        <v>133.56800000000001</v>
      </c>
      <c r="I139" t="s">
        <v>661</v>
      </c>
      <c r="J139">
        <v>133.20599999999999</v>
      </c>
      <c r="K139">
        <v>-0.04</v>
      </c>
    </row>
    <row r="140" spans="2:11" x14ac:dyDescent="0.25">
      <c r="B140" t="s">
        <v>662</v>
      </c>
      <c r="C140" t="s">
        <v>195</v>
      </c>
      <c r="D140">
        <v>0.06</v>
      </c>
      <c r="E140" t="s">
        <v>147</v>
      </c>
      <c r="F140">
        <v>133.00899999999999</v>
      </c>
      <c r="G140">
        <v>133.155</v>
      </c>
      <c r="H140">
        <v>0</v>
      </c>
      <c r="I140" t="s">
        <v>663</v>
      </c>
      <c r="J140">
        <v>133.11000000000001</v>
      </c>
      <c r="K140">
        <v>-0.24</v>
      </c>
    </row>
    <row r="141" spans="2:11" x14ac:dyDescent="0.25">
      <c r="B141" t="s">
        <v>664</v>
      </c>
      <c r="C141" t="s">
        <v>195</v>
      </c>
      <c r="D141">
        <v>0.02</v>
      </c>
      <c r="E141" t="s">
        <v>147</v>
      </c>
      <c r="F141">
        <v>133.005</v>
      </c>
      <c r="G141">
        <v>133.15799999999999</v>
      </c>
      <c r="H141">
        <v>132.85400000000001</v>
      </c>
      <c r="I141" t="s">
        <v>665</v>
      </c>
      <c r="J141">
        <v>133.09800000000001</v>
      </c>
      <c r="K141">
        <v>-0.08</v>
      </c>
    </row>
    <row r="142" spans="2:11" x14ac:dyDescent="0.25">
      <c r="B142" t="s">
        <v>968</v>
      </c>
      <c r="C142" t="s">
        <v>200</v>
      </c>
      <c r="D142">
        <v>0.06</v>
      </c>
      <c r="E142" t="s">
        <v>147</v>
      </c>
      <c r="F142">
        <v>133.28100000000001</v>
      </c>
      <c r="G142">
        <v>133.28200000000001</v>
      </c>
      <c r="H142">
        <v>133.37100000000001</v>
      </c>
      <c r="I142" t="s">
        <v>969</v>
      </c>
      <c r="J142">
        <v>133.28200000000001</v>
      </c>
      <c r="K142">
        <v>-0.24</v>
      </c>
    </row>
    <row r="143" spans="2:11" x14ac:dyDescent="0.25">
      <c r="B143" t="s">
        <v>970</v>
      </c>
      <c r="C143" t="s">
        <v>200</v>
      </c>
      <c r="D143">
        <v>0.06</v>
      </c>
      <c r="E143" t="s">
        <v>147</v>
      </c>
      <c r="F143">
        <v>133.36099999999999</v>
      </c>
      <c r="G143">
        <v>133.26</v>
      </c>
      <c r="H143">
        <v>133.46</v>
      </c>
      <c r="I143" t="s">
        <v>971</v>
      </c>
      <c r="J143">
        <v>133.26</v>
      </c>
      <c r="K143">
        <v>-0.24</v>
      </c>
    </row>
    <row r="144" spans="2:11" x14ac:dyDescent="0.25">
      <c r="B144" t="s">
        <v>972</v>
      </c>
      <c r="C144" t="s">
        <v>200</v>
      </c>
      <c r="D144">
        <v>0.02</v>
      </c>
      <c r="E144" t="s">
        <v>147</v>
      </c>
      <c r="F144">
        <v>133.35499999999999</v>
      </c>
      <c r="G144">
        <v>133.26300000000001</v>
      </c>
      <c r="H144">
        <v>133.53399999999999</v>
      </c>
      <c r="I144" t="s">
        <v>973</v>
      </c>
      <c r="J144">
        <v>133.26300000000001</v>
      </c>
      <c r="K144">
        <v>-0.08</v>
      </c>
    </row>
    <row r="145" spans="2:11" x14ac:dyDescent="0.25">
      <c r="B145" t="s">
        <v>974</v>
      </c>
      <c r="C145" t="s">
        <v>195</v>
      </c>
      <c r="D145">
        <v>0.01</v>
      </c>
      <c r="E145" t="s">
        <v>147</v>
      </c>
      <c r="F145">
        <v>132.27799999999999</v>
      </c>
      <c r="G145">
        <v>132.51300000000001</v>
      </c>
      <c r="H145">
        <v>132.173</v>
      </c>
      <c r="I145" t="s">
        <v>975</v>
      </c>
      <c r="J145">
        <v>132.40600000000001</v>
      </c>
      <c r="K145">
        <v>-0.04</v>
      </c>
    </row>
    <row r="146" spans="2:11" x14ac:dyDescent="0.25">
      <c r="B146" t="s">
        <v>976</v>
      </c>
      <c r="C146" t="s">
        <v>195</v>
      </c>
      <c r="D146">
        <v>0.02</v>
      </c>
      <c r="E146" t="s">
        <v>147</v>
      </c>
      <c r="F146">
        <v>132.285</v>
      </c>
      <c r="G146">
        <v>132.50700000000001</v>
      </c>
      <c r="H146">
        <v>132.00299999999999</v>
      </c>
      <c r="I146" t="s">
        <v>977</v>
      </c>
      <c r="J146">
        <v>132.40899999999999</v>
      </c>
      <c r="K146">
        <v>-0.08</v>
      </c>
    </row>
    <row r="147" spans="2:11" x14ac:dyDescent="0.25">
      <c r="B147" t="s">
        <v>974</v>
      </c>
      <c r="C147" t="s">
        <v>195</v>
      </c>
      <c r="D147">
        <v>0.03</v>
      </c>
      <c r="E147" t="s">
        <v>147</v>
      </c>
      <c r="F147">
        <v>132.27799999999999</v>
      </c>
      <c r="G147">
        <v>132.51300000000001</v>
      </c>
      <c r="H147">
        <v>132.173</v>
      </c>
      <c r="I147" t="s">
        <v>978</v>
      </c>
      <c r="J147">
        <v>132.464</v>
      </c>
      <c r="K147">
        <v>-0.12</v>
      </c>
    </row>
    <row r="148" spans="2:11" x14ac:dyDescent="0.25">
      <c r="B148" t="s">
        <v>1006</v>
      </c>
      <c r="C148" t="s">
        <v>200</v>
      </c>
      <c r="D148">
        <v>0.02</v>
      </c>
      <c r="E148" t="s">
        <v>147</v>
      </c>
      <c r="F148">
        <v>132.59100000000001</v>
      </c>
      <c r="G148">
        <v>132.55099999999999</v>
      </c>
      <c r="H148">
        <v>132.691</v>
      </c>
      <c r="I148" t="s">
        <v>1007</v>
      </c>
      <c r="J148">
        <v>132.691</v>
      </c>
      <c r="K148">
        <v>-0.08</v>
      </c>
    </row>
    <row r="149" spans="2:11" x14ac:dyDescent="0.25">
      <c r="B149" t="s">
        <v>1008</v>
      </c>
      <c r="C149" t="s">
        <v>200</v>
      </c>
      <c r="D149">
        <v>0.01</v>
      </c>
      <c r="E149" t="s">
        <v>147</v>
      </c>
      <c r="F149">
        <v>132.61600000000001</v>
      </c>
      <c r="G149">
        <v>0</v>
      </c>
      <c r="H149">
        <v>132.78299999999999</v>
      </c>
      <c r="I149" t="s">
        <v>1009</v>
      </c>
      <c r="J149">
        <v>132.613</v>
      </c>
      <c r="K149">
        <v>-0.04</v>
      </c>
    </row>
    <row r="150" spans="2:11" x14ac:dyDescent="0.25">
      <c r="B150" t="s">
        <v>1010</v>
      </c>
      <c r="C150" t="s">
        <v>200</v>
      </c>
      <c r="D150">
        <v>0.02</v>
      </c>
      <c r="E150" t="s">
        <v>147</v>
      </c>
      <c r="F150">
        <v>132.99600000000001</v>
      </c>
      <c r="G150">
        <v>132.898</v>
      </c>
      <c r="H150">
        <v>133.09700000000001</v>
      </c>
      <c r="I150" t="s">
        <v>1011</v>
      </c>
      <c r="J150">
        <v>132.93600000000001</v>
      </c>
      <c r="K150">
        <v>-0.08</v>
      </c>
    </row>
    <row r="151" spans="2:11" x14ac:dyDescent="0.25">
      <c r="B151" t="s">
        <v>1012</v>
      </c>
      <c r="C151" t="s">
        <v>200</v>
      </c>
      <c r="D151">
        <v>0.01</v>
      </c>
      <c r="E151" t="s">
        <v>147</v>
      </c>
      <c r="F151">
        <v>132.97800000000001</v>
      </c>
      <c r="G151">
        <v>132.89400000000001</v>
      </c>
      <c r="H151">
        <v>133.17400000000001</v>
      </c>
      <c r="I151" t="s">
        <v>1013</v>
      </c>
      <c r="J151">
        <v>132.92400000000001</v>
      </c>
      <c r="K151">
        <v>-0.04</v>
      </c>
    </row>
    <row r="152" spans="2:11" x14ac:dyDescent="0.25">
      <c r="B152" t="s">
        <v>1010</v>
      </c>
      <c r="C152" t="s">
        <v>200</v>
      </c>
      <c r="D152">
        <v>0.01</v>
      </c>
      <c r="E152" t="s">
        <v>147</v>
      </c>
      <c r="F152">
        <v>132.99600000000001</v>
      </c>
      <c r="G152">
        <v>132.898</v>
      </c>
      <c r="H152">
        <v>133.09700000000001</v>
      </c>
      <c r="I152" t="s">
        <v>1014</v>
      </c>
      <c r="J152">
        <v>132.92400000000001</v>
      </c>
      <c r="K152">
        <v>-0.04</v>
      </c>
    </row>
    <row r="153" spans="2:11" x14ac:dyDescent="0.25">
      <c r="B153" t="s">
        <v>1015</v>
      </c>
      <c r="C153" t="s">
        <v>200</v>
      </c>
      <c r="D153">
        <v>0.02</v>
      </c>
      <c r="E153" t="s">
        <v>147</v>
      </c>
      <c r="F153">
        <v>132.982</v>
      </c>
      <c r="G153">
        <v>132.88300000000001</v>
      </c>
      <c r="H153">
        <v>133.08199999999999</v>
      </c>
      <c r="I153" t="s">
        <v>1016</v>
      </c>
      <c r="J153">
        <v>132.94800000000001</v>
      </c>
      <c r="K153">
        <v>-0.08</v>
      </c>
    </row>
    <row r="154" spans="2:11" x14ac:dyDescent="0.25">
      <c r="B154" t="s">
        <v>1017</v>
      </c>
      <c r="C154" t="s">
        <v>200</v>
      </c>
      <c r="D154">
        <v>0.01</v>
      </c>
      <c r="E154" t="s">
        <v>147</v>
      </c>
      <c r="F154">
        <v>133</v>
      </c>
      <c r="G154">
        <v>132.88999999999999</v>
      </c>
      <c r="H154">
        <v>133.17400000000001</v>
      </c>
      <c r="I154" t="s">
        <v>1018</v>
      </c>
      <c r="J154">
        <v>132.941</v>
      </c>
      <c r="K154">
        <v>-0.04</v>
      </c>
    </row>
    <row r="155" spans="2:11" x14ac:dyDescent="0.25">
      <c r="B155" t="s">
        <v>1015</v>
      </c>
      <c r="C155" t="s">
        <v>200</v>
      </c>
      <c r="D155">
        <v>0.01</v>
      </c>
      <c r="E155" t="s">
        <v>147</v>
      </c>
      <c r="F155">
        <v>132.982</v>
      </c>
      <c r="G155">
        <v>132.88399999999999</v>
      </c>
      <c r="H155">
        <v>133.083</v>
      </c>
      <c r="I155" t="s">
        <v>1018</v>
      </c>
      <c r="J155">
        <v>132.941</v>
      </c>
      <c r="K155">
        <v>-0.04</v>
      </c>
    </row>
    <row r="156" spans="2:11" x14ac:dyDescent="0.25">
      <c r="B156" t="s">
        <v>1019</v>
      </c>
      <c r="C156" t="s">
        <v>200</v>
      </c>
      <c r="D156">
        <v>0.02</v>
      </c>
      <c r="E156" t="s">
        <v>147</v>
      </c>
      <c r="F156">
        <v>133.01</v>
      </c>
      <c r="G156">
        <v>132.89500000000001</v>
      </c>
      <c r="H156">
        <v>133.09</v>
      </c>
      <c r="I156" t="s">
        <v>1020</v>
      </c>
      <c r="J156">
        <v>132.95099999999999</v>
      </c>
      <c r="K156">
        <v>-0.08</v>
      </c>
    </row>
    <row r="157" spans="2:11" x14ac:dyDescent="0.25">
      <c r="B157" t="s">
        <v>1042</v>
      </c>
      <c r="C157" t="s">
        <v>200</v>
      </c>
      <c r="D157">
        <v>0.03</v>
      </c>
      <c r="E157" t="s">
        <v>147</v>
      </c>
      <c r="F157">
        <v>131.62</v>
      </c>
      <c r="G157">
        <v>131.51499999999999</v>
      </c>
      <c r="H157">
        <v>131.732</v>
      </c>
      <c r="I157" t="s">
        <v>1043</v>
      </c>
      <c r="J157">
        <v>131.57900000000001</v>
      </c>
      <c r="K157">
        <v>-0.12</v>
      </c>
    </row>
    <row r="158" spans="2:11" x14ac:dyDescent="0.25">
      <c r="B158" t="s">
        <v>1044</v>
      </c>
      <c r="C158" t="s">
        <v>200</v>
      </c>
      <c r="D158">
        <v>0.01</v>
      </c>
      <c r="E158" t="s">
        <v>147</v>
      </c>
      <c r="F158">
        <v>131.61600000000001</v>
      </c>
      <c r="G158">
        <v>131.511</v>
      </c>
      <c r="H158">
        <v>131.892</v>
      </c>
      <c r="I158" t="s">
        <v>1045</v>
      </c>
      <c r="J158">
        <v>131.58000000000001</v>
      </c>
      <c r="K158">
        <v>-0.04</v>
      </c>
    </row>
    <row r="159" spans="2:11" x14ac:dyDescent="0.25">
      <c r="B159" t="s">
        <v>1046</v>
      </c>
      <c r="C159" t="s">
        <v>195</v>
      </c>
      <c r="D159">
        <v>0.03</v>
      </c>
      <c r="E159" t="s">
        <v>147</v>
      </c>
      <c r="F159">
        <v>131.422</v>
      </c>
      <c r="G159">
        <v>131.41499999999999</v>
      </c>
      <c r="H159">
        <v>131.31399999999999</v>
      </c>
      <c r="I159" t="s">
        <v>1047</v>
      </c>
      <c r="J159">
        <v>131.31399999999999</v>
      </c>
      <c r="K159">
        <v>-0.12</v>
      </c>
    </row>
    <row r="160" spans="2:11" x14ac:dyDescent="0.25">
      <c r="B160" t="s">
        <v>1048</v>
      </c>
      <c r="C160" t="s">
        <v>195</v>
      </c>
      <c r="D160">
        <v>0.01</v>
      </c>
      <c r="E160" t="s">
        <v>147</v>
      </c>
      <c r="F160">
        <v>131.41999999999999</v>
      </c>
      <c r="G160">
        <v>131.417</v>
      </c>
      <c r="H160">
        <v>131.244</v>
      </c>
      <c r="I160" t="s">
        <v>1049</v>
      </c>
      <c r="J160">
        <v>131.417</v>
      </c>
      <c r="K160">
        <v>-0.04</v>
      </c>
    </row>
    <row r="161" spans="2:11" x14ac:dyDescent="0.25">
      <c r="B161" t="s">
        <v>1050</v>
      </c>
      <c r="C161" t="s">
        <v>200</v>
      </c>
      <c r="D161">
        <v>0.03</v>
      </c>
      <c r="E161" t="s">
        <v>147</v>
      </c>
      <c r="F161">
        <v>131.70699999999999</v>
      </c>
      <c r="G161">
        <v>131.709</v>
      </c>
      <c r="H161">
        <v>131.815</v>
      </c>
      <c r="I161" t="s">
        <v>1051</v>
      </c>
      <c r="J161">
        <v>131.815</v>
      </c>
      <c r="K161">
        <v>-0.12</v>
      </c>
    </row>
    <row r="162" spans="2:11" x14ac:dyDescent="0.25">
      <c r="B162" t="s">
        <v>1052</v>
      </c>
      <c r="C162" t="s">
        <v>200</v>
      </c>
      <c r="D162">
        <v>0.01</v>
      </c>
      <c r="E162" t="s">
        <v>147</v>
      </c>
      <c r="F162">
        <v>131.69800000000001</v>
      </c>
      <c r="G162">
        <v>131.709</v>
      </c>
      <c r="H162">
        <v>131.90799999999999</v>
      </c>
      <c r="I162" t="s">
        <v>1053</v>
      </c>
      <c r="J162">
        <v>131.90799999999999</v>
      </c>
      <c r="K162">
        <v>-0.04</v>
      </c>
    </row>
    <row r="163" spans="2:11" x14ac:dyDescent="0.25">
      <c r="B163" t="s">
        <v>1090</v>
      </c>
      <c r="C163" t="s">
        <v>200</v>
      </c>
      <c r="D163">
        <v>0.03</v>
      </c>
      <c r="E163" t="s">
        <v>147</v>
      </c>
      <c r="F163">
        <v>130.65100000000001</v>
      </c>
      <c r="G163">
        <v>130.65600000000001</v>
      </c>
      <c r="H163">
        <v>130.75800000000001</v>
      </c>
      <c r="I163" t="s">
        <v>1091</v>
      </c>
      <c r="J163">
        <v>130.65600000000001</v>
      </c>
      <c r="K163">
        <v>-0.12</v>
      </c>
    </row>
    <row r="164" spans="2:11" x14ac:dyDescent="0.25">
      <c r="B164" t="s">
        <v>1092</v>
      </c>
      <c r="C164" t="s">
        <v>200</v>
      </c>
      <c r="D164">
        <v>0.01</v>
      </c>
      <c r="E164" t="s">
        <v>147</v>
      </c>
      <c r="F164">
        <v>130.65199999999999</v>
      </c>
      <c r="G164">
        <v>130.65799999999999</v>
      </c>
      <c r="H164">
        <v>130.84899999999999</v>
      </c>
      <c r="I164" t="s">
        <v>1091</v>
      </c>
      <c r="J164">
        <v>130.65799999999999</v>
      </c>
      <c r="K164">
        <v>-0.04</v>
      </c>
    </row>
    <row r="165" spans="2:11" x14ac:dyDescent="0.25">
      <c r="B165" t="s">
        <v>1093</v>
      </c>
      <c r="C165" t="s">
        <v>200</v>
      </c>
      <c r="D165">
        <v>0.03</v>
      </c>
      <c r="E165" t="s">
        <v>147</v>
      </c>
      <c r="F165">
        <v>130.708</v>
      </c>
      <c r="G165">
        <v>130.63200000000001</v>
      </c>
      <c r="H165">
        <v>130.809</v>
      </c>
      <c r="I165" t="s">
        <v>1094</v>
      </c>
      <c r="J165">
        <v>130.63900000000001</v>
      </c>
      <c r="K165">
        <v>-0.12</v>
      </c>
    </row>
    <row r="166" spans="2:11" x14ac:dyDescent="0.25">
      <c r="B166" t="s">
        <v>1095</v>
      </c>
      <c r="C166" t="s">
        <v>200</v>
      </c>
      <c r="D166">
        <v>0.01</v>
      </c>
      <c r="E166" t="s">
        <v>147</v>
      </c>
      <c r="F166">
        <v>130.70599999999999</v>
      </c>
      <c r="G166">
        <v>130.63499999999999</v>
      </c>
      <c r="H166">
        <v>130.86500000000001</v>
      </c>
      <c r="I166" t="s">
        <v>1096</v>
      </c>
      <c r="J166">
        <v>130.65</v>
      </c>
      <c r="K166">
        <v>-0.04</v>
      </c>
    </row>
    <row r="167" spans="2:11" x14ac:dyDescent="0.25">
      <c r="B167" t="s">
        <v>1097</v>
      </c>
      <c r="C167" t="s">
        <v>200</v>
      </c>
      <c r="D167">
        <v>0.02</v>
      </c>
      <c r="E167" t="s">
        <v>147</v>
      </c>
      <c r="F167">
        <v>130.64400000000001</v>
      </c>
      <c r="G167">
        <v>130.51</v>
      </c>
      <c r="H167">
        <v>130.74100000000001</v>
      </c>
      <c r="I167" t="s">
        <v>1098</v>
      </c>
      <c r="J167">
        <v>130.553</v>
      </c>
      <c r="K167">
        <v>-0.08</v>
      </c>
    </row>
    <row r="168" spans="2:11" x14ac:dyDescent="0.25">
      <c r="B168" t="s">
        <v>1097</v>
      </c>
      <c r="C168" t="s">
        <v>200</v>
      </c>
      <c r="D168">
        <v>0.01</v>
      </c>
      <c r="E168" t="s">
        <v>147</v>
      </c>
      <c r="F168">
        <v>130.64400000000001</v>
      </c>
      <c r="G168">
        <v>130.51</v>
      </c>
      <c r="H168">
        <v>130.74100000000001</v>
      </c>
      <c r="I168" t="s">
        <v>1099</v>
      </c>
      <c r="J168">
        <v>130.54400000000001</v>
      </c>
      <c r="K168">
        <v>-0.04</v>
      </c>
    </row>
    <row r="169" spans="2:11" x14ac:dyDescent="0.25">
      <c r="B169" t="s">
        <v>1100</v>
      </c>
      <c r="C169" t="s">
        <v>195</v>
      </c>
      <c r="D169">
        <v>0.03</v>
      </c>
      <c r="E169" t="s">
        <v>147</v>
      </c>
      <c r="F169">
        <v>130.31399999999999</v>
      </c>
      <c r="G169">
        <v>130.422</v>
      </c>
      <c r="H169">
        <v>130.21100000000001</v>
      </c>
      <c r="I169" t="s">
        <v>1101</v>
      </c>
      <c r="J169">
        <v>130.416</v>
      </c>
      <c r="K169">
        <v>-0.12</v>
      </c>
    </row>
    <row r="170" spans="2:11" x14ac:dyDescent="0.25">
      <c r="B170" t="s">
        <v>1102</v>
      </c>
      <c r="C170" t="s">
        <v>195</v>
      </c>
      <c r="D170">
        <v>0.03</v>
      </c>
      <c r="E170" t="s">
        <v>147</v>
      </c>
      <c r="F170">
        <v>130.506</v>
      </c>
      <c r="G170">
        <v>130.50299999999999</v>
      </c>
      <c r="H170">
        <v>130.40600000000001</v>
      </c>
      <c r="I170" t="s">
        <v>1103</v>
      </c>
      <c r="J170">
        <v>130.40799999999999</v>
      </c>
      <c r="K170">
        <v>-0.12</v>
      </c>
    </row>
    <row r="171" spans="2:11" x14ac:dyDescent="0.25">
      <c r="B171" t="s">
        <v>1104</v>
      </c>
      <c r="C171" t="s">
        <v>195</v>
      </c>
      <c r="D171">
        <v>0.01</v>
      </c>
      <c r="E171" t="s">
        <v>147</v>
      </c>
      <c r="F171">
        <v>130.52799999999999</v>
      </c>
      <c r="G171">
        <v>130.52500000000001</v>
      </c>
      <c r="H171">
        <v>130.279</v>
      </c>
      <c r="I171" t="s">
        <v>1105</v>
      </c>
      <c r="J171">
        <v>130.52500000000001</v>
      </c>
      <c r="K171">
        <v>-0.04</v>
      </c>
    </row>
    <row r="172" spans="2:11" x14ac:dyDescent="0.25">
      <c r="B172" t="s">
        <v>1151</v>
      </c>
      <c r="C172" t="s">
        <v>195</v>
      </c>
      <c r="D172">
        <v>0.01</v>
      </c>
      <c r="E172" t="s">
        <v>1152</v>
      </c>
      <c r="F172">
        <v>1.2099200000000001</v>
      </c>
      <c r="G172">
        <v>1.22804</v>
      </c>
      <c r="H172">
        <v>1.1898500000000001</v>
      </c>
      <c r="I172" t="s">
        <v>1153</v>
      </c>
      <c r="J172">
        <v>1.2198</v>
      </c>
      <c r="K172">
        <v>-0.04</v>
      </c>
    </row>
    <row r="173" spans="2:11" x14ac:dyDescent="0.25">
      <c r="B173" t="s">
        <v>1154</v>
      </c>
      <c r="C173" t="s">
        <v>195</v>
      </c>
      <c r="D173">
        <v>0.01</v>
      </c>
      <c r="E173" t="s">
        <v>1152</v>
      </c>
      <c r="F173">
        <v>1.2099</v>
      </c>
      <c r="G173">
        <v>1.2282</v>
      </c>
      <c r="H173">
        <v>1.1772899999999999</v>
      </c>
      <c r="I173" t="s">
        <v>1155</v>
      </c>
      <c r="J173">
        <v>1.2198100000000001</v>
      </c>
      <c r="K173">
        <v>-0.04</v>
      </c>
    </row>
    <row r="174" spans="2:11" x14ac:dyDescent="0.25">
      <c r="B174" t="s">
        <v>1156</v>
      </c>
      <c r="C174" t="s">
        <v>200</v>
      </c>
      <c r="D174">
        <v>0.02</v>
      </c>
      <c r="E174" t="s">
        <v>147</v>
      </c>
      <c r="F174">
        <v>130.143</v>
      </c>
      <c r="G174">
        <v>130.035</v>
      </c>
      <c r="H174">
        <v>130.233</v>
      </c>
      <c r="I174" t="s">
        <v>1157</v>
      </c>
      <c r="J174">
        <v>130.065</v>
      </c>
      <c r="K174">
        <v>-0.08</v>
      </c>
    </row>
    <row r="175" spans="2:11" x14ac:dyDescent="0.25">
      <c r="B175" t="s">
        <v>1156</v>
      </c>
      <c r="C175" t="s">
        <v>200</v>
      </c>
      <c r="D175">
        <v>0.01</v>
      </c>
      <c r="E175" t="s">
        <v>147</v>
      </c>
      <c r="F175">
        <v>130.143</v>
      </c>
      <c r="G175">
        <v>130.05600000000001</v>
      </c>
      <c r="H175">
        <v>130.38800000000001</v>
      </c>
      <c r="I175" t="s">
        <v>1158</v>
      </c>
      <c r="J175">
        <v>130.1</v>
      </c>
      <c r="K175">
        <v>-0.04</v>
      </c>
    </row>
    <row r="176" spans="2:11" x14ac:dyDescent="0.25">
      <c r="B176" t="s">
        <v>1159</v>
      </c>
      <c r="C176" t="s">
        <v>200</v>
      </c>
      <c r="D176">
        <v>0.03</v>
      </c>
      <c r="E176" t="s">
        <v>147</v>
      </c>
      <c r="F176">
        <v>130.142</v>
      </c>
      <c r="G176">
        <v>130.06</v>
      </c>
      <c r="H176">
        <v>130.22999999999999</v>
      </c>
      <c r="I176" t="s">
        <v>1160</v>
      </c>
      <c r="J176">
        <v>130.10900000000001</v>
      </c>
      <c r="K176">
        <v>-0.12</v>
      </c>
    </row>
    <row r="177" spans="2:11" x14ac:dyDescent="0.25">
      <c r="B177" t="s">
        <v>1161</v>
      </c>
      <c r="C177" t="s">
        <v>195</v>
      </c>
      <c r="D177">
        <v>0.01</v>
      </c>
      <c r="E177" t="s">
        <v>1152</v>
      </c>
      <c r="F177">
        <v>1.21235</v>
      </c>
      <c r="G177">
        <v>1.2139899999999999</v>
      </c>
      <c r="H177">
        <v>1.2101599999999999</v>
      </c>
      <c r="I177" t="s">
        <v>1162</v>
      </c>
      <c r="J177">
        <v>1.2129000000000001</v>
      </c>
      <c r="K177">
        <v>-0.04</v>
      </c>
    </row>
    <row r="178" spans="2:11" x14ac:dyDescent="0.25">
      <c r="B178" t="s">
        <v>1163</v>
      </c>
      <c r="C178" t="s">
        <v>200</v>
      </c>
      <c r="D178">
        <v>0.03</v>
      </c>
      <c r="E178" t="s">
        <v>1152</v>
      </c>
      <c r="F178">
        <v>1.2128699999999999</v>
      </c>
      <c r="G178">
        <v>1.2129799999999999</v>
      </c>
      <c r="H178">
        <v>1.2178100000000001</v>
      </c>
      <c r="I178" t="s">
        <v>1164</v>
      </c>
      <c r="J178">
        <v>1.2150099999999999</v>
      </c>
      <c r="K178">
        <v>-0.12</v>
      </c>
    </row>
    <row r="179" spans="2:11" x14ac:dyDescent="0.25">
      <c r="B179" t="s">
        <v>1165</v>
      </c>
      <c r="C179" t="s">
        <v>200</v>
      </c>
      <c r="D179">
        <v>0.03</v>
      </c>
      <c r="E179" t="s">
        <v>147</v>
      </c>
      <c r="F179">
        <v>130.178</v>
      </c>
      <c r="G179">
        <v>130.07599999999999</v>
      </c>
      <c r="H179">
        <v>130.27500000000001</v>
      </c>
      <c r="I179" t="s">
        <v>1166</v>
      </c>
      <c r="J179">
        <v>130.10599999999999</v>
      </c>
      <c r="K179">
        <v>-0.12</v>
      </c>
    </row>
    <row r="180" spans="2:11" x14ac:dyDescent="0.25">
      <c r="B180" t="s">
        <v>1167</v>
      </c>
      <c r="C180" t="s">
        <v>200</v>
      </c>
      <c r="D180">
        <v>0.01</v>
      </c>
      <c r="E180" t="s">
        <v>147</v>
      </c>
      <c r="F180">
        <v>130.191</v>
      </c>
      <c r="G180">
        <v>130.07</v>
      </c>
      <c r="H180">
        <v>130.47900000000001</v>
      </c>
      <c r="I180" t="s">
        <v>1168</v>
      </c>
      <c r="J180">
        <v>130.10599999999999</v>
      </c>
      <c r="K180">
        <v>-0.04</v>
      </c>
    </row>
    <row r="181" spans="2:11" x14ac:dyDescent="0.25">
      <c r="B181" t="s">
        <v>1163</v>
      </c>
      <c r="C181" t="s">
        <v>200</v>
      </c>
      <c r="D181">
        <v>0.01</v>
      </c>
      <c r="E181" t="s">
        <v>1152</v>
      </c>
      <c r="F181">
        <v>1.2128699999999999</v>
      </c>
      <c r="G181">
        <v>1.2129799999999999</v>
      </c>
      <c r="H181">
        <v>1.2174100000000001</v>
      </c>
      <c r="I181" t="s">
        <v>1169</v>
      </c>
      <c r="J181">
        <v>1.2148399999999999</v>
      </c>
      <c r="K181">
        <v>-0.04</v>
      </c>
    </row>
    <row r="182" spans="2:11" x14ac:dyDescent="0.25">
      <c r="B182" t="s">
        <v>1170</v>
      </c>
      <c r="C182" t="s">
        <v>200</v>
      </c>
      <c r="D182">
        <v>0.02</v>
      </c>
      <c r="E182" t="s">
        <v>1152</v>
      </c>
      <c r="F182">
        <v>1.2194400000000001</v>
      </c>
      <c r="G182">
        <v>1.2169300000000001</v>
      </c>
      <c r="H182">
        <v>1.2224999999999999</v>
      </c>
      <c r="I182" t="s">
        <v>1171</v>
      </c>
      <c r="J182">
        <v>1.2211099999999999</v>
      </c>
      <c r="K182">
        <v>-0.08</v>
      </c>
    </row>
    <row r="183" spans="2:11" x14ac:dyDescent="0.25">
      <c r="B183" t="s">
        <v>1172</v>
      </c>
      <c r="C183" t="s">
        <v>200</v>
      </c>
      <c r="D183">
        <v>0.06</v>
      </c>
      <c r="E183" t="s">
        <v>1152</v>
      </c>
      <c r="F183">
        <v>1.21967</v>
      </c>
      <c r="G183">
        <v>1.2169700000000001</v>
      </c>
      <c r="H183">
        <v>1.2224600000000001</v>
      </c>
      <c r="I183" t="s">
        <v>1173</v>
      </c>
      <c r="J183">
        <v>1.2211099999999999</v>
      </c>
      <c r="K183">
        <v>-0.24</v>
      </c>
    </row>
    <row r="184" spans="2:11" x14ac:dyDescent="0.25">
      <c r="B184" t="s">
        <v>1174</v>
      </c>
      <c r="C184" t="s">
        <v>200</v>
      </c>
      <c r="D184">
        <v>0.01</v>
      </c>
      <c r="E184" t="s">
        <v>1152</v>
      </c>
      <c r="F184">
        <v>1.2244999999999999</v>
      </c>
      <c r="G184">
        <v>1.2222200000000001</v>
      </c>
      <c r="H184">
        <v>1.2316499999999999</v>
      </c>
      <c r="I184" t="s">
        <v>1175</v>
      </c>
      <c r="J184">
        <v>1.2222200000000001</v>
      </c>
      <c r="K184">
        <v>-0.04</v>
      </c>
    </row>
    <row r="185" spans="2:11" x14ac:dyDescent="0.25">
      <c r="B185" t="s">
        <v>1176</v>
      </c>
      <c r="C185" t="s">
        <v>200</v>
      </c>
      <c r="D185">
        <v>0.01</v>
      </c>
      <c r="E185" t="s">
        <v>1152</v>
      </c>
      <c r="F185">
        <v>1.2248699999999999</v>
      </c>
      <c r="G185">
        <v>1.2198500000000001</v>
      </c>
      <c r="H185">
        <v>1.23173</v>
      </c>
      <c r="I185" t="s">
        <v>1177</v>
      </c>
      <c r="J185">
        <v>1.22431</v>
      </c>
      <c r="K185">
        <v>-0.04</v>
      </c>
    </row>
    <row r="186" spans="2:11" x14ac:dyDescent="0.25">
      <c r="B186" t="s">
        <v>1178</v>
      </c>
      <c r="C186" t="s">
        <v>200</v>
      </c>
      <c r="D186">
        <v>0.02</v>
      </c>
      <c r="E186" t="s">
        <v>147</v>
      </c>
      <c r="F186">
        <v>131.786</v>
      </c>
      <c r="G186">
        <v>131.78899999999999</v>
      </c>
      <c r="H186">
        <v>131.93199999999999</v>
      </c>
      <c r="I186" t="s">
        <v>1179</v>
      </c>
      <c r="J186">
        <v>131.86000000000001</v>
      </c>
      <c r="K186">
        <v>-0.08</v>
      </c>
    </row>
    <row r="187" spans="2:11" x14ac:dyDescent="0.25">
      <c r="B187" t="s">
        <v>1180</v>
      </c>
      <c r="C187" t="s">
        <v>200</v>
      </c>
      <c r="D187">
        <v>0.01</v>
      </c>
      <c r="E187" t="s">
        <v>147</v>
      </c>
      <c r="F187">
        <v>131.84899999999999</v>
      </c>
      <c r="G187">
        <v>131.852</v>
      </c>
      <c r="H187">
        <v>132.179</v>
      </c>
      <c r="I187" t="s">
        <v>1181</v>
      </c>
      <c r="J187">
        <v>131.852</v>
      </c>
      <c r="K187">
        <v>-0.04</v>
      </c>
    </row>
    <row r="188" spans="2:11" x14ac:dyDescent="0.25">
      <c r="B188" t="s">
        <v>1182</v>
      </c>
      <c r="C188" t="s">
        <v>200</v>
      </c>
      <c r="D188">
        <v>0.01</v>
      </c>
      <c r="E188" t="s">
        <v>1152</v>
      </c>
      <c r="F188">
        <v>1.2258500000000001</v>
      </c>
      <c r="G188">
        <v>1.2200200000000001</v>
      </c>
      <c r="H188">
        <v>1.2314700000000001</v>
      </c>
      <c r="I188" t="s">
        <v>1183</v>
      </c>
      <c r="J188">
        <v>1.22431</v>
      </c>
      <c r="K188">
        <v>-0.04</v>
      </c>
    </row>
    <row r="189" spans="2:11" x14ac:dyDescent="0.25">
      <c r="B189" t="s">
        <v>1178</v>
      </c>
      <c r="C189" t="s">
        <v>200</v>
      </c>
      <c r="D189">
        <v>0.01</v>
      </c>
      <c r="E189" t="s">
        <v>147</v>
      </c>
      <c r="F189">
        <v>131.786</v>
      </c>
      <c r="G189">
        <v>131.78899999999999</v>
      </c>
      <c r="H189">
        <v>131.93199999999999</v>
      </c>
      <c r="I189" t="s">
        <v>1184</v>
      </c>
      <c r="J189">
        <v>131.852</v>
      </c>
      <c r="K189">
        <v>-0.04</v>
      </c>
    </row>
    <row r="190" spans="2:11" x14ac:dyDescent="0.25">
      <c r="B190" t="s">
        <v>1185</v>
      </c>
      <c r="C190" t="s">
        <v>195</v>
      </c>
      <c r="D190">
        <v>0.03</v>
      </c>
      <c r="E190" t="s">
        <v>147</v>
      </c>
      <c r="F190">
        <v>131.86699999999999</v>
      </c>
      <c r="G190">
        <v>131.86199999999999</v>
      </c>
      <c r="H190">
        <v>131.67699999999999</v>
      </c>
      <c r="I190" t="s">
        <v>1186</v>
      </c>
      <c r="J190">
        <v>131.86199999999999</v>
      </c>
      <c r="K190">
        <v>-0.12</v>
      </c>
    </row>
    <row r="191" spans="2:11" x14ac:dyDescent="0.25">
      <c r="B191" t="s">
        <v>1187</v>
      </c>
      <c r="C191" t="s">
        <v>195</v>
      </c>
      <c r="D191">
        <v>0.03</v>
      </c>
      <c r="E191" t="s">
        <v>147</v>
      </c>
      <c r="F191">
        <v>131.84899999999999</v>
      </c>
      <c r="G191">
        <v>131.84700000000001</v>
      </c>
      <c r="H191">
        <v>131.67099999999999</v>
      </c>
      <c r="I191" t="s">
        <v>1188</v>
      </c>
      <c r="J191">
        <v>131.84700000000001</v>
      </c>
      <c r="K191">
        <v>-0.12</v>
      </c>
    </row>
    <row r="192" spans="2:11" x14ac:dyDescent="0.25">
      <c r="B192" t="s">
        <v>1203</v>
      </c>
      <c r="C192" t="s">
        <v>195</v>
      </c>
      <c r="D192">
        <v>0.03</v>
      </c>
      <c r="E192" t="s">
        <v>147</v>
      </c>
      <c r="F192">
        <v>131.91399999999999</v>
      </c>
      <c r="G192">
        <v>131.91</v>
      </c>
      <c r="H192">
        <v>131.62200000000001</v>
      </c>
      <c r="I192" t="s">
        <v>1204</v>
      </c>
      <c r="J192">
        <v>131.91</v>
      </c>
      <c r="K192">
        <v>-0.12</v>
      </c>
    </row>
    <row r="193" spans="2:11" x14ac:dyDescent="0.25">
      <c r="B193" t="s">
        <v>1205</v>
      </c>
      <c r="C193" t="s">
        <v>195</v>
      </c>
      <c r="D193">
        <v>0.01</v>
      </c>
      <c r="E193" t="s">
        <v>147</v>
      </c>
      <c r="F193">
        <v>131.91300000000001</v>
      </c>
      <c r="G193">
        <v>131.91200000000001</v>
      </c>
      <c r="H193">
        <v>131.626</v>
      </c>
      <c r="I193" t="s">
        <v>1204</v>
      </c>
      <c r="J193">
        <v>131.91200000000001</v>
      </c>
      <c r="K193">
        <v>-0.04</v>
      </c>
    </row>
    <row r="194" spans="2:11" x14ac:dyDescent="0.25">
      <c r="B194" t="s">
        <v>1206</v>
      </c>
      <c r="C194" t="s">
        <v>195</v>
      </c>
      <c r="D194">
        <v>0.01</v>
      </c>
      <c r="E194" t="s">
        <v>147</v>
      </c>
      <c r="F194">
        <v>131.86099999999999</v>
      </c>
      <c r="G194">
        <v>131.857</v>
      </c>
      <c r="H194">
        <v>131.33099999999999</v>
      </c>
      <c r="I194" t="s">
        <v>1207</v>
      </c>
      <c r="J194">
        <v>131.857</v>
      </c>
      <c r="K194">
        <v>-0.04</v>
      </c>
    </row>
    <row r="195" spans="2:11" x14ac:dyDescent="0.25">
      <c r="B195" t="s">
        <v>1208</v>
      </c>
      <c r="C195" t="s">
        <v>195</v>
      </c>
      <c r="D195">
        <v>0.01</v>
      </c>
      <c r="E195" t="s">
        <v>147</v>
      </c>
      <c r="F195">
        <v>131.86000000000001</v>
      </c>
      <c r="G195">
        <v>131.858</v>
      </c>
      <c r="H195">
        <v>131.02199999999999</v>
      </c>
      <c r="I195" t="s">
        <v>1209</v>
      </c>
      <c r="J195">
        <v>131.858</v>
      </c>
      <c r="K195">
        <v>-0.04</v>
      </c>
    </row>
    <row r="196" spans="2:11" x14ac:dyDescent="0.25">
      <c r="B196" t="s">
        <v>1210</v>
      </c>
      <c r="C196" t="s">
        <v>195</v>
      </c>
      <c r="D196">
        <v>0.02</v>
      </c>
      <c r="E196" t="s">
        <v>147</v>
      </c>
      <c r="F196">
        <v>132.00800000000001</v>
      </c>
      <c r="G196">
        <v>132.167</v>
      </c>
      <c r="H196">
        <v>131.904</v>
      </c>
      <c r="I196" t="s">
        <v>1211</v>
      </c>
      <c r="J196">
        <v>131.904</v>
      </c>
      <c r="K196">
        <v>-0.08</v>
      </c>
    </row>
    <row r="197" spans="2:11" x14ac:dyDescent="0.25">
      <c r="B197" t="s">
        <v>1212</v>
      </c>
      <c r="C197" t="s">
        <v>195</v>
      </c>
      <c r="D197">
        <v>0.01</v>
      </c>
      <c r="E197" t="s">
        <v>147</v>
      </c>
      <c r="F197">
        <v>131.98699999999999</v>
      </c>
      <c r="G197">
        <v>131.97300000000001</v>
      </c>
      <c r="H197">
        <v>131.34100000000001</v>
      </c>
      <c r="I197" t="s">
        <v>1213</v>
      </c>
      <c r="J197">
        <v>131.97300000000001</v>
      </c>
      <c r="K197">
        <v>-0.04</v>
      </c>
    </row>
    <row r="198" spans="2:11" x14ac:dyDescent="0.25">
      <c r="B198" t="s">
        <v>1214</v>
      </c>
      <c r="C198" t="s">
        <v>195</v>
      </c>
      <c r="D198">
        <v>0.01</v>
      </c>
      <c r="E198" t="s">
        <v>147</v>
      </c>
      <c r="F198">
        <v>131.98500000000001</v>
      </c>
      <c r="G198">
        <v>131.971</v>
      </c>
      <c r="H198">
        <v>0</v>
      </c>
      <c r="I198" t="s">
        <v>1213</v>
      </c>
      <c r="J198">
        <v>131.971</v>
      </c>
      <c r="K198">
        <v>-0.04</v>
      </c>
    </row>
    <row r="199" spans="2:11" x14ac:dyDescent="0.25">
      <c r="B199" t="s">
        <v>1215</v>
      </c>
      <c r="C199" t="s">
        <v>195</v>
      </c>
      <c r="D199">
        <v>0.01</v>
      </c>
      <c r="E199" t="s">
        <v>147</v>
      </c>
      <c r="F199">
        <v>131.97800000000001</v>
      </c>
      <c r="G199">
        <v>131.976</v>
      </c>
      <c r="H199">
        <v>131.04</v>
      </c>
      <c r="I199" t="s">
        <v>1213</v>
      </c>
      <c r="J199">
        <v>131.976</v>
      </c>
      <c r="K199">
        <v>-0.04</v>
      </c>
    </row>
    <row r="200" spans="2:11" x14ac:dyDescent="0.25">
      <c r="B200" t="s">
        <v>1216</v>
      </c>
      <c r="C200" t="s">
        <v>195</v>
      </c>
      <c r="D200">
        <v>0.08</v>
      </c>
      <c r="E200" t="s">
        <v>147</v>
      </c>
      <c r="F200">
        <v>131.88200000000001</v>
      </c>
      <c r="G200">
        <v>132.02500000000001</v>
      </c>
      <c r="H200">
        <v>131.625</v>
      </c>
      <c r="I200" t="s">
        <v>1217</v>
      </c>
      <c r="J200">
        <v>131.98599999999999</v>
      </c>
      <c r="K200">
        <v>-0.32</v>
      </c>
    </row>
    <row r="201" spans="2:11" x14ac:dyDescent="0.25">
      <c r="B201" t="s">
        <v>1218</v>
      </c>
      <c r="C201" t="s">
        <v>200</v>
      </c>
      <c r="D201">
        <v>0.1</v>
      </c>
      <c r="E201" t="s">
        <v>147</v>
      </c>
      <c r="F201">
        <v>131.99600000000001</v>
      </c>
      <c r="G201">
        <v>0</v>
      </c>
      <c r="H201">
        <v>132.07599999999999</v>
      </c>
      <c r="I201" t="s">
        <v>1219</v>
      </c>
      <c r="J201">
        <v>131.98599999999999</v>
      </c>
      <c r="K201">
        <v>-0.4</v>
      </c>
    </row>
    <row r="202" spans="2:11" x14ac:dyDescent="0.25">
      <c r="B202" t="s">
        <v>1220</v>
      </c>
      <c r="C202" t="s">
        <v>200</v>
      </c>
      <c r="D202">
        <v>0.1</v>
      </c>
      <c r="E202" t="s">
        <v>147</v>
      </c>
      <c r="F202">
        <v>131.988</v>
      </c>
      <c r="G202">
        <v>131.989</v>
      </c>
      <c r="H202">
        <v>132.04300000000001</v>
      </c>
      <c r="I202" t="s">
        <v>1221</v>
      </c>
      <c r="J202">
        <v>131.989</v>
      </c>
      <c r="K202">
        <v>-0.4</v>
      </c>
    </row>
    <row r="203" spans="2:11" x14ac:dyDescent="0.25">
      <c r="B203" t="s">
        <v>1222</v>
      </c>
      <c r="C203" t="s">
        <v>200</v>
      </c>
      <c r="D203">
        <v>0.1</v>
      </c>
      <c r="E203" t="s">
        <v>147</v>
      </c>
      <c r="F203">
        <v>131.982</v>
      </c>
      <c r="G203">
        <v>131.983</v>
      </c>
      <c r="H203">
        <v>132.02699999999999</v>
      </c>
      <c r="I203" t="s">
        <v>1223</v>
      </c>
      <c r="J203">
        <v>131.983</v>
      </c>
      <c r="K203">
        <v>-0.4</v>
      </c>
    </row>
    <row r="204" spans="2:11" x14ac:dyDescent="0.25">
      <c r="B204" t="s">
        <v>1224</v>
      </c>
      <c r="C204" t="s">
        <v>195</v>
      </c>
      <c r="D204">
        <v>0.04</v>
      </c>
      <c r="E204" t="s">
        <v>147</v>
      </c>
      <c r="F204">
        <v>131.73599999999999</v>
      </c>
      <c r="G204">
        <v>131.911</v>
      </c>
      <c r="H204">
        <v>131.60499999999999</v>
      </c>
      <c r="I204" t="s">
        <v>1225</v>
      </c>
      <c r="J204">
        <v>131.79400000000001</v>
      </c>
      <c r="K204">
        <v>-0.16</v>
      </c>
    </row>
    <row r="205" spans="2:11" x14ac:dyDescent="0.25">
      <c r="B205" t="s">
        <v>1226</v>
      </c>
      <c r="C205" t="s">
        <v>195</v>
      </c>
      <c r="D205">
        <v>0.01</v>
      </c>
      <c r="E205" t="s">
        <v>147</v>
      </c>
      <c r="F205">
        <v>131.73699999999999</v>
      </c>
      <c r="G205">
        <v>131.91399999999999</v>
      </c>
      <c r="H205">
        <v>131.44800000000001</v>
      </c>
      <c r="I205" t="s">
        <v>1227</v>
      </c>
      <c r="J205">
        <v>131.79400000000001</v>
      </c>
      <c r="K205">
        <v>-0.04</v>
      </c>
    </row>
    <row r="206" spans="2:11" x14ac:dyDescent="0.25">
      <c r="B206" t="s">
        <v>1228</v>
      </c>
      <c r="C206" t="s">
        <v>200</v>
      </c>
      <c r="D206">
        <v>0.04</v>
      </c>
      <c r="E206" t="s">
        <v>147</v>
      </c>
      <c r="F206">
        <v>131.79900000000001</v>
      </c>
      <c r="G206">
        <v>131.696</v>
      </c>
      <c r="H206">
        <v>131.90299999999999</v>
      </c>
      <c r="I206" t="s">
        <v>1229</v>
      </c>
      <c r="J206">
        <v>131.696</v>
      </c>
      <c r="K206">
        <v>-0.16</v>
      </c>
    </row>
    <row r="207" spans="2:11" x14ac:dyDescent="0.25">
      <c r="B207" t="s">
        <v>1230</v>
      </c>
      <c r="C207" t="s">
        <v>195</v>
      </c>
      <c r="D207">
        <v>0.04</v>
      </c>
      <c r="E207" t="s">
        <v>147</v>
      </c>
      <c r="F207">
        <v>131.67699999999999</v>
      </c>
      <c r="G207">
        <v>131.67400000000001</v>
      </c>
      <c r="H207">
        <v>131.60499999999999</v>
      </c>
      <c r="I207" t="s">
        <v>1231</v>
      </c>
      <c r="J207">
        <v>131.661</v>
      </c>
      <c r="K207">
        <v>-0.16</v>
      </c>
    </row>
    <row r="208" spans="2:11" x14ac:dyDescent="0.25">
      <c r="B208" t="s">
        <v>1232</v>
      </c>
      <c r="C208" t="s">
        <v>195</v>
      </c>
      <c r="D208">
        <v>0.04</v>
      </c>
      <c r="E208" t="s">
        <v>147</v>
      </c>
      <c r="F208">
        <v>131.67599999999999</v>
      </c>
      <c r="G208">
        <v>131.672</v>
      </c>
      <c r="H208">
        <v>131.61000000000001</v>
      </c>
      <c r="I208" t="s">
        <v>1233</v>
      </c>
      <c r="J208">
        <v>131.661</v>
      </c>
      <c r="K208">
        <v>-0.16</v>
      </c>
    </row>
    <row r="209" spans="2:11" x14ac:dyDescent="0.25">
      <c r="B209" t="s">
        <v>1234</v>
      </c>
      <c r="C209" t="s">
        <v>195</v>
      </c>
      <c r="D209">
        <v>0.04</v>
      </c>
      <c r="E209" t="s">
        <v>147</v>
      </c>
      <c r="F209">
        <v>131.67599999999999</v>
      </c>
      <c r="G209">
        <v>0</v>
      </c>
      <c r="H209">
        <v>0</v>
      </c>
      <c r="I209" t="s">
        <v>1235</v>
      </c>
      <c r="J209">
        <v>131.661</v>
      </c>
      <c r="K209">
        <v>-0.16</v>
      </c>
    </row>
    <row r="210" spans="2:11" x14ac:dyDescent="0.25">
      <c r="B210" t="s">
        <v>1236</v>
      </c>
      <c r="C210" t="s">
        <v>195</v>
      </c>
      <c r="D210">
        <v>0.1</v>
      </c>
      <c r="E210" t="s">
        <v>147</v>
      </c>
      <c r="F210">
        <v>131.65799999999999</v>
      </c>
      <c r="G210">
        <v>131.65700000000001</v>
      </c>
      <c r="H210">
        <v>131.44200000000001</v>
      </c>
      <c r="I210" t="s">
        <v>1237</v>
      </c>
      <c r="J210">
        <v>131.65700000000001</v>
      </c>
      <c r="K210">
        <v>-0.4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C340B-5621-48EB-A917-1D17BF00B7F0}">
  <dimension ref="A1:Y102"/>
  <sheetViews>
    <sheetView tabSelected="1" topLeftCell="H1" workbookViewId="0">
      <selection activeCell="Q2" sqref="Q2:Q3"/>
    </sheetView>
  </sheetViews>
  <sheetFormatPr defaultRowHeight="15" x14ac:dyDescent="0.25"/>
  <cols>
    <col min="2" max="2" width="10" bestFit="1" customWidth="1"/>
    <col min="9" max="9" width="10" bestFit="1" customWidth="1"/>
    <col min="16" max="16" width="12" bestFit="1" customWidth="1"/>
    <col min="17" max="18" width="11.42578125" bestFit="1" customWidth="1"/>
    <col min="19" max="19" width="12.28515625" bestFit="1" customWidth="1"/>
    <col min="20" max="20" width="11.42578125" bestFit="1" customWidth="1"/>
    <col min="21" max="21" width="12.5703125" customWidth="1"/>
    <col min="24" max="24" width="12" bestFit="1" customWidth="1"/>
  </cols>
  <sheetData>
    <row r="1" spans="1:25" ht="24" x14ac:dyDescent="0.25">
      <c r="A1" s="163" t="s">
        <v>3178</v>
      </c>
      <c r="B1" s="163" t="s">
        <v>3566</v>
      </c>
      <c r="C1" s="163" t="s">
        <v>3567</v>
      </c>
      <c r="D1" s="163" t="s">
        <v>3568</v>
      </c>
      <c r="E1" s="163" t="s">
        <v>3569</v>
      </c>
      <c r="F1" s="163" t="s">
        <v>3183</v>
      </c>
      <c r="G1" s="163" t="s">
        <v>71</v>
      </c>
      <c r="H1" s="163" t="s">
        <v>73</v>
      </c>
      <c r="I1" s="163" t="s">
        <v>3570</v>
      </c>
      <c r="J1" s="163" t="s">
        <v>3183</v>
      </c>
      <c r="K1" s="163" t="s">
        <v>1148</v>
      </c>
      <c r="L1" s="163" t="s">
        <v>3571</v>
      </c>
      <c r="M1" s="163" t="s">
        <v>1550</v>
      </c>
      <c r="N1" s="163" t="s">
        <v>3611</v>
      </c>
      <c r="O1" s="192">
        <v>10000</v>
      </c>
      <c r="P1" s="163" t="s">
        <v>3613</v>
      </c>
      <c r="Q1" s="163" t="s">
        <v>3614</v>
      </c>
      <c r="R1" s="163" t="s">
        <v>3612</v>
      </c>
      <c r="S1" s="163" t="s">
        <v>3615</v>
      </c>
      <c r="T1" s="163" t="s">
        <v>3616</v>
      </c>
      <c r="U1" s="163" t="s">
        <v>3619</v>
      </c>
      <c r="V1" s="163" t="s">
        <v>3618</v>
      </c>
      <c r="W1" s="163" t="s">
        <v>3620</v>
      </c>
      <c r="X1" s="163" t="s">
        <v>3617</v>
      </c>
      <c r="Y1" s="163"/>
    </row>
    <row r="2" spans="1:25" x14ac:dyDescent="0.25">
      <c r="A2" s="194">
        <v>68892856</v>
      </c>
      <c r="B2" s="164">
        <v>44383</v>
      </c>
      <c r="C2" s="196" t="s">
        <v>195</v>
      </c>
      <c r="D2" s="194">
        <v>0.6</v>
      </c>
      <c r="E2" s="194" t="s">
        <v>6</v>
      </c>
      <c r="F2" s="194">
        <v>153.44800000000001</v>
      </c>
      <c r="G2" s="194" t="s">
        <v>3578</v>
      </c>
      <c r="H2" s="194" t="s">
        <v>3579</v>
      </c>
      <c r="I2" s="164">
        <v>44383</v>
      </c>
      <c r="J2" s="194">
        <v>153.13900000000001</v>
      </c>
      <c r="K2" s="194">
        <v>0</v>
      </c>
      <c r="L2" s="194">
        <v>-1.8</v>
      </c>
      <c r="M2" s="192">
        <v>167.43</v>
      </c>
      <c r="N2" s="195">
        <f>O1+M2</f>
        <v>10167.43</v>
      </c>
      <c r="O2" s="192"/>
      <c r="P2" s="196">
        <f>SUM(M4:M9,M16:M25,M28:M31,M36:M39,M44:M51,M56:M61,M64:M69,M72)/23</f>
        <v>-100.68173913043478</v>
      </c>
      <c r="Q2" s="192">
        <f>SUM(M2,M10:M15,M26,M32:M35,M40:M43,M52:M55,M62,M70)/13</f>
        <v>144.70846153846153</v>
      </c>
      <c r="R2" s="192">
        <f>Q2/P2*-1</f>
        <v>1.4372860738032092</v>
      </c>
      <c r="S2" s="193">
        <f>SUM(M2,M10:M15,M26,M32:M35,M40:M43,M52:M55,M62,M70)/SUM(M4:M9,M16:M25,M28:M31,M36:M39,M44:M51,M56:M61,M64:M69,M72)*-1</f>
        <v>0.8123790851931183</v>
      </c>
      <c r="T2" s="192">
        <f>13/36*100</f>
        <v>36.111111111111107</v>
      </c>
      <c r="U2" s="192">
        <f>SUM(M2,M10:M15,M26,M32:M35,M40:M43,M52:M55,M62,M70)</f>
        <v>1881.21</v>
      </c>
      <c r="V2" s="193">
        <f>SUM(M4:M9,M16:M25,M28:M31,M36:M39,M44:M51,M56:M61,M64:M69,M72)</f>
        <v>-2315.6799999999998</v>
      </c>
      <c r="W2" s="193">
        <f>U2+V2</f>
        <v>-434.4699999999998</v>
      </c>
      <c r="X2" s="193">
        <f>W2/36</f>
        <v>-12.068611111111105</v>
      </c>
      <c r="Y2" s="192"/>
    </row>
    <row r="3" spans="1:25" x14ac:dyDescent="0.25">
      <c r="A3" s="194"/>
      <c r="B3" s="165">
        <v>0.6678587962962963</v>
      </c>
      <c r="C3" s="196"/>
      <c r="D3" s="194"/>
      <c r="E3" s="194"/>
      <c r="F3" s="194"/>
      <c r="G3" s="194"/>
      <c r="H3" s="194"/>
      <c r="I3" s="165">
        <v>0.6925810185185185</v>
      </c>
      <c r="J3" s="194"/>
      <c r="K3" s="194"/>
      <c r="L3" s="194"/>
      <c r="M3" s="192"/>
      <c r="N3" s="195"/>
      <c r="P3" s="196"/>
      <c r="Q3" s="192"/>
      <c r="R3" s="192"/>
      <c r="S3" s="193"/>
      <c r="T3" s="192"/>
      <c r="U3" s="192"/>
      <c r="V3" s="193"/>
      <c r="W3" s="193"/>
      <c r="X3" s="193"/>
      <c r="Y3" s="192"/>
    </row>
    <row r="4" spans="1:25" x14ac:dyDescent="0.25">
      <c r="A4" s="194">
        <v>69534247</v>
      </c>
      <c r="B4" s="164">
        <v>44386</v>
      </c>
      <c r="C4" s="196" t="s">
        <v>195</v>
      </c>
      <c r="D4" s="194">
        <v>0.4</v>
      </c>
      <c r="E4" s="194" t="s">
        <v>6</v>
      </c>
      <c r="F4" s="194">
        <v>152.227</v>
      </c>
      <c r="G4" s="194" t="s">
        <v>3576</v>
      </c>
      <c r="H4" s="194" t="s">
        <v>3577</v>
      </c>
      <c r="I4" s="164">
        <v>44386</v>
      </c>
      <c r="J4" s="194">
        <v>152.50800000000001</v>
      </c>
      <c r="K4" s="194">
        <v>0</v>
      </c>
      <c r="L4" s="194">
        <v>-1.2</v>
      </c>
      <c r="M4" s="196">
        <v>-102.14</v>
      </c>
      <c r="N4" s="195">
        <f>N2+M4</f>
        <v>10065.290000000001</v>
      </c>
    </row>
    <row r="5" spans="1:25" x14ac:dyDescent="0.25">
      <c r="A5" s="194"/>
      <c r="B5" s="165">
        <v>0.65954861111111118</v>
      </c>
      <c r="C5" s="196"/>
      <c r="D5" s="194"/>
      <c r="E5" s="194"/>
      <c r="F5" s="194"/>
      <c r="G5" s="194"/>
      <c r="H5" s="194"/>
      <c r="I5" s="165">
        <v>0.69837962962962974</v>
      </c>
      <c r="J5" s="194"/>
      <c r="K5" s="194"/>
      <c r="L5" s="194"/>
      <c r="M5" s="196"/>
      <c r="N5" s="195"/>
    </row>
    <row r="6" spans="1:25" ht="24" x14ac:dyDescent="0.25">
      <c r="A6" s="194">
        <v>69891430</v>
      </c>
      <c r="B6" s="164">
        <v>44390</v>
      </c>
      <c r="C6" s="196" t="s">
        <v>195</v>
      </c>
      <c r="D6" s="194">
        <v>0.7</v>
      </c>
      <c r="E6" s="194" t="s">
        <v>6</v>
      </c>
      <c r="F6" s="194">
        <v>152.452</v>
      </c>
      <c r="G6" s="194" t="s">
        <v>3575</v>
      </c>
      <c r="H6" s="194">
        <v>152.05000000000001</v>
      </c>
      <c r="I6" s="164">
        <v>44390</v>
      </c>
      <c r="J6" s="194">
        <v>152.721</v>
      </c>
      <c r="K6" s="194">
        <v>0</v>
      </c>
      <c r="L6" s="194">
        <v>-2.1</v>
      </c>
      <c r="M6" s="196">
        <v>-170.32</v>
      </c>
      <c r="N6" s="195">
        <f>N4+M6</f>
        <v>9894.9700000000012</v>
      </c>
      <c r="P6" s="163" t="s">
        <v>3613</v>
      </c>
      <c r="Q6" s="163" t="s">
        <v>3614</v>
      </c>
      <c r="R6" s="163" t="s">
        <v>3612</v>
      </c>
      <c r="S6" s="163" t="s">
        <v>3615</v>
      </c>
      <c r="T6" s="163" t="s">
        <v>3616</v>
      </c>
      <c r="U6" s="163" t="s">
        <v>3619</v>
      </c>
      <c r="V6" s="163" t="s">
        <v>3618</v>
      </c>
      <c r="W6" s="163" t="s">
        <v>3620</v>
      </c>
      <c r="X6" s="163" t="s">
        <v>3617</v>
      </c>
    </row>
    <row r="7" spans="1:25" x14ac:dyDescent="0.25">
      <c r="A7" s="194"/>
      <c r="B7" s="165">
        <v>0.65302083333333327</v>
      </c>
      <c r="C7" s="196"/>
      <c r="D7" s="194"/>
      <c r="E7" s="194"/>
      <c r="F7" s="194"/>
      <c r="G7" s="194"/>
      <c r="H7" s="194"/>
      <c r="I7" s="165">
        <v>0.67288194444444438</v>
      </c>
      <c r="J7" s="194"/>
      <c r="K7" s="194"/>
      <c r="L7" s="194"/>
      <c r="M7" s="196"/>
      <c r="N7" s="195"/>
    </row>
    <row r="8" spans="1:25" x14ac:dyDescent="0.25">
      <c r="A8" s="194">
        <v>70102306</v>
      </c>
      <c r="B8" s="164">
        <v>44391</v>
      </c>
      <c r="C8" s="192" t="s">
        <v>200</v>
      </c>
      <c r="D8" s="194">
        <v>1.25</v>
      </c>
      <c r="E8" s="194" t="s">
        <v>6</v>
      </c>
      <c r="F8" s="194">
        <v>152.89699999999999</v>
      </c>
      <c r="G8" s="194" t="s">
        <v>3574</v>
      </c>
      <c r="H8" s="194">
        <v>153.18</v>
      </c>
      <c r="I8" s="164">
        <v>44391</v>
      </c>
      <c r="J8" s="194">
        <v>152.79499999999999</v>
      </c>
      <c r="K8" s="194">
        <v>0</v>
      </c>
      <c r="L8" s="194">
        <v>-3.75</v>
      </c>
      <c r="M8" s="196">
        <v>-115.83</v>
      </c>
      <c r="N8" s="195">
        <f>N6+M8</f>
        <v>9779.1400000000012</v>
      </c>
    </row>
    <row r="9" spans="1:25" x14ac:dyDescent="0.25">
      <c r="A9" s="194"/>
      <c r="B9" s="165">
        <v>0.68094907407407401</v>
      </c>
      <c r="C9" s="192"/>
      <c r="D9" s="194"/>
      <c r="E9" s="194"/>
      <c r="F9" s="194"/>
      <c r="G9" s="194"/>
      <c r="H9" s="194"/>
      <c r="I9" s="165">
        <v>0.68464120370370374</v>
      </c>
      <c r="J9" s="194"/>
      <c r="K9" s="194"/>
      <c r="L9" s="194"/>
      <c r="M9" s="196"/>
      <c r="N9" s="195"/>
    </row>
    <row r="10" spans="1:25" x14ac:dyDescent="0.25">
      <c r="A10" s="194">
        <v>70285910</v>
      </c>
      <c r="B10" s="164">
        <v>44392</v>
      </c>
      <c r="C10" s="196" t="s">
        <v>195</v>
      </c>
      <c r="D10" s="194">
        <v>0.5</v>
      </c>
      <c r="E10" s="194" t="s">
        <v>6</v>
      </c>
      <c r="F10" s="194">
        <v>152.51900000000001</v>
      </c>
      <c r="G10" s="194">
        <v>152.69</v>
      </c>
      <c r="H10" s="194" t="s">
        <v>3573</v>
      </c>
      <c r="I10" s="164">
        <v>44392</v>
      </c>
      <c r="J10" s="194">
        <v>152.00899999999999</v>
      </c>
      <c r="K10" s="194">
        <v>0</v>
      </c>
      <c r="L10" s="194">
        <v>-1.5</v>
      </c>
      <c r="M10" s="192">
        <v>231.77</v>
      </c>
      <c r="N10" s="195">
        <f>N8+M10</f>
        <v>10010.910000000002</v>
      </c>
    </row>
    <row r="11" spans="1:25" x14ac:dyDescent="0.25">
      <c r="A11" s="194"/>
      <c r="B11" s="165">
        <v>0.66298611111111116</v>
      </c>
      <c r="C11" s="196"/>
      <c r="D11" s="194"/>
      <c r="E11" s="194"/>
      <c r="F11" s="194"/>
      <c r="G11" s="194"/>
      <c r="H11" s="194"/>
      <c r="I11" s="165">
        <v>0.84381944444444434</v>
      </c>
      <c r="J11" s="194"/>
      <c r="K11" s="194"/>
      <c r="L11" s="194"/>
      <c r="M11" s="192"/>
      <c r="N11" s="195"/>
    </row>
    <row r="12" spans="1:25" x14ac:dyDescent="0.25">
      <c r="A12" s="194">
        <v>70668837</v>
      </c>
      <c r="B12" s="164">
        <v>44396</v>
      </c>
      <c r="C12" s="196" t="s">
        <v>195</v>
      </c>
      <c r="D12" s="194">
        <v>0.5</v>
      </c>
      <c r="E12" s="194" t="s">
        <v>6</v>
      </c>
      <c r="F12" s="194">
        <v>150.06100000000001</v>
      </c>
      <c r="G12" s="194" t="s">
        <v>3572</v>
      </c>
      <c r="H12" s="194">
        <v>149.78</v>
      </c>
      <c r="I12" s="164">
        <v>44396</v>
      </c>
      <c r="J12" s="194">
        <v>149.779</v>
      </c>
      <c r="K12" s="194">
        <v>0</v>
      </c>
      <c r="L12" s="194">
        <v>-1.5</v>
      </c>
      <c r="M12" s="192">
        <v>128.91</v>
      </c>
      <c r="N12" s="195">
        <f>N10+M12</f>
        <v>10139.820000000002</v>
      </c>
    </row>
    <row r="13" spans="1:25" x14ac:dyDescent="0.25">
      <c r="A13" s="194"/>
      <c r="B13" s="165">
        <v>0.65129629629629626</v>
      </c>
      <c r="C13" s="196"/>
      <c r="D13" s="194"/>
      <c r="E13" s="194"/>
      <c r="F13" s="194"/>
      <c r="G13" s="194"/>
      <c r="H13" s="194"/>
      <c r="I13" s="165">
        <v>0.671412037037037</v>
      </c>
      <c r="J13" s="194"/>
      <c r="K13" s="194"/>
      <c r="L13" s="194"/>
      <c r="M13" s="192"/>
      <c r="N13" s="195"/>
    </row>
    <row r="14" spans="1:25" x14ac:dyDescent="0.25">
      <c r="A14" s="194">
        <v>70878691</v>
      </c>
      <c r="B14" s="164">
        <v>44397</v>
      </c>
      <c r="C14" s="196" t="s">
        <v>195</v>
      </c>
      <c r="D14" s="194">
        <v>0.6</v>
      </c>
      <c r="E14" s="194" t="s">
        <v>6</v>
      </c>
      <c r="F14" s="194">
        <v>149.256</v>
      </c>
      <c r="G14" s="194" t="s">
        <v>3588</v>
      </c>
      <c r="H14" s="194" t="s">
        <v>3589</v>
      </c>
      <c r="I14" s="164">
        <v>44397</v>
      </c>
      <c r="J14" s="194">
        <v>148.989</v>
      </c>
      <c r="K14" s="194">
        <v>0</v>
      </c>
      <c r="L14" s="194">
        <v>-1.8</v>
      </c>
      <c r="M14" s="192">
        <v>146.19999999999999</v>
      </c>
      <c r="N14" s="195">
        <f>N12+M14</f>
        <v>10286.020000000002</v>
      </c>
    </row>
    <row r="15" spans="1:25" x14ac:dyDescent="0.25">
      <c r="A15" s="194"/>
      <c r="B15" s="165">
        <v>0.62906249999999997</v>
      </c>
      <c r="C15" s="196"/>
      <c r="D15" s="194"/>
      <c r="E15" s="194"/>
      <c r="F15" s="194"/>
      <c r="G15" s="194"/>
      <c r="H15" s="194"/>
      <c r="I15" s="165">
        <v>0.6392592592592593</v>
      </c>
      <c r="J15" s="194"/>
      <c r="K15" s="194"/>
      <c r="L15" s="194"/>
      <c r="M15" s="192"/>
      <c r="N15" s="195"/>
    </row>
    <row r="16" spans="1:25" x14ac:dyDescent="0.25">
      <c r="A16" s="194">
        <v>71265956</v>
      </c>
      <c r="B16" s="164">
        <v>44399</v>
      </c>
      <c r="C16" s="192" t="s">
        <v>200</v>
      </c>
      <c r="D16" s="194">
        <v>0.5</v>
      </c>
      <c r="E16" s="194" t="s">
        <v>6</v>
      </c>
      <c r="F16" s="194">
        <v>151.649</v>
      </c>
      <c r="G16" s="194" t="s">
        <v>3587</v>
      </c>
      <c r="H16" s="194">
        <v>152.19</v>
      </c>
      <c r="I16" s="164">
        <v>44399</v>
      </c>
      <c r="J16" s="194">
        <v>151.38999999999999</v>
      </c>
      <c r="K16" s="194">
        <v>0</v>
      </c>
      <c r="L16" s="194">
        <v>-1.5</v>
      </c>
      <c r="M16" s="196">
        <v>-117.62</v>
      </c>
      <c r="N16" s="195">
        <f>N14+M16</f>
        <v>10168.400000000001</v>
      </c>
    </row>
    <row r="17" spans="1:14" x14ac:dyDescent="0.25">
      <c r="A17" s="194"/>
      <c r="B17" s="165">
        <v>0.67383101851851857</v>
      </c>
      <c r="C17" s="192"/>
      <c r="D17" s="194"/>
      <c r="E17" s="194"/>
      <c r="F17" s="194"/>
      <c r="G17" s="194"/>
      <c r="H17" s="194"/>
      <c r="I17" s="165">
        <v>0.76053240740740735</v>
      </c>
      <c r="J17" s="194"/>
      <c r="K17" s="194"/>
      <c r="L17" s="194"/>
      <c r="M17" s="196"/>
      <c r="N17" s="195"/>
    </row>
    <row r="18" spans="1:14" x14ac:dyDescent="0.25">
      <c r="A18" s="194">
        <v>71417351</v>
      </c>
      <c r="B18" s="164">
        <v>44400</v>
      </c>
      <c r="C18" s="192" t="s">
        <v>200</v>
      </c>
      <c r="D18" s="194">
        <v>0.7</v>
      </c>
      <c r="E18" s="194" t="s">
        <v>6</v>
      </c>
      <c r="F18" s="194">
        <v>151.86799999999999</v>
      </c>
      <c r="G18" s="194" t="s">
        <v>3585</v>
      </c>
      <c r="H18" s="194" t="s">
        <v>3586</v>
      </c>
      <c r="I18" s="164">
        <v>44403</v>
      </c>
      <c r="J18" s="194">
        <v>151.69499999999999</v>
      </c>
      <c r="K18" s="196">
        <v>-0.28000000000000003</v>
      </c>
      <c r="L18" s="194">
        <v>-2.1</v>
      </c>
      <c r="M18" s="196">
        <v>-109.75</v>
      </c>
      <c r="N18" s="195">
        <f>N16+M18</f>
        <v>10058.650000000001</v>
      </c>
    </row>
    <row r="19" spans="1:14" x14ac:dyDescent="0.25">
      <c r="A19" s="194"/>
      <c r="B19" s="165">
        <v>0.6267476851851852</v>
      </c>
      <c r="C19" s="192"/>
      <c r="D19" s="194"/>
      <c r="E19" s="194"/>
      <c r="F19" s="194"/>
      <c r="G19" s="194"/>
      <c r="H19" s="194"/>
      <c r="I19" s="165">
        <v>0.24667824074074074</v>
      </c>
      <c r="J19" s="194"/>
      <c r="K19" s="196"/>
      <c r="L19" s="194"/>
      <c r="M19" s="196"/>
      <c r="N19" s="195"/>
    </row>
    <row r="20" spans="1:14" x14ac:dyDescent="0.25">
      <c r="A20" s="194">
        <v>71591457</v>
      </c>
      <c r="B20" s="164">
        <v>44403</v>
      </c>
      <c r="C20" s="196" t="s">
        <v>195</v>
      </c>
      <c r="D20" s="194">
        <v>0.6</v>
      </c>
      <c r="E20" s="194" t="s">
        <v>6</v>
      </c>
      <c r="F20" s="194">
        <v>152.06</v>
      </c>
      <c r="G20" s="194" t="s">
        <v>3583</v>
      </c>
      <c r="H20" s="194" t="s">
        <v>3584</v>
      </c>
      <c r="I20" s="164">
        <v>44403</v>
      </c>
      <c r="J20" s="194">
        <v>152.25299999999999</v>
      </c>
      <c r="K20" s="194">
        <v>0</v>
      </c>
      <c r="L20" s="194">
        <v>-1.8</v>
      </c>
      <c r="M20" s="196">
        <v>-104.95</v>
      </c>
      <c r="N20" s="195">
        <f>N18+M20</f>
        <v>9953.7000000000007</v>
      </c>
    </row>
    <row r="21" spans="1:14" x14ac:dyDescent="0.25">
      <c r="A21" s="194"/>
      <c r="B21" s="165">
        <v>0.62381944444444437</v>
      </c>
      <c r="C21" s="196"/>
      <c r="D21" s="194"/>
      <c r="E21" s="194"/>
      <c r="F21" s="194"/>
      <c r="G21" s="194"/>
      <c r="H21" s="194"/>
      <c r="I21" s="165">
        <v>0.68791666666666673</v>
      </c>
      <c r="J21" s="194"/>
      <c r="K21" s="194"/>
      <c r="L21" s="194"/>
      <c r="M21" s="196"/>
      <c r="N21" s="195"/>
    </row>
    <row r="22" spans="1:14" x14ac:dyDescent="0.25">
      <c r="A22" s="194">
        <v>72034587</v>
      </c>
      <c r="B22" s="164">
        <v>44405</v>
      </c>
      <c r="C22" s="192" t="s">
        <v>200</v>
      </c>
      <c r="D22" s="194">
        <v>0.5</v>
      </c>
      <c r="E22" s="194" t="s">
        <v>6</v>
      </c>
      <c r="F22" s="194">
        <v>152.76499999999999</v>
      </c>
      <c r="G22" s="194">
        <v>152.59</v>
      </c>
      <c r="H22" s="194" t="s">
        <v>3582</v>
      </c>
      <c r="I22" s="164">
        <v>44405</v>
      </c>
      <c r="J22" s="194">
        <v>152.584</v>
      </c>
      <c r="K22" s="194">
        <v>0</v>
      </c>
      <c r="L22" s="194">
        <v>-1.5</v>
      </c>
      <c r="M22" s="196">
        <v>-82.16</v>
      </c>
      <c r="N22" s="195">
        <f>N20+M22</f>
        <v>9871.5400000000009</v>
      </c>
    </row>
    <row r="23" spans="1:14" x14ac:dyDescent="0.25">
      <c r="A23" s="194"/>
      <c r="B23" s="165">
        <v>0.62042824074074077</v>
      </c>
      <c r="C23" s="192"/>
      <c r="D23" s="194"/>
      <c r="E23" s="194"/>
      <c r="F23" s="194"/>
      <c r="G23" s="194"/>
      <c r="H23" s="194"/>
      <c r="I23" s="165">
        <v>0.69634259259259268</v>
      </c>
      <c r="J23" s="194"/>
      <c r="K23" s="194"/>
      <c r="L23" s="194"/>
      <c r="M23" s="196"/>
      <c r="N23" s="195"/>
    </row>
    <row r="24" spans="1:14" x14ac:dyDescent="0.25">
      <c r="A24" s="194">
        <v>72036639</v>
      </c>
      <c r="B24" s="164">
        <v>44405</v>
      </c>
      <c r="C24" s="192" t="s">
        <v>200</v>
      </c>
      <c r="D24" s="194">
        <v>0.2</v>
      </c>
      <c r="E24" s="194" t="s">
        <v>6</v>
      </c>
      <c r="F24" s="194">
        <v>152.80500000000001</v>
      </c>
      <c r="G24" s="194">
        <v>152.59</v>
      </c>
      <c r="H24" s="194" t="s">
        <v>3582</v>
      </c>
      <c r="I24" s="164">
        <v>44405</v>
      </c>
      <c r="J24" s="194">
        <v>152.584</v>
      </c>
      <c r="K24" s="194">
        <v>0</v>
      </c>
      <c r="L24" s="194">
        <v>-0.6</v>
      </c>
      <c r="M24" s="196">
        <v>-40.119999999999997</v>
      </c>
      <c r="N24" s="195">
        <f>N22+M24</f>
        <v>9831.42</v>
      </c>
    </row>
    <row r="25" spans="1:14" x14ac:dyDescent="0.25">
      <c r="A25" s="194"/>
      <c r="B25" s="165">
        <v>0.62508101851851849</v>
      </c>
      <c r="C25" s="192"/>
      <c r="D25" s="194"/>
      <c r="E25" s="194"/>
      <c r="F25" s="194"/>
      <c r="G25" s="194"/>
      <c r="H25" s="194"/>
      <c r="I25" s="165">
        <v>0.69634259259259268</v>
      </c>
      <c r="J25" s="194"/>
      <c r="K25" s="194"/>
      <c r="L25" s="194"/>
      <c r="M25" s="196"/>
      <c r="N25" s="195"/>
    </row>
    <row r="26" spans="1:14" x14ac:dyDescent="0.25">
      <c r="A26" s="194">
        <v>72295161</v>
      </c>
      <c r="B26" s="164">
        <v>44406</v>
      </c>
      <c r="C26" s="196" t="s">
        <v>195</v>
      </c>
      <c r="D26" s="194">
        <v>0.6</v>
      </c>
      <c r="E26" s="194" t="s">
        <v>6</v>
      </c>
      <c r="F26" s="194">
        <v>153.34800000000001</v>
      </c>
      <c r="G26" s="194" t="s">
        <v>3580</v>
      </c>
      <c r="H26" s="194" t="s">
        <v>3581</v>
      </c>
      <c r="I26" s="164">
        <v>44406</v>
      </c>
      <c r="J26" s="194">
        <v>153.02000000000001</v>
      </c>
      <c r="K26" s="194">
        <v>0</v>
      </c>
      <c r="L26" s="194">
        <v>-1.8</v>
      </c>
      <c r="M26" s="192">
        <v>179.72</v>
      </c>
      <c r="N26" s="195">
        <f>N24+M26</f>
        <v>10011.14</v>
      </c>
    </row>
    <row r="27" spans="1:14" x14ac:dyDescent="0.25">
      <c r="A27" s="194"/>
      <c r="B27" s="165">
        <v>0.62420138888888888</v>
      </c>
      <c r="C27" s="196"/>
      <c r="D27" s="194"/>
      <c r="E27" s="194"/>
      <c r="F27" s="194"/>
      <c r="G27" s="194"/>
      <c r="H27" s="194"/>
      <c r="I27" s="165">
        <v>0.75813657407407409</v>
      </c>
      <c r="J27" s="194"/>
      <c r="K27" s="194"/>
      <c r="L27" s="194"/>
      <c r="M27" s="192"/>
      <c r="N27" s="195"/>
    </row>
    <row r="28" spans="1:14" x14ac:dyDescent="0.25">
      <c r="A28" s="194">
        <v>73085125</v>
      </c>
      <c r="B28" s="164">
        <v>44412</v>
      </c>
      <c r="C28" s="192" t="s">
        <v>200</v>
      </c>
      <c r="D28" s="194">
        <v>1</v>
      </c>
      <c r="E28" s="194" t="s">
        <v>6</v>
      </c>
      <c r="F28" s="194">
        <v>151.875</v>
      </c>
      <c r="G28" s="194" t="s">
        <v>3605</v>
      </c>
      <c r="H28" s="194">
        <v>152.11000000000001</v>
      </c>
      <c r="I28" s="164">
        <v>44412</v>
      </c>
      <c r="J28" s="194">
        <v>151.774</v>
      </c>
      <c r="K28" s="194">
        <v>0</v>
      </c>
      <c r="L28" s="194">
        <v>-3</v>
      </c>
      <c r="M28" s="196">
        <v>-92.71</v>
      </c>
      <c r="N28" s="195">
        <f>N26+M28</f>
        <v>9918.43</v>
      </c>
    </row>
    <row r="29" spans="1:14" x14ac:dyDescent="0.25">
      <c r="A29" s="194"/>
      <c r="B29" s="165">
        <v>0.6234143518518519</v>
      </c>
      <c r="C29" s="192"/>
      <c r="D29" s="194"/>
      <c r="E29" s="194"/>
      <c r="F29" s="194"/>
      <c r="G29" s="194"/>
      <c r="H29" s="194"/>
      <c r="I29" s="165">
        <v>0.63548611111111108</v>
      </c>
      <c r="J29" s="194"/>
      <c r="K29" s="194"/>
      <c r="L29" s="194"/>
      <c r="M29" s="196"/>
      <c r="N29" s="195"/>
    </row>
    <row r="30" spans="1:14" x14ac:dyDescent="0.25">
      <c r="A30" s="194">
        <v>73496262</v>
      </c>
      <c r="B30" s="164">
        <v>44414</v>
      </c>
      <c r="C30" s="192" t="s">
        <v>200</v>
      </c>
      <c r="D30" s="194">
        <v>0.8</v>
      </c>
      <c r="E30" s="194" t="s">
        <v>6</v>
      </c>
      <c r="F30" s="194">
        <v>153.15</v>
      </c>
      <c r="G30" s="194" t="s">
        <v>3603</v>
      </c>
      <c r="H30" s="194" t="s">
        <v>3604</v>
      </c>
      <c r="I30" s="164">
        <v>44414</v>
      </c>
      <c r="J30" s="194">
        <v>153.00800000000001</v>
      </c>
      <c r="K30" s="194">
        <v>0</v>
      </c>
      <c r="L30" s="194">
        <v>-2.4</v>
      </c>
      <c r="M30" s="196">
        <v>-103.01</v>
      </c>
      <c r="N30" s="195">
        <f>N28+M30</f>
        <v>9815.42</v>
      </c>
    </row>
    <row r="31" spans="1:14" x14ac:dyDescent="0.25">
      <c r="A31" s="194"/>
      <c r="B31" s="165">
        <v>0.70736111111111111</v>
      </c>
      <c r="C31" s="192"/>
      <c r="D31" s="194"/>
      <c r="E31" s="194"/>
      <c r="F31" s="194"/>
      <c r="G31" s="194"/>
      <c r="H31" s="194"/>
      <c r="I31" s="165">
        <v>0.742650462962963</v>
      </c>
      <c r="J31" s="194"/>
      <c r="K31" s="194"/>
      <c r="L31" s="194"/>
      <c r="M31" s="196"/>
      <c r="N31" s="195"/>
    </row>
    <row r="32" spans="1:14" x14ac:dyDescent="0.25">
      <c r="A32" s="194">
        <v>73673967</v>
      </c>
      <c r="B32" s="164">
        <v>44417</v>
      </c>
      <c r="C32" s="192" t="s">
        <v>200</v>
      </c>
      <c r="D32" s="194">
        <v>0.8</v>
      </c>
      <c r="E32" s="194" t="s">
        <v>6</v>
      </c>
      <c r="F32" s="194">
        <v>152.749</v>
      </c>
      <c r="G32" s="194" t="s">
        <v>3601</v>
      </c>
      <c r="H32" s="194" t="s">
        <v>3602</v>
      </c>
      <c r="I32" s="164">
        <v>44417</v>
      </c>
      <c r="J32" s="194">
        <v>152.935</v>
      </c>
      <c r="K32" s="194">
        <v>0</v>
      </c>
      <c r="L32" s="194">
        <v>-2.4</v>
      </c>
      <c r="M32" s="192">
        <v>135.1</v>
      </c>
      <c r="N32" s="195">
        <f>N30+M32</f>
        <v>9950.52</v>
      </c>
    </row>
    <row r="33" spans="1:14" x14ac:dyDescent="0.25">
      <c r="A33" s="194"/>
      <c r="B33" s="165">
        <v>0.62364583333333334</v>
      </c>
      <c r="C33" s="192"/>
      <c r="D33" s="194"/>
      <c r="E33" s="194"/>
      <c r="F33" s="194"/>
      <c r="G33" s="194"/>
      <c r="H33" s="194"/>
      <c r="I33" s="165">
        <v>0.66671296296296301</v>
      </c>
      <c r="J33" s="194"/>
      <c r="K33" s="194"/>
      <c r="L33" s="194"/>
      <c r="M33" s="192"/>
      <c r="N33" s="195"/>
    </row>
    <row r="34" spans="1:14" x14ac:dyDescent="0.25">
      <c r="A34" s="194">
        <v>73866361</v>
      </c>
      <c r="B34" s="164">
        <v>44418</v>
      </c>
      <c r="C34" s="196" t="s">
        <v>195</v>
      </c>
      <c r="D34" s="194">
        <v>0.9</v>
      </c>
      <c r="E34" s="194" t="s">
        <v>6</v>
      </c>
      <c r="F34" s="194">
        <v>153.12799999999999</v>
      </c>
      <c r="G34" s="194" t="s">
        <v>3598</v>
      </c>
      <c r="H34" s="194" t="s">
        <v>3600</v>
      </c>
      <c r="I34" s="164">
        <v>44418</v>
      </c>
      <c r="J34" s="194">
        <v>152.958</v>
      </c>
      <c r="K34" s="194">
        <v>0</v>
      </c>
      <c r="L34" s="194">
        <v>-2.7</v>
      </c>
      <c r="M34" s="192">
        <v>138.57</v>
      </c>
      <c r="N34" s="195">
        <f>N32+M34</f>
        <v>10089.09</v>
      </c>
    </row>
    <row r="35" spans="1:14" x14ac:dyDescent="0.25">
      <c r="A35" s="194"/>
      <c r="B35" s="165">
        <v>0.62971064814814814</v>
      </c>
      <c r="C35" s="196"/>
      <c r="D35" s="194"/>
      <c r="E35" s="194"/>
      <c r="F35" s="194"/>
      <c r="G35" s="194"/>
      <c r="H35" s="194"/>
      <c r="I35" s="165">
        <v>0.64118055555555553</v>
      </c>
      <c r="J35" s="194"/>
      <c r="K35" s="194"/>
      <c r="L35" s="194"/>
      <c r="M35" s="192"/>
      <c r="N35" s="195"/>
    </row>
    <row r="36" spans="1:14" x14ac:dyDescent="0.25">
      <c r="A36" s="194">
        <v>74045914</v>
      </c>
      <c r="B36" s="164">
        <v>44419</v>
      </c>
      <c r="C36" s="196" t="s">
        <v>195</v>
      </c>
      <c r="D36" s="194">
        <v>0.9</v>
      </c>
      <c r="E36" s="194" t="s">
        <v>6</v>
      </c>
      <c r="F36" s="194">
        <v>153.124</v>
      </c>
      <c r="G36" s="194" t="s">
        <v>3598</v>
      </c>
      <c r="H36" s="194" t="s">
        <v>3599</v>
      </c>
      <c r="I36" s="164">
        <v>44419</v>
      </c>
      <c r="J36" s="194">
        <v>153.13900000000001</v>
      </c>
      <c r="K36" s="194">
        <v>0</v>
      </c>
      <c r="L36" s="194">
        <v>-2.7</v>
      </c>
      <c r="M36" s="196">
        <v>-12.2</v>
      </c>
      <c r="N36" s="195">
        <f>N34+M36</f>
        <v>10076.89</v>
      </c>
    </row>
    <row r="37" spans="1:14" x14ac:dyDescent="0.25">
      <c r="A37" s="194"/>
      <c r="B37" s="165">
        <v>0.64266203703703706</v>
      </c>
      <c r="C37" s="196"/>
      <c r="D37" s="194"/>
      <c r="E37" s="194"/>
      <c r="F37" s="194"/>
      <c r="G37" s="194"/>
      <c r="H37" s="194"/>
      <c r="I37" s="165">
        <v>0.64629629629629626</v>
      </c>
      <c r="J37" s="194"/>
      <c r="K37" s="194"/>
      <c r="L37" s="194"/>
      <c r="M37" s="196"/>
      <c r="N37" s="195"/>
    </row>
    <row r="38" spans="1:14" x14ac:dyDescent="0.25">
      <c r="A38" s="194">
        <v>74235796</v>
      </c>
      <c r="B38" s="164">
        <v>44420</v>
      </c>
      <c r="C38" s="192" t="s">
        <v>200</v>
      </c>
      <c r="D38" s="194">
        <v>0.9</v>
      </c>
      <c r="E38" s="194" t="s">
        <v>6</v>
      </c>
      <c r="F38" s="194">
        <v>152.97499999999999</v>
      </c>
      <c r="G38" s="194" t="s">
        <v>3596</v>
      </c>
      <c r="H38" s="194" t="s">
        <v>3597</v>
      </c>
      <c r="I38" s="164">
        <v>44420</v>
      </c>
      <c r="J38" s="194">
        <v>152.845</v>
      </c>
      <c r="K38" s="194">
        <v>0</v>
      </c>
      <c r="L38" s="194">
        <v>-2.7</v>
      </c>
      <c r="M38" s="196">
        <v>-105.9</v>
      </c>
      <c r="N38" s="195">
        <f>N36+M38</f>
        <v>9970.99</v>
      </c>
    </row>
    <row r="39" spans="1:14" x14ac:dyDescent="0.25">
      <c r="A39" s="194"/>
      <c r="B39" s="165">
        <v>0.65206018518518516</v>
      </c>
      <c r="C39" s="192"/>
      <c r="D39" s="194"/>
      <c r="E39" s="194"/>
      <c r="F39" s="194"/>
      <c r="G39" s="194"/>
      <c r="H39" s="194"/>
      <c r="I39" s="165">
        <v>0.705011574074074</v>
      </c>
      <c r="J39" s="194"/>
      <c r="K39" s="194"/>
      <c r="L39" s="194"/>
      <c r="M39" s="196"/>
      <c r="N39" s="195"/>
    </row>
    <row r="40" spans="1:14" x14ac:dyDescent="0.25">
      <c r="A40" s="194">
        <v>74403425</v>
      </c>
      <c r="B40" s="164">
        <v>44421</v>
      </c>
      <c r="C40" s="196" t="s">
        <v>195</v>
      </c>
      <c r="D40" s="194">
        <v>0.5</v>
      </c>
      <c r="E40" s="194" t="s">
        <v>6</v>
      </c>
      <c r="F40" s="194">
        <v>152.363</v>
      </c>
      <c r="G40" s="194" t="s">
        <v>3594</v>
      </c>
      <c r="H40" s="194" t="s">
        <v>3595</v>
      </c>
      <c r="I40" s="164">
        <v>44421</v>
      </c>
      <c r="J40" s="194">
        <v>152.196</v>
      </c>
      <c r="K40" s="194">
        <v>0</v>
      </c>
      <c r="L40" s="194">
        <v>-1.5</v>
      </c>
      <c r="M40" s="192">
        <v>75.98</v>
      </c>
      <c r="N40" s="195">
        <f>N38+M40</f>
        <v>10046.969999999999</v>
      </c>
    </row>
    <row r="41" spans="1:14" x14ac:dyDescent="0.25">
      <c r="A41" s="194"/>
      <c r="B41" s="165">
        <v>0.68403935185185183</v>
      </c>
      <c r="C41" s="196"/>
      <c r="D41" s="194"/>
      <c r="E41" s="194"/>
      <c r="F41" s="194"/>
      <c r="G41" s="194"/>
      <c r="H41" s="194"/>
      <c r="I41" s="165">
        <v>0.71618055555555549</v>
      </c>
      <c r="J41" s="194"/>
      <c r="K41" s="194"/>
      <c r="L41" s="194"/>
      <c r="M41" s="192"/>
      <c r="N41" s="195"/>
    </row>
    <row r="42" spans="1:14" x14ac:dyDescent="0.25">
      <c r="A42" s="194">
        <v>74554938</v>
      </c>
      <c r="B42" s="164">
        <v>44424</v>
      </c>
      <c r="C42" s="196" t="s">
        <v>195</v>
      </c>
      <c r="D42" s="194">
        <v>0.9</v>
      </c>
      <c r="E42" s="194" t="s">
        <v>6</v>
      </c>
      <c r="F42" s="194">
        <v>151.714</v>
      </c>
      <c r="G42" s="194" t="s">
        <v>3592</v>
      </c>
      <c r="H42" s="194" t="s">
        <v>3593</v>
      </c>
      <c r="I42" s="164">
        <v>44424</v>
      </c>
      <c r="J42" s="194">
        <v>151.529</v>
      </c>
      <c r="K42" s="194">
        <v>0</v>
      </c>
      <c r="L42" s="194">
        <v>-2.7</v>
      </c>
      <c r="M42" s="192">
        <v>152.34</v>
      </c>
      <c r="N42" s="195">
        <f>N40+M42</f>
        <v>10199.31</v>
      </c>
    </row>
    <row r="43" spans="1:14" x14ac:dyDescent="0.25">
      <c r="A43" s="194"/>
      <c r="B43" s="165">
        <v>0.61326388888888894</v>
      </c>
      <c r="C43" s="196"/>
      <c r="D43" s="194"/>
      <c r="E43" s="194"/>
      <c r="F43" s="194"/>
      <c r="G43" s="194"/>
      <c r="H43" s="194"/>
      <c r="I43" s="165">
        <v>0.66783564814814822</v>
      </c>
      <c r="J43" s="194"/>
      <c r="K43" s="194"/>
      <c r="L43" s="194"/>
      <c r="M43" s="192"/>
      <c r="N43" s="195"/>
    </row>
    <row r="44" spans="1:14" x14ac:dyDescent="0.25">
      <c r="A44" s="194">
        <v>74739970</v>
      </c>
      <c r="B44" s="164">
        <v>44425</v>
      </c>
      <c r="C44" s="192" t="s">
        <v>200</v>
      </c>
      <c r="D44" s="194">
        <v>0.8</v>
      </c>
      <c r="E44" s="194" t="s">
        <v>6</v>
      </c>
      <c r="F44" s="194">
        <v>150.66999999999999</v>
      </c>
      <c r="G44" s="194" t="s">
        <v>3590</v>
      </c>
      <c r="H44" s="194" t="s">
        <v>3591</v>
      </c>
      <c r="I44" s="164">
        <v>44425</v>
      </c>
      <c r="J44" s="194">
        <v>150.53100000000001</v>
      </c>
      <c r="K44" s="194">
        <v>0</v>
      </c>
      <c r="L44" s="194">
        <v>-2.4</v>
      </c>
      <c r="M44" s="196">
        <v>-101.63</v>
      </c>
      <c r="N44" s="195">
        <f>N42+M44</f>
        <v>10097.68</v>
      </c>
    </row>
    <row r="45" spans="1:14" x14ac:dyDescent="0.25">
      <c r="A45" s="194"/>
      <c r="B45" s="165">
        <v>0.6317476851851852</v>
      </c>
      <c r="C45" s="192"/>
      <c r="D45" s="194"/>
      <c r="E45" s="194"/>
      <c r="F45" s="194"/>
      <c r="G45" s="194"/>
      <c r="H45" s="194"/>
      <c r="I45" s="165">
        <v>0.69959490740740737</v>
      </c>
      <c r="J45" s="194"/>
      <c r="K45" s="194"/>
      <c r="L45" s="194"/>
      <c r="M45" s="196"/>
      <c r="N45" s="195"/>
    </row>
    <row r="46" spans="1:14" x14ac:dyDescent="0.25">
      <c r="A46" s="194">
        <v>75576932</v>
      </c>
      <c r="B46" s="164">
        <v>44431</v>
      </c>
      <c r="C46" s="196" t="s">
        <v>195</v>
      </c>
      <c r="D46" s="194">
        <v>1</v>
      </c>
      <c r="E46" s="194" t="s">
        <v>6</v>
      </c>
      <c r="F46" s="194">
        <v>150.62899999999999</v>
      </c>
      <c r="G46" s="194" t="s">
        <v>3610</v>
      </c>
      <c r="H46" s="194">
        <v>150.38</v>
      </c>
      <c r="I46" s="164">
        <v>44431</v>
      </c>
      <c r="J46" s="194">
        <v>150.75299999999999</v>
      </c>
      <c r="K46" s="194">
        <v>0</v>
      </c>
      <c r="L46" s="194">
        <v>-3</v>
      </c>
      <c r="M46" s="196">
        <v>-112.66</v>
      </c>
      <c r="N46" s="195">
        <f>N44+M46</f>
        <v>9985.02</v>
      </c>
    </row>
    <row r="47" spans="1:14" x14ac:dyDescent="0.25">
      <c r="A47" s="194"/>
      <c r="B47" s="165">
        <v>0.6372916666666667</v>
      </c>
      <c r="C47" s="196"/>
      <c r="D47" s="194"/>
      <c r="E47" s="194"/>
      <c r="F47" s="194"/>
      <c r="G47" s="194"/>
      <c r="H47" s="194"/>
      <c r="I47" s="165">
        <v>0.64894675925925926</v>
      </c>
      <c r="J47" s="194"/>
      <c r="K47" s="194"/>
      <c r="L47" s="194"/>
      <c r="M47" s="196"/>
      <c r="N47" s="195"/>
    </row>
    <row r="48" spans="1:14" x14ac:dyDescent="0.25">
      <c r="A48" s="194">
        <v>75905503</v>
      </c>
      <c r="B48" s="164">
        <v>44433</v>
      </c>
      <c r="C48" s="196" t="s">
        <v>195</v>
      </c>
      <c r="D48" s="194">
        <v>0.65</v>
      </c>
      <c r="E48" s="194" t="s">
        <v>6</v>
      </c>
      <c r="F48" s="194">
        <v>150.63999999999999</v>
      </c>
      <c r="G48" s="194" t="s">
        <v>3608</v>
      </c>
      <c r="H48" s="194" t="s">
        <v>3609</v>
      </c>
      <c r="I48" s="164">
        <v>44433</v>
      </c>
      <c r="J48" s="194">
        <v>150.809</v>
      </c>
      <c r="K48" s="194">
        <v>0</v>
      </c>
      <c r="L48" s="194">
        <v>-1.95</v>
      </c>
      <c r="M48" s="196">
        <v>-99.84</v>
      </c>
      <c r="N48" s="195">
        <f>N46+M48</f>
        <v>9885.18</v>
      </c>
    </row>
    <row r="49" spans="1:14" x14ac:dyDescent="0.25">
      <c r="A49" s="194"/>
      <c r="B49" s="165">
        <v>0.65159722222222227</v>
      </c>
      <c r="C49" s="196"/>
      <c r="D49" s="194"/>
      <c r="E49" s="194"/>
      <c r="F49" s="194"/>
      <c r="G49" s="194"/>
      <c r="H49" s="194"/>
      <c r="I49" s="165">
        <v>0.70141203703703703</v>
      </c>
      <c r="J49" s="194"/>
      <c r="K49" s="194"/>
      <c r="L49" s="194"/>
      <c r="M49" s="196"/>
      <c r="N49" s="195"/>
    </row>
    <row r="50" spans="1:14" x14ac:dyDescent="0.25">
      <c r="A50" s="194">
        <v>76087623</v>
      </c>
      <c r="B50" s="164">
        <v>44434</v>
      </c>
      <c r="C50" s="192" t="s">
        <v>200</v>
      </c>
      <c r="D50" s="194">
        <v>0.4</v>
      </c>
      <c r="E50" s="194" t="s">
        <v>6</v>
      </c>
      <c r="F50" s="194">
        <v>151.15799999999999</v>
      </c>
      <c r="G50" s="194">
        <v>150.88</v>
      </c>
      <c r="H50" s="194">
        <v>151.4</v>
      </c>
      <c r="I50" s="164">
        <v>44434</v>
      </c>
      <c r="J50" s="194">
        <v>150.875</v>
      </c>
      <c r="K50" s="194">
        <v>0</v>
      </c>
      <c r="L50" s="194">
        <v>-1.2</v>
      </c>
      <c r="M50" s="196">
        <v>-102.89</v>
      </c>
      <c r="N50" s="195">
        <f>N48+M50</f>
        <v>9782.2900000000009</v>
      </c>
    </row>
    <row r="51" spans="1:14" x14ac:dyDescent="0.25">
      <c r="A51" s="194"/>
      <c r="B51" s="165">
        <v>0.65547453703703706</v>
      </c>
      <c r="C51" s="192"/>
      <c r="D51" s="194"/>
      <c r="E51" s="194"/>
      <c r="F51" s="194"/>
      <c r="G51" s="194"/>
      <c r="H51" s="194"/>
      <c r="I51" s="165">
        <v>0.7510648148148148</v>
      </c>
      <c r="J51" s="194"/>
      <c r="K51" s="194"/>
      <c r="L51" s="194"/>
      <c r="M51" s="196"/>
      <c r="N51" s="195"/>
    </row>
    <row r="52" spans="1:14" x14ac:dyDescent="0.25">
      <c r="A52" s="194">
        <v>76254598</v>
      </c>
      <c r="B52" s="164">
        <v>44435</v>
      </c>
      <c r="C52" s="192" t="s">
        <v>200</v>
      </c>
      <c r="D52" s="194">
        <v>0.6</v>
      </c>
      <c r="E52" s="194" t="s">
        <v>6</v>
      </c>
      <c r="F52" s="194">
        <v>151.065</v>
      </c>
      <c r="G52" s="194">
        <v>150.80000000000001</v>
      </c>
      <c r="H52" s="194">
        <v>151.25</v>
      </c>
      <c r="I52" s="164">
        <v>44435</v>
      </c>
      <c r="J52" s="194">
        <v>151.25</v>
      </c>
      <c r="K52" s="194">
        <v>0</v>
      </c>
      <c r="L52" s="194">
        <v>-1.8</v>
      </c>
      <c r="M52" s="192">
        <v>100.73</v>
      </c>
      <c r="N52" s="195">
        <f>N50+M52</f>
        <v>9883.02</v>
      </c>
    </row>
    <row r="53" spans="1:14" x14ac:dyDescent="0.25">
      <c r="A53" s="194"/>
      <c r="B53" s="165">
        <v>0.6012615740740741</v>
      </c>
      <c r="C53" s="192"/>
      <c r="D53" s="194"/>
      <c r="E53" s="194"/>
      <c r="F53" s="194"/>
      <c r="G53" s="194"/>
      <c r="H53" s="194"/>
      <c r="I53" s="165">
        <v>0.63606481481481481</v>
      </c>
      <c r="J53" s="194"/>
      <c r="K53" s="194"/>
      <c r="L53" s="194"/>
      <c r="M53" s="192"/>
      <c r="N53" s="195"/>
    </row>
    <row r="54" spans="1:14" x14ac:dyDescent="0.25">
      <c r="A54" s="194">
        <v>76430310</v>
      </c>
      <c r="B54" s="164">
        <v>44438</v>
      </c>
      <c r="C54" s="192" t="s">
        <v>200</v>
      </c>
      <c r="D54" s="194">
        <v>1.31</v>
      </c>
      <c r="E54" s="194" t="s">
        <v>6</v>
      </c>
      <c r="F54" s="194">
        <v>151.08799999999999</v>
      </c>
      <c r="G54" s="194" t="s">
        <v>3606</v>
      </c>
      <c r="H54" s="194" t="s">
        <v>3607</v>
      </c>
      <c r="I54" s="164">
        <v>44438</v>
      </c>
      <c r="J54" s="194">
        <v>151.17599999999999</v>
      </c>
      <c r="K54" s="194">
        <v>0</v>
      </c>
      <c r="L54" s="194">
        <v>-3.93</v>
      </c>
      <c r="M54" s="192">
        <v>104.91</v>
      </c>
      <c r="N54" s="195">
        <f>N52+M54</f>
        <v>9987.93</v>
      </c>
    </row>
    <row r="55" spans="1:14" x14ac:dyDescent="0.25">
      <c r="A55" s="194"/>
      <c r="B55" s="165">
        <v>0.59565972222222219</v>
      </c>
      <c r="C55" s="192"/>
      <c r="D55" s="194"/>
      <c r="E55" s="194"/>
      <c r="F55" s="194"/>
      <c r="G55" s="194"/>
      <c r="H55" s="194"/>
      <c r="I55" s="165">
        <v>0.61356481481481484</v>
      </c>
      <c r="J55" s="194"/>
      <c r="K55" s="194"/>
      <c r="L55" s="194"/>
      <c r="M55" s="192"/>
      <c r="N55" s="195"/>
    </row>
    <row r="56" spans="1:14" x14ac:dyDescent="0.25">
      <c r="A56" s="194">
        <v>76597813</v>
      </c>
      <c r="B56" s="164">
        <v>44439</v>
      </c>
      <c r="C56" s="192" t="s">
        <v>200</v>
      </c>
      <c r="D56" s="194">
        <v>0.9</v>
      </c>
      <c r="E56" s="194" t="s">
        <v>6</v>
      </c>
      <c r="F56" s="194">
        <v>151.34200000000001</v>
      </c>
      <c r="G56" s="194">
        <v>151.19</v>
      </c>
      <c r="H56" s="194">
        <v>151.5</v>
      </c>
      <c r="I56" s="164">
        <v>44439</v>
      </c>
      <c r="J56" s="194">
        <v>151.19900000000001</v>
      </c>
      <c r="K56" s="194">
        <v>0</v>
      </c>
      <c r="L56" s="194">
        <v>-2.7</v>
      </c>
      <c r="M56" s="196">
        <v>-117.3</v>
      </c>
      <c r="N56" s="195">
        <f>N54+M56</f>
        <v>9870.630000000001</v>
      </c>
    </row>
    <row r="57" spans="1:14" x14ac:dyDescent="0.25">
      <c r="A57" s="194"/>
      <c r="B57" s="165">
        <v>0.63988425925925929</v>
      </c>
      <c r="C57" s="192"/>
      <c r="D57" s="194"/>
      <c r="E57" s="194"/>
      <c r="F57" s="194"/>
      <c r="G57" s="194"/>
      <c r="H57" s="194"/>
      <c r="I57" s="165">
        <v>0.64781250000000001</v>
      </c>
      <c r="J57" s="194"/>
      <c r="K57" s="194"/>
      <c r="L57" s="194"/>
      <c r="M57" s="196"/>
      <c r="N57" s="195"/>
    </row>
    <row r="58" spans="1:14" x14ac:dyDescent="0.25">
      <c r="A58" s="194">
        <v>76781145</v>
      </c>
      <c r="B58" s="164">
        <v>44440</v>
      </c>
      <c r="C58" s="192" t="s">
        <v>200</v>
      </c>
      <c r="D58" s="194">
        <v>0.6</v>
      </c>
      <c r="E58" s="194" t="s">
        <v>6</v>
      </c>
      <c r="F58" s="194">
        <v>151.84200000000001</v>
      </c>
      <c r="G58" s="194">
        <v>151.66</v>
      </c>
      <c r="H58" s="194">
        <v>152.06</v>
      </c>
      <c r="I58" s="164">
        <v>44440</v>
      </c>
      <c r="J58" s="194">
        <v>151.654</v>
      </c>
      <c r="K58" s="194">
        <v>0</v>
      </c>
      <c r="L58" s="194">
        <v>-1.8</v>
      </c>
      <c r="M58" s="196">
        <v>-102.55</v>
      </c>
      <c r="N58" s="195">
        <f>N56+M58</f>
        <v>9768.0800000000017</v>
      </c>
    </row>
    <row r="59" spans="1:14" x14ac:dyDescent="0.25">
      <c r="A59" s="194"/>
      <c r="B59" s="165">
        <v>0.64284722222222224</v>
      </c>
      <c r="C59" s="192"/>
      <c r="D59" s="194"/>
      <c r="E59" s="194"/>
      <c r="F59" s="194"/>
      <c r="G59" s="194"/>
      <c r="H59" s="194"/>
      <c r="I59" s="165">
        <v>0.66773148148148154</v>
      </c>
      <c r="J59" s="194"/>
      <c r="K59" s="194"/>
      <c r="L59" s="194"/>
      <c r="M59" s="196"/>
      <c r="N59" s="195"/>
    </row>
    <row r="60" spans="1:14" x14ac:dyDescent="0.25">
      <c r="A60" s="194">
        <v>77729792</v>
      </c>
      <c r="B60" s="164">
        <v>44448</v>
      </c>
      <c r="C60" s="196" t="s">
        <v>195</v>
      </c>
      <c r="D60" s="194">
        <v>0.9</v>
      </c>
      <c r="E60" s="194" t="s">
        <v>6</v>
      </c>
      <c r="F60" s="194">
        <v>151.852</v>
      </c>
      <c r="G60" s="194">
        <v>151.97</v>
      </c>
      <c r="H60" s="194">
        <v>151.61000000000001</v>
      </c>
      <c r="I60" s="164">
        <v>44448</v>
      </c>
      <c r="J60" s="194">
        <v>151.97999999999999</v>
      </c>
      <c r="K60" s="194">
        <v>0</v>
      </c>
      <c r="L60" s="194">
        <v>-2.7</v>
      </c>
      <c r="M60" s="196">
        <v>-104.86</v>
      </c>
      <c r="N60" s="195">
        <f>N58+M60</f>
        <v>9663.2200000000012</v>
      </c>
    </row>
    <row r="61" spans="1:14" x14ac:dyDescent="0.25">
      <c r="A61" s="194"/>
      <c r="B61" s="165">
        <v>0.59552083333333339</v>
      </c>
      <c r="C61" s="196"/>
      <c r="D61" s="194"/>
      <c r="E61" s="194"/>
      <c r="F61" s="194"/>
      <c r="G61" s="194"/>
      <c r="H61" s="194"/>
      <c r="I61" s="165">
        <v>0.62060185185185179</v>
      </c>
      <c r="J61" s="194"/>
      <c r="K61" s="194"/>
      <c r="L61" s="194"/>
      <c r="M61" s="196"/>
      <c r="N61" s="195"/>
    </row>
    <row r="62" spans="1:14" x14ac:dyDescent="0.25">
      <c r="A62" s="194">
        <v>77923154</v>
      </c>
      <c r="B62" s="164">
        <v>44449</v>
      </c>
      <c r="C62" s="196" t="s">
        <v>195</v>
      </c>
      <c r="D62" s="194">
        <v>0.8</v>
      </c>
      <c r="E62" s="194" t="s">
        <v>6</v>
      </c>
      <c r="F62" s="194">
        <v>152.53200000000001</v>
      </c>
      <c r="G62" s="194">
        <v>152.68</v>
      </c>
      <c r="H62" s="194">
        <v>152.25</v>
      </c>
      <c r="I62" s="164">
        <v>44449</v>
      </c>
      <c r="J62" s="194">
        <v>152.24799999999999</v>
      </c>
      <c r="K62" s="194">
        <v>0</v>
      </c>
      <c r="L62" s="194">
        <v>-2.4</v>
      </c>
      <c r="M62" s="192">
        <v>206.78</v>
      </c>
      <c r="N62" s="195">
        <f>N60+M62</f>
        <v>9870.0000000000018</v>
      </c>
    </row>
    <row r="63" spans="1:14" x14ac:dyDescent="0.25">
      <c r="A63" s="194"/>
      <c r="B63" s="165">
        <v>0.62667824074074074</v>
      </c>
      <c r="C63" s="196"/>
      <c r="D63" s="194"/>
      <c r="E63" s="194"/>
      <c r="F63" s="194"/>
      <c r="G63" s="194"/>
      <c r="H63" s="194"/>
      <c r="I63" s="165">
        <v>0.71420138888888884</v>
      </c>
      <c r="J63" s="194"/>
      <c r="K63" s="194"/>
      <c r="L63" s="194"/>
      <c r="M63" s="192"/>
      <c r="N63" s="195"/>
    </row>
    <row r="64" spans="1:14" x14ac:dyDescent="0.25">
      <c r="A64" s="194">
        <v>78121207</v>
      </c>
      <c r="B64" s="164">
        <v>44452</v>
      </c>
      <c r="C64" s="192" t="s">
        <v>200</v>
      </c>
      <c r="D64" s="194">
        <v>0.5</v>
      </c>
      <c r="E64" s="194" t="s">
        <v>6</v>
      </c>
      <c r="F64" s="194">
        <v>152.27600000000001</v>
      </c>
      <c r="G64" s="194">
        <v>152.05000000000001</v>
      </c>
      <c r="H64" s="194">
        <v>152.5</v>
      </c>
      <c r="I64" s="164">
        <v>44452</v>
      </c>
      <c r="J64" s="194">
        <v>152.04900000000001</v>
      </c>
      <c r="K64" s="194">
        <v>0</v>
      </c>
      <c r="L64" s="194">
        <v>-1.5</v>
      </c>
      <c r="M64" s="196">
        <v>-103.27</v>
      </c>
      <c r="N64" s="195">
        <f>N62+M64</f>
        <v>9766.7300000000014</v>
      </c>
    </row>
    <row r="65" spans="1:14" x14ac:dyDescent="0.25">
      <c r="A65" s="194"/>
      <c r="B65" s="165">
        <v>0.64780092592592597</v>
      </c>
      <c r="C65" s="192"/>
      <c r="D65" s="194"/>
      <c r="E65" s="194"/>
      <c r="F65" s="194"/>
      <c r="G65" s="194"/>
      <c r="H65" s="194"/>
      <c r="I65" s="165">
        <v>0.71721064814814817</v>
      </c>
      <c r="J65" s="194"/>
      <c r="K65" s="194"/>
      <c r="L65" s="194"/>
      <c r="M65" s="196"/>
      <c r="N65" s="195"/>
    </row>
    <row r="66" spans="1:14" x14ac:dyDescent="0.25">
      <c r="A66" s="194">
        <v>78294881</v>
      </c>
      <c r="B66" s="164">
        <v>44453</v>
      </c>
      <c r="C66" s="192" t="s">
        <v>200</v>
      </c>
      <c r="D66" s="194">
        <v>0.55000000000000004</v>
      </c>
      <c r="E66" s="194" t="s">
        <v>6</v>
      </c>
      <c r="F66" s="194">
        <v>152.65</v>
      </c>
      <c r="G66" s="194">
        <v>152.43</v>
      </c>
      <c r="H66" s="194">
        <v>152.9</v>
      </c>
      <c r="I66" s="164">
        <v>44453</v>
      </c>
      <c r="J66" s="194">
        <v>152.42599999999999</v>
      </c>
      <c r="K66" s="194">
        <v>0</v>
      </c>
      <c r="L66" s="194">
        <v>-1.65</v>
      </c>
      <c r="M66" s="196">
        <v>-112.17</v>
      </c>
      <c r="N66" s="195">
        <f>N64+M66</f>
        <v>9654.5600000000013</v>
      </c>
    </row>
    <row r="67" spans="1:14" x14ac:dyDescent="0.25">
      <c r="A67" s="194"/>
      <c r="B67" s="165">
        <v>0.60912037037037037</v>
      </c>
      <c r="C67" s="192"/>
      <c r="D67" s="194"/>
      <c r="E67" s="194"/>
      <c r="F67" s="194"/>
      <c r="G67" s="194"/>
      <c r="H67" s="194"/>
      <c r="I67" s="165">
        <v>0.70320601851851849</v>
      </c>
      <c r="J67" s="194"/>
      <c r="K67" s="194"/>
      <c r="L67" s="194"/>
      <c r="M67" s="196"/>
      <c r="N67" s="195"/>
    </row>
    <row r="68" spans="1:14" x14ac:dyDescent="0.25">
      <c r="A68" s="194">
        <v>78491399</v>
      </c>
      <c r="B68" s="164">
        <v>44454</v>
      </c>
      <c r="C68" s="192" t="s">
        <v>200</v>
      </c>
      <c r="D68" s="194">
        <v>0.8</v>
      </c>
      <c r="E68" s="194" t="s">
        <v>6</v>
      </c>
      <c r="F68" s="194">
        <v>150.99700000000001</v>
      </c>
      <c r="G68" s="194">
        <v>150.85</v>
      </c>
      <c r="H68" s="194">
        <v>151.35</v>
      </c>
      <c r="I68" s="164">
        <v>44454</v>
      </c>
      <c r="J68" s="194">
        <v>150.84800000000001</v>
      </c>
      <c r="K68" s="194">
        <v>0</v>
      </c>
      <c r="L68" s="194">
        <v>-2.4</v>
      </c>
      <c r="M68" s="196">
        <v>-109.24</v>
      </c>
      <c r="N68" s="195">
        <f>N66+M68</f>
        <v>9545.3200000000015</v>
      </c>
    </row>
    <row r="69" spans="1:14" x14ac:dyDescent="0.25">
      <c r="A69" s="194"/>
      <c r="B69" s="165">
        <v>0.62407407407407411</v>
      </c>
      <c r="C69" s="192"/>
      <c r="D69" s="194"/>
      <c r="E69" s="194"/>
      <c r="F69" s="194"/>
      <c r="G69" s="194"/>
      <c r="H69" s="194"/>
      <c r="I69" s="165">
        <v>0.64273148148148151</v>
      </c>
      <c r="J69" s="194"/>
      <c r="K69" s="194"/>
      <c r="L69" s="194"/>
      <c r="M69" s="196"/>
      <c r="N69" s="195"/>
    </row>
    <row r="70" spans="1:14" x14ac:dyDescent="0.25">
      <c r="A70" s="194">
        <v>79162305</v>
      </c>
      <c r="B70" s="164">
        <v>44459</v>
      </c>
      <c r="C70" s="192" t="s">
        <v>200</v>
      </c>
      <c r="D70" s="194">
        <v>0.3</v>
      </c>
      <c r="E70" s="194" t="s">
        <v>6</v>
      </c>
      <c r="F70" s="194">
        <v>149.51300000000001</v>
      </c>
      <c r="G70" s="194">
        <v>149.12</v>
      </c>
      <c r="H70" s="194">
        <v>149.91</v>
      </c>
      <c r="I70" s="164">
        <v>44459</v>
      </c>
      <c r="J70" s="194">
        <v>149.92500000000001</v>
      </c>
      <c r="K70" s="194">
        <v>0</v>
      </c>
      <c r="L70" s="194">
        <v>-0.9</v>
      </c>
      <c r="M70" s="192">
        <v>112.77</v>
      </c>
      <c r="N70" s="195">
        <f>N68+M70</f>
        <v>9658.090000000002</v>
      </c>
    </row>
    <row r="71" spans="1:14" x14ac:dyDescent="0.25">
      <c r="A71" s="194"/>
      <c r="B71" s="165">
        <v>0.65023148148148147</v>
      </c>
      <c r="C71" s="192"/>
      <c r="D71" s="194"/>
      <c r="E71" s="194"/>
      <c r="F71" s="194"/>
      <c r="G71" s="194"/>
      <c r="H71" s="194"/>
      <c r="I71" s="165">
        <v>0.68359953703703702</v>
      </c>
      <c r="J71" s="194"/>
      <c r="K71" s="194"/>
      <c r="L71" s="194"/>
      <c r="M71" s="192"/>
      <c r="N71" s="195"/>
    </row>
    <row r="72" spans="1:14" x14ac:dyDescent="0.25">
      <c r="A72" s="194">
        <v>79395786</v>
      </c>
      <c r="B72" s="164">
        <v>44460</v>
      </c>
      <c r="C72" s="192" t="s">
        <v>200</v>
      </c>
      <c r="D72" s="194">
        <v>0.4</v>
      </c>
      <c r="E72" s="194" t="s">
        <v>6</v>
      </c>
      <c r="F72" s="194">
        <v>149.67400000000001</v>
      </c>
      <c r="G72" s="194">
        <v>149.43</v>
      </c>
      <c r="H72" s="194">
        <v>149.87</v>
      </c>
      <c r="I72" s="164">
        <v>44460</v>
      </c>
      <c r="J72" s="194">
        <v>149.42099999999999</v>
      </c>
      <c r="K72" s="194">
        <v>0</v>
      </c>
      <c r="L72" s="194">
        <v>-1.2</v>
      </c>
      <c r="M72" s="196">
        <v>-92.56</v>
      </c>
      <c r="N72" s="195">
        <f>N70+M72</f>
        <v>9565.5300000000025</v>
      </c>
    </row>
    <row r="73" spans="1:14" x14ac:dyDescent="0.25">
      <c r="A73" s="194"/>
      <c r="B73" s="165">
        <v>0.62671296296296297</v>
      </c>
      <c r="C73" s="192"/>
      <c r="D73" s="194"/>
      <c r="E73" s="194"/>
      <c r="F73" s="194"/>
      <c r="G73" s="194"/>
      <c r="H73" s="194"/>
      <c r="I73" s="165">
        <v>0.66200231481481475</v>
      </c>
      <c r="J73" s="194"/>
      <c r="K73" s="194"/>
      <c r="L73" s="194"/>
      <c r="M73" s="196"/>
      <c r="N73" s="195"/>
    </row>
    <row r="74" spans="1:14" x14ac:dyDescent="0.25">
      <c r="A74" s="194">
        <v>80154073</v>
      </c>
      <c r="B74" s="164">
        <v>44463</v>
      </c>
      <c r="C74" s="196" t="s">
        <v>195</v>
      </c>
      <c r="D74" s="194">
        <v>0.5</v>
      </c>
      <c r="E74" s="194" t="s">
        <v>6</v>
      </c>
      <c r="F74" s="194">
        <v>151.12799999999999</v>
      </c>
      <c r="G74" s="194">
        <v>151.36000000000001</v>
      </c>
      <c r="H74" s="194">
        <v>150.68</v>
      </c>
      <c r="I74" s="164">
        <v>44463</v>
      </c>
      <c r="J74" s="194">
        <v>151.36000000000001</v>
      </c>
      <c r="K74" s="194">
        <v>0</v>
      </c>
      <c r="L74" s="194">
        <v>-1.5</v>
      </c>
      <c r="M74" s="196">
        <v>-104.82</v>
      </c>
      <c r="N74" s="195">
        <f>N72+M74</f>
        <v>9460.7100000000028</v>
      </c>
    </row>
    <row r="75" spans="1:14" x14ac:dyDescent="0.25">
      <c r="A75" s="194"/>
      <c r="B75" s="165">
        <v>0.62581018518518516</v>
      </c>
      <c r="C75" s="196"/>
      <c r="D75" s="194"/>
      <c r="E75" s="194"/>
      <c r="F75" s="194"/>
      <c r="G75" s="194"/>
      <c r="H75" s="194"/>
      <c r="I75" s="165">
        <v>0.68118055555555557</v>
      </c>
      <c r="J75" s="194"/>
      <c r="K75" s="194"/>
      <c r="L75" s="194"/>
      <c r="M75" s="196"/>
      <c r="N75" s="195"/>
    </row>
    <row r="76" spans="1:14" x14ac:dyDescent="0.25">
      <c r="A76" s="194">
        <v>80376865</v>
      </c>
      <c r="B76" s="164">
        <v>44466</v>
      </c>
      <c r="C76" s="196" t="s">
        <v>195</v>
      </c>
      <c r="D76" s="194">
        <v>0.5</v>
      </c>
      <c r="E76" s="194" t="s">
        <v>6</v>
      </c>
      <c r="F76" s="194">
        <v>151.95699999999999</v>
      </c>
      <c r="G76" s="194">
        <v>152.19</v>
      </c>
      <c r="H76" s="194">
        <v>151.69</v>
      </c>
      <c r="I76" s="164">
        <v>44466</v>
      </c>
      <c r="J76" s="194">
        <v>152.20099999999999</v>
      </c>
      <c r="K76" s="194">
        <v>0</v>
      </c>
      <c r="L76" s="194">
        <v>-1.5</v>
      </c>
      <c r="M76" s="196">
        <v>-109.94</v>
      </c>
      <c r="N76" s="195">
        <f>N74+M76</f>
        <v>9350.7700000000023</v>
      </c>
    </row>
    <row r="77" spans="1:14" x14ac:dyDescent="0.25">
      <c r="A77" s="194"/>
      <c r="B77" s="165">
        <v>0.62064814814814817</v>
      </c>
      <c r="C77" s="196"/>
      <c r="D77" s="194"/>
      <c r="E77" s="194"/>
      <c r="F77" s="194"/>
      <c r="G77" s="194"/>
      <c r="H77" s="194"/>
      <c r="I77" s="165">
        <v>0.89218750000000002</v>
      </c>
      <c r="J77" s="194"/>
      <c r="K77" s="194"/>
      <c r="L77" s="194"/>
      <c r="M77" s="196"/>
      <c r="N77" s="195"/>
    </row>
    <row r="78" spans="1:14" x14ac:dyDescent="0.25">
      <c r="A78" s="194">
        <v>80615821</v>
      </c>
      <c r="B78" s="164">
        <v>44467</v>
      </c>
      <c r="C78" s="192" t="s">
        <v>200</v>
      </c>
      <c r="D78" s="194">
        <v>0.5</v>
      </c>
      <c r="E78" s="194" t="s">
        <v>6</v>
      </c>
      <c r="F78" s="194">
        <v>151.655</v>
      </c>
      <c r="G78" s="194">
        <v>151.43</v>
      </c>
      <c r="H78" s="194" t="s">
        <v>3621</v>
      </c>
      <c r="I78" s="164">
        <v>44467</v>
      </c>
      <c r="J78" s="194">
        <v>151.428</v>
      </c>
      <c r="K78" s="194">
        <v>0</v>
      </c>
      <c r="L78" s="194">
        <v>-1.5</v>
      </c>
      <c r="M78" s="196">
        <v>-101.83</v>
      </c>
      <c r="N78" s="195">
        <f>N76+M78</f>
        <v>9248.9400000000023</v>
      </c>
    </row>
    <row r="79" spans="1:14" x14ac:dyDescent="0.25">
      <c r="A79" s="194"/>
      <c r="B79" s="165">
        <v>0.60819444444444437</v>
      </c>
      <c r="C79" s="192"/>
      <c r="D79" s="194"/>
      <c r="E79" s="194"/>
      <c r="F79" s="194"/>
      <c r="G79" s="194"/>
      <c r="H79" s="194"/>
      <c r="I79" s="165">
        <v>0.6260648148148148</v>
      </c>
      <c r="J79" s="194"/>
      <c r="K79" s="194"/>
      <c r="L79" s="194"/>
      <c r="M79" s="196"/>
      <c r="N79" s="195"/>
    </row>
    <row r="80" spans="1:14" x14ac:dyDescent="0.25">
      <c r="A80" s="194">
        <v>80879594</v>
      </c>
      <c r="B80" s="164">
        <v>44468</v>
      </c>
      <c r="C80" s="192" t="s">
        <v>200</v>
      </c>
      <c r="D80" s="194">
        <v>0.5</v>
      </c>
      <c r="E80" s="194" t="s">
        <v>6</v>
      </c>
      <c r="F80" s="194">
        <v>150.274</v>
      </c>
      <c r="G80" s="194">
        <v>150.05000000000001</v>
      </c>
      <c r="H80" s="194">
        <v>150.58000000000001</v>
      </c>
      <c r="I80" s="164">
        <v>44468</v>
      </c>
      <c r="J80" s="194">
        <v>150.04900000000001</v>
      </c>
      <c r="K80" s="194">
        <v>0</v>
      </c>
      <c r="L80" s="194">
        <v>-1.5</v>
      </c>
      <c r="M80" s="196">
        <v>-100.84</v>
      </c>
      <c r="N80" s="195">
        <f>N78+M80</f>
        <v>9148.1000000000022</v>
      </c>
    </row>
    <row r="81" spans="1:14" x14ac:dyDescent="0.25">
      <c r="A81" s="194"/>
      <c r="B81" s="165">
        <v>0.62644675925925919</v>
      </c>
      <c r="C81" s="192"/>
      <c r="D81" s="194"/>
      <c r="E81" s="194"/>
      <c r="F81" s="194"/>
      <c r="G81" s="194"/>
      <c r="H81" s="194"/>
      <c r="I81" s="165">
        <v>0.68888888888888899</v>
      </c>
      <c r="J81" s="194"/>
      <c r="K81" s="194"/>
      <c r="L81" s="194"/>
      <c r="M81" s="196"/>
      <c r="N81" s="195"/>
    </row>
    <row r="82" spans="1:14" x14ac:dyDescent="0.25">
      <c r="A82" s="194">
        <v>81145760</v>
      </c>
      <c r="B82" s="164">
        <v>44469</v>
      </c>
      <c r="C82" s="192" t="s">
        <v>200</v>
      </c>
      <c r="D82" s="194">
        <v>0.6</v>
      </c>
      <c r="E82" s="194" t="s">
        <v>6</v>
      </c>
      <c r="F82" s="194">
        <v>150.76499999999999</v>
      </c>
      <c r="G82" s="194">
        <v>150.58000000000001</v>
      </c>
      <c r="H82" s="194">
        <v>151.05000000000001</v>
      </c>
      <c r="I82" s="164">
        <v>44469</v>
      </c>
      <c r="J82" s="194">
        <v>150.57900000000001</v>
      </c>
      <c r="K82" s="194">
        <v>0</v>
      </c>
      <c r="L82" s="194">
        <v>-1.8</v>
      </c>
      <c r="M82" s="196">
        <v>-99.91</v>
      </c>
      <c r="N82" s="195">
        <f>N80+M82</f>
        <v>9048.1900000000023</v>
      </c>
    </row>
    <row r="83" spans="1:14" x14ac:dyDescent="0.25">
      <c r="A83" s="194"/>
      <c r="B83" s="165">
        <v>0.65681712962962957</v>
      </c>
      <c r="C83" s="192"/>
      <c r="D83" s="194"/>
      <c r="E83" s="194"/>
      <c r="F83" s="194"/>
      <c r="G83" s="194"/>
      <c r="H83" s="194"/>
      <c r="I83" s="165">
        <v>0.74675925925925923</v>
      </c>
      <c r="J83" s="194"/>
      <c r="K83" s="194"/>
      <c r="L83" s="194"/>
      <c r="M83" s="196"/>
      <c r="N83" s="195"/>
    </row>
    <row r="84" spans="1:14" x14ac:dyDescent="0.25">
      <c r="A84" s="194">
        <v>81416155</v>
      </c>
      <c r="B84" s="164">
        <v>44470</v>
      </c>
      <c r="C84" s="196" t="s">
        <v>195</v>
      </c>
      <c r="D84" s="194">
        <v>0.5</v>
      </c>
      <c r="E84" s="194" t="s">
        <v>6</v>
      </c>
      <c r="F84" s="194">
        <v>150.446</v>
      </c>
      <c r="G84" s="194">
        <v>150.68</v>
      </c>
      <c r="H84" s="194">
        <v>150.15</v>
      </c>
      <c r="I84" s="164">
        <v>44470</v>
      </c>
      <c r="J84" s="194">
        <v>150.68100000000001</v>
      </c>
      <c r="K84" s="194">
        <v>0</v>
      </c>
      <c r="L84" s="194">
        <v>-1.5</v>
      </c>
      <c r="M84" s="196">
        <v>-105.78</v>
      </c>
      <c r="N84" s="195">
        <f>N82+M84</f>
        <v>8942.4100000000017</v>
      </c>
    </row>
    <row r="85" spans="1:14" x14ac:dyDescent="0.25">
      <c r="A85" s="194"/>
      <c r="B85" s="165">
        <v>0.64777777777777779</v>
      </c>
      <c r="C85" s="196"/>
      <c r="D85" s="194"/>
      <c r="E85" s="194"/>
      <c r="F85" s="194"/>
      <c r="G85" s="194"/>
      <c r="H85" s="194"/>
      <c r="I85" s="165">
        <v>0.68831018518518527</v>
      </c>
      <c r="J85" s="194"/>
      <c r="K85" s="194"/>
      <c r="L85" s="194"/>
      <c r="M85" s="196"/>
      <c r="N85" s="195"/>
    </row>
    <row r="86" spans="1:14" x14ac:dyDescent="0.25">
      <c r="A86" s="194">
        <v>81664138</v>
      </c>
      <c r="B86" s="164">
        <v>44473</v>
      </c>
      <c r="C86" s="196" t="s">
        <v>195</v>
      </c>
      <c r="D86" s="194">
        <v>0.4</v>
      </c>
      <c r="E86" s="194" t="s">
        <v>6</v>
      </c>
      <c r="F86" s="194">
        <v>151.006</v>
      </c>
      <c r="G86" s="194">
        <v>151.30000000000001</v>
      </c>
      <c r="H86" s="194">
        <v>150.75</v>
      </c>
      <c r="I86" s="164">
        <v>44473</v>
      </c>
      <c r="J86" s="194">
        <v>151.29499999999999</v>
      </c>
      <c r="K86" s="194">
        <v>0</v>
      </c>
      <c r="L86" s="194">
        <v>-1.2</v>
      </c>
      <c r="M86" s="196">
        <v>-104.01</v>
      </c>
      <c r="N86" s="195">
        <f>N84+M86</f>
        <v>8838.4000000000015</v>
      </c>
    </row>
    <row r="87" spans="1:14" x14ac:dyDescent="0.25">
      <c r="A87" s="194"/>
      <c r="B87" s="165">
        <v>0.64626157407407414</v>
      </c>
      <c r="C87" s="196"/>
      <c r="D87" s="194"/>
      <c r="E87" s="194"/>
      <c r="F87" s="194"/>
      <c r="G87" s="194"/>
      <c r="H87" s="194"/>
      <c r="I87" s="165">
        <v>0.6891087962962964</v>
      </c>
      <c r="J87" s="194"/>
      <c r="K87" s="194"/>
      <c r="L87" s="194"/>
      <c r="M87" s="196"/>
      <c r="N87" s="195"/>
    </row>
    <row r="88" spans="1:14" x14ac:dyDescent="0.25">
      <c r="A88" s="194">
        <v>81900736</v>
      </c>
      <c r="B88" s="164">
        <v>44474</v>
      </c>
      <c r="C88" s="196" t="s">
        <v>195</v>
      </c>
      <c r="D88" s="194">
        <v>0.3</v>
      </c>
      <c r="E88" s="194" t="s">
        <v>6</v>
      </c>
      <c r="F88" s="194">
        <v>151.46</v>
      </c>
      <c r="G88" s="194">
        <v>151.80000000000001</v>
      </c>
      <c r="H88" s="194">
        <v>151.16</v>
      </c>
      <c r="I88" s="164">
        <v>44474</v>
      </c>
      <c r="J88" s="194">
        <v>151.803</v>
      </c>
      <c r="K88" s="194">
        <v>0</v>
      </c>
      <c r="L88" s="194">
        <v>-0.9</v>
      </c>
      <c r="M88" s="196">
        <v>-92.37</v>
      </c>
      <c r="N88" s="195">
        <f>N86+M88</f>
        <v>8746.0300000000007</v>
      </c>
    </row>
    <row r="89" spans="1:14" x14ac:dyDescent="0.25">
      <c r="A89" s="194"/>
      <c r="B89" s="165">
        <v>0.64481481481481484</v>
      </c>
      <c r="C89" s="196"/>
      <c r="D89" s="194"/>
      <c r="E89" s="194"/>
      <c r="F89" s="194"/>
      <c r="G89" s="194"/>
      <c r="H89" s="194"/>
      <c r="I89" s="165">
        <v>0.70526620370370363</v>
      </c>
      <c r="J89" s="194"/>
      <c r="K89" s="194"/>
      <c r="L89" s="194"/>
      <c r="M89" s="196"/>
      <c r="N89" s="195"/>
    </row>
    <row r="90" spans="1:14" x14ac:dyDescent="0.25">
      <c r="A90" s="194">
        <v>82390572</v>
      </c>
      <c r="B90" s="164">
        <v>44476</v>
      </c>
      <c r="C90" s="192" t="s">
        <v>200</v>
      </c>
      <c r="D90" s="194">
        <v>0.7</v>
      </c>
      <c r="E90" s="194" t="s">
        <v>6</v>
      </c>
      <c r="F90" s="194">
        <v>151.52799999999999</v>
      </c>
      <c r="G90" s="194">
        <v>151.36000000000001</v>
      </c>
      <c r="H90" s="194">
        <v>151.80000000000001</v>
      </c>
      <c r="I90" s="164">
        <v>44476</v>
      </c>
      <c r="J90" s="194">
        <v>151.80500000000001</v>
      </c>
      <c r="K90" s="194">
        <v>0</v>
      </c>
      <c r="L90" s="194">
        <v>-2.1</v>
      </c>
      <c r="M90" s="192">
        <v>173.92</v>
      </c>
      <c r="N90" s="195">
        <f>N88+M90</f>
        <v>8919.9500000000007</v>
      </c>
    </row>
    <row r="91" spans="1:14" x14ac:dyDescent="0.25">
      <c r="A91" s="194"/>
      <c r="B91" s="165">
        <v>0.65310185185185188</v>
      </c>
      <c r="C91" s="192"/>
      <c r="D91" s="194"/>
      <c r="E91" s="194"/>
      <c r="F91" s="194"/>
      <c r="G91" s="194"/>
      <c r="H91" s="194"/>
      <c r="I91" s="165">
        <v>0.72240740740740739</v>
      </c>
      <c r="J91" s="194"/>
      <c r="K91" s="194"/>
      <c r="L91" s="194"/>
      <c r="M91" s="192"/>
      <c r="N91" s="195"/>
    </row>
    <row r="92" spans="1:14" x14ac:dyDescent="0.25">
      <c r="A92" s="168"/>
      <c r="B92" s="165"/>
      <c r="C92" s="167"/>
      <c r="D92" s="168"/>
      <c r="E92" s="168"/>
      <c r="F92" s="168"/>
      <c r="G92" s="168"/>
      <c r="H92" s="168"/>
      <c r="I92" s="165"/>
      <c r="J92" s="168"/>
      <c r="K92" s="168"/>
      <c r="L92" s="168"/>
      <c r="M92" s="167"/>
      <c r="N92" s="166"/>
    </row>
    <row r="93" spans="1:14" x14ac:dyDescent="0.25">
      <c r="A93" s="168"/>
      <c r="B93" s="165"/>
      <c r="C93" s="167"/>
      <c r="D93" s="168"/>
      <c r="E93" s="168"/>
      <c r="F93" s="168"/>
      <c r="G93" s="168"/>
      <c r="H93" s="168"/>
      <c r="I93" s="165"/>
      <c r="J93" s="168"/>
      <c r="K93" s="168"/>
      <c r="L93" s="168"/>
      <c r="M93" s="167"/>
      <c r="N93" s="166"/>
    </row>
    <row r="94" spans="1:14" x14ac:dyDescent="0.25">
      <c r="A94" s="168"/>
      <c r="B94" s="165"/>
      <c r="C94" s="167"/>
      <c r="D94" s="168"/>
      <c r="E94" s="168"/>
      <c r="F94" s="168"/>
      <c r="G94" s="168"/>
      <c r="H94" s="168"/>
      <c r="I94" s="165"/>
      <c r="J94" s="168"/>
      <c r="K94" s="168"/>
      <c r="L94" s="168"/>
      <c r="M94" s="167"/>
      <c r="N94" s="166"/>
    </row>
    <row r="95" spans="1:14" x14ac:dyDescent="0.25">
      <c r="A95" s="168"/>
      <c r="B95" s="165"/>
      <c r="C95" s="167"/>
      <c r="D95" s="168"/>
      <c r="E95" s="168"/>
      <c r="F95" s="168"/>
      <c r="G95" s="168"/>
      <c r="H95" s="168"/>
      <c r="I95" s="165"/>
      <c r="J95" s="168"/>
      <c r="K95" s="168"/>
      <c r="L95" s="168"/>
      <c r="M95" s="167"/>
      <c r="N95" s="166"/>
    </row>
    <row r="96" spans="1:14" x14ac:dyDescent="0.25">
      <c r="A96" s="168"/>
      <c r="B96" s="165"/>
      <c r="C96" s="167"/>
      <c r="D96" s="168"/>
      <c r="E96" s="168"/>
      <c r="F96" s="168"/>
      <c r="G96" s="168"/>
      <c r="H96" s="168"/>
      <c r="I96" s="165"/>
      <c r="J96" s="168"/>
      <c r="K96" s="168"/>
      <c r="L96" s="168"/>
      <c r="M96" s="167"/>
      <c r="N96" s="166"/>
    </row>
    <row r="97" spans="1:14" x14ac:dyDescent="0.25">
      <c r="A97" s="168"/>
      <c r="B97" s="165"/>
      <c r="C97" s="167"/>
      <c r="D97" s="168"/>
      <c r="E97" s="168"/>
      <c r="F97" s="168"/>
      <c r="G97" s="168"/>
      <c r="H97" s="168"/>
      <c r="I97" s="165"/>
      <c r="J97" s="168"/>
      <c r="K97" s="168"/>
      <c r="L97" s="168"/>
      <c r="M97" s="167"/>
      <c r="N97" s="166"/>
    </row>
    <row r="98" spans="1:14" x14ac:dyDescent="0.25">
      <c r="A98" s="168"/>
      <c r="B98" s="165"/>
      <c r="C98" s="167"/>
      <c r="D98" s="168"/>
      <c r="E98" s="168"/>
      <c r="F98" s="168"/>
      <c r="G98" s="168"/>
      <c r="H98" s="168"/>
      <c r="I98" s="165"/>
      <c r="J98" s="168"/>
      <c r="K98" s="168"/>
      <c r="L98" s="168"/>
      <c r="M98" s="167"/>
      <c r="N98" s="166"/>
    </row>
    <row r="99" spans="1:14" x14ac:dyDescent="0.25">
      <c r="A99" s="168"/>
      <c r="B99" s="165"/>
      <c r="C99" s="167"/>
      <c r="D99" s="168"/>
      <c r="E99" s="168"/>
      <c r="F99" s="168"/>
      <c r="G99" s="168"/>
      <c r="H99" s="168"/>
      <c r="I99" s="165"/>
      <c r="J99" s="168"/>
      <c r="K99" s="168"/>
      <c r="L99" s="168"/>
      <c r="M99" s="167"/>
      <c r="N99" s="166"/>
    </row>
    <row r="100" spans="1:14" x14ac:dyDescent="0.25">
      <c r="A100" s="168"/>
      <c r="B100" s="165"/>
      <c r="C100" s="167"/>
      <c r="D100" s="168"/>
      <c r="E100" s="168"/>
      <c r="F100" s="168"/>
      <c r="G100" s="168"/>
      <c r="H100" s="168"/>
      <c r="I100" s="165"/>
      <c r="J100" s="168"/>
      <c r="K100" s="168"/>
      <c r="L100" s="168"/>
      <c r="M100" s="167"/>
      <c r="N100" s="166"/>
    </row>
    <row r="101" spans="1:14" x14ac:dyDescent="0.25">
      <c r="A101" s="168"/>
      <c r="B101" s="165"/>
      <c r="C101" s="167"/>
      <c r="D101" s="168"/>
      <c r="E101" s="168"/>
      <c r="F101" s="168"/>
      <c r="G101" s="168"/>
      <c r="H101" s="168"/>
      <c r="I101" s="165"/>
      <c r="J101" s="168"/>
      <c r="K101" s="168"/>
      <c r="L101" s="168"/>
      <c r="M101" s="167"/>
      <c r="N101" s="166"/>
    </row>
    <row r="102" spans="1:14" x14ac:dyDescent="0.25">
      <c r="A102" s="168"/>
      <c r="B102" s="165"/>
      <c r="C102" s="167"/>
      <c r="D102" s="168"/>
      <c r="E102" s="168"/>
      <c r="F102" s="168"/>
      <c r="G102" s="168"/>
      <c r="H102" s="168"/>
      <c r="I102" s="165"/>
      <c r="J102" s="168"/>
      <c r="K102" s="168"/>
      <c r="L102" s="168"/>
      <c r="M102" s="167"/>
      <c r="N102" s="166"/>
    </row>
  </sheetData>
  <mergeCells count="551">
    <mergeCell ref="J90:J91"/>
    <mergeCell ref="K90:K91"/>
    <mergeCell ref="L90:L91"/>
    <mergeCell ref="M90:M91"/>
    <mergeCell ref="N90:N91"/>
    <mergeCell ref="L88:L89"/>
    <mergeCell ref="M88:M89"/>
    <mergeCell ref="N88:N89"/>
    <mergeCell ref="A90:A91"/>
    <mergeCell ref="C90:C91"/>
    <mergeCell ref="D90:D91"/>
    <mergeCell ref="E90:E91"/>
    <mergeCell ref="F90:F91"/>
    <mergeCell ref="G90:G91"/>
    <mergeCell ref="H90:H91"/>
    <mergeCell ref="A88:A89"/>
    <mergeCell ref="C88:C89"/>
    <mergeCell ref="D88:D89"/>
    <mergeCell ref="E88:E89"/>
    <mergeCell ref="F88:F89"/>
    <mergeCell ref="G88:G89"/>
    <mergeCell ref="H88:H89"/>
    <mergeCell ref="J88:J89"/>
    <mergeCell ref="K88:K89"/>
    <mergeCell ref="L84:L85"/>
    <mergeCell ref="M84:M85"/>
    <mergeCell ref="N84:N85"/>
    <mergeCell ref="A86:A87"/>
    <mergeCell ref="C86:C87"/>
    <mergeCell ref="D86:D87"/>
    <mergeCell ref="E86:E87"/>
    <mergeCell ref="F86:F87"/>
    <mergeCell ref="N86:N87"/>
    <mergeCell ref="G86:G87"/>
    <mergeCell ref="H86:H87"/>
    <mergeCell ref="J86:J87"/>
    <mergeCell ref="K86:K87"/>
    <mergeCell ref="L86:L87"/>
    <mergeCell ref="M86:M87"/>
    <mergeCell ref="A84:A85"/>
    <mergeCell ref="C84:C85"/>
    <mergeCell ref="D84:D85"/>
    <mergeCell ref="E84:E85"/>
    <mergeCell ref="F84:F85"/>
    <mergeCell ref="G84:G85"/>
    <mergeCell ref="H84:H85"/>
    <mergeCell ref="J84:J85"/>
    <mergeCell ref="K84:K85"/>
    <mergeCell ref="A80:A81"/>
    <mergeCell ref="C80:C81"/>
    <mergeCell ref="D80:D81"/>
    <mergeCell ref="E80:E81"/>
    <mergeCell ref="F80:F81"/>
    <mergeCell ref="N80:N81"/>
    <mergeCell ref="A82:A83"/>
    <mergeCell ref="C82:C83"/>
    <mergeCell ref="D82:D83"/>
    <mergeCell ref="E82:E83"/>
    <mergeCell ref="F82:F83"/>
    <mergeCell ref="G82:G83"/>
    <mergeCell ref="H82:H83"/>
    <mergeCell ref="J82:J83"/>
    <mergeCell ref="K82:K83"/>
    <mergeCell ref="G80:G81"/>
    <mergeCell ref="H80:H81"/>
    <mergeCell ref="J80:J81"/>
    <mergeCell ref="K80:K81"/>
    <mergeCell ref="L80:L81"/>
    <mergeCell ref="M80:M81"/>
    <mergeCell ref="L82:L83"/>
    <mergeCell ref="M82:M83"/>
    <mergeCell ref="N82:N83"/>
    <mergeCell ref="L76:L77"/>
    <mergeCell ref="M76:M77"/>
    <mergeCell ref="N76:N77"/>
    <mergeCell ref="A78:A79"/>
    <mergeCell ref="C78:C79"/>
    <mergeCell ref="D78:D79"/>
    <mergeCell ref="E78:E79"/>
    <mergeCell ref="F78:F79"/>
    <mergeCell ref="G78:G79"/>
    <mergeCell ref="H78:H79"/>
    <mergeCell ref="J78:J79"/>
    <mergeCell ref="K78:K79"/>
    <mergeCell ref="L78:L79"/>
    <mergeCell ref="M78:M79"/>
    <mergeCell ref="N78:N79"/>
    <mergeCell ref="A76:A77"/>
    <mergeCell ref="C76:C77"/>
    <mergeCell ref="D76:D77"/>
    <mergeCell ref="E76:E77"/>
    <mergeCell ref="F76:F77"/>
    <mergeCell ref="G76:G77"/>
    <mergeCell ref="H76:H77"/>
    <mergeCell ref="J76:J77"/>
    <mergeCell ref="K76:K77"/>
    <mergeCell ref="L72:L73"/>
    <mergeCell ref="M72:M73"/>
    <mergeCell ref="N72:N73"/>
    <mergeCell ref="A74:A75"/>
    <mergeCell ref="C74:C75"/>
    <mergeCell ref="D74:D75"/>
    <mergeCell ref="E74:E75"/>
    <mergeCell ref="F74:F75"/>
    <mergeCell ref="N74:N75"/>
    <mergeCell ref="G74:G75"/>
    <mergeCell ref="H74:H75"/>
    <mergeCell ref="J74:J75"/>
    <mergeCell ref="K74:K75"/>
    <mergeCell ref="L74:L75"/>
    <mergeCell ref="M74:M75"/>
    <mergeCell ref="A72:A73"/>
    <mergeCell ref="C72:C73"/>
    <mergeCell ref="D72:D73"/>
    <mergeCell ref="E72:E73"/>
    <mergeCell ref="F72:F73"/>
    <mergeCell ref="G72:G73"/>
    <mergeCell ref="H72:H73"/>
    <mergeCell ref="J72:J73"/>
    <mergeCell ref="K72:K73"/>
    <mergeCell ref="A68:A69"/>
    <mergeCell ref="C68:C69"/>
    <mergeCell ref="D68:D69"/>
    <mergeCell ref="E68:E69"/>
    <mergeCell ref="F68:F69"/>
    <mergeCell ref="N68:N69"/>
    <mergeCell ref="A70:A71"/>
    <mergeCell ref="C70:C71"/>
    <mergeCell ref="D70:D71"/>
    <mergeCell ref="E70:E71"/>
    <mergeCell ref="F70:F71"/>
    <mergeCell ref="G70:G71"/>
    <mergeCell ref="H70:H71"/>
    <mergeCell ref="J70:J71"/>
    <mergeCell ref="K70:K71"/>
    <mergeCell ref="G68:G69"/>
    <mergeCell ref="H68:H69"/>
    <mergeCell ref="J68:J69"/>
    <mergeCell ref="K68:K69"/>
    <mergeCell ref="L68:L69"/>
    <mergeCell ref="M68:M69"/>
    <mergeCell ref="L70:L71"/>
    <mergeCell ref="M70:M71"/>
    <mergeCell ref="N70:N71"/>
    <mergeCell ref="L64:L65"/>
    <mergeCell ref="M64:M65"/>
    <mergeCell ref="N64:N65"/>
    <mergeCell ref="A66:A67"/>
    <mergeCell ref="C66:C67"/>
    <mergeCell ref="D66:D67"/>
    <mergeCell ref="E66:E67"/>
    <mergeCell ref="F66:F67"/>
    <mergeCell ref="G66:G67"/>
    <mergeCell ref="H66:H67"/>
    <mergeCell ref="J66:J67"/>
    <mergeCell ref="K66:K67"/>
    <mergeCell ref="L66:L67"/>
    <mergeCell ref="M66:M67"/>
    <mergeCell ref="N66:N67"/>
    <mergeCell ref="A64:A65"/>
    <mergeCell ref="C64:C65"/>
    <mergeCell ref="D64:D65"/>
    <mergeCell ref="E64:E65"/>
    <mergeCell ref="F64:F65"/>
    <mergeCell ref="G64:G65"/>
    <mergeCell ref="H64:H65"/>
    <mergeCell ref="J64:J65"/>
    <mergeCell ref="K64:K65"/>
    <mergeCell ref="L60:L61"/>
    <mergeCell ref="M60:M61"/>
    <mergeCell ref="N60:N61"/>
    <mergeCell ref="A62:A63"/>
    <mergeCell ref="C62:C63"/>
    <mergeCell ref="D62:D63"/>
    <mergeCell ref="E62:E63"/>
    <mergeCell ref="F62:F63"/>
    <mergeCell ref="N62:N63"/>
    <mergeCell ref="G62:G63"/>
    <mergeCell ref="H62:H63"/>
    <mergeCell ref="J62:J63"/>
    <mergeCell ref="K62:K63"/>
    <mergeCell ref="L62:L63"/>
    <mergeCell ref="M62:M63"/>
    <mergeCell ref="A60:A61"/>
    <mergeCell ref="C60:C61"/>
    <mergeCell ref="D60:D61"/>
    <mergeCell ref="E60:E61"/>
    <mergeCell ref="F60:F61"/>
    <mergeCell ref="G60:G61"/>
    <mergeCell ref="H60:H61"/>
    <mergeCell ref="J60:J61"/>
    <mergeCell ref="K60:K61"/>
    <mergeCell ref="A56:A57"/>
    <mergeCell ref="C56:C57"/>
    <mergeCell ref="D56:D57"/>
    <mergeCell ref="E56:E57"/>
    <mergeCell ref="F56:F57"/>
    <mergeCell ref="N56:N57"/>
    <mergeCell ref="A58:A59"/>
    <mergeCell ref="C58:C59"/>
    <mergeCell ref="D58:D59"/>
    <mergeCell ref="E58:E59"/>
    <mergeCell ref="F58:F59"/>
    <mergeCell ref="G58:G59"/>
    <mergeCell ref="H58:H59"/>
    <mergeCell ref="J58:J59"/>
    <mergeCell ref="K58:K59"/>
    <mergeCell ref="G56:G57"/>
    <mergeCell ref="H56:H57"/>
    <mergeCell ref="J56:J57"/>
    <mergeCell ref="K56:K57"/>
    <mergeCell ref="L56:L57"/>
    <mergeCell ref="M56:M57"/>
    <mergeCell ref="L58:L59"/>
    <mergeCell ref="M58:M59"/>
    <mergeCell ref="N58:N59"/>
    <mergeCell ref="L52:L53"/>
    <mergeCell ref="M52:M53"/>
    <mergeCell ref="N52:N53"/>
    <mergeCell ref="A54:A55"/>
    <mergeCell ref="C54:C55"/>
    <mergeCell ref="D54:D55"/>
    <mergeCell ref="E54:E55"/>
    <mergeCell ref="F54:F55"/>
    <mergeCell ref="G54:G55"/>
    <mergeCell ref="H54:H55"/>
    <mergeCell ref="J54:J55"/>
    <mergeCell ref="K54:K55"/>
    <mergeCell ref="L54:L55"/>
    <mergeCell ref="M54:M55"/>
    <mergeCell ref="N54:N55"/>
    <mergeCell ref="A52:A53"/>
    <mergeCell ref="C52:C53"/>
    <mergeCell ref="D52:D53"/>
    <mergeCell ref="E52:E53"/>
    <mergeCell ref="F52:F53"/>
    <mergeCell ref="G52:G53"/>
    <mergeCell ref="H52:H53"/>
    <mergeCell ref="J52:J53"/>
    <mergeCell ref="K52:K53"/>
    <mergeCell ref="L48:L49"/>
    <mergeCell ref="M48:M49"/>
    <mergeCell ref="N48:N49"/>
    <mergeCell ref="A50:A51"/>
    <mergeCell ref="C50:C51"/>
    <mergeCell ref="D50:D51"/>
    <mergeCell ref="E50:E51"/>
    <mergeCell ref="F50:F51"/>
    <mergeCell ref="N50:N51"/>
    <mergeCell ref="G50:G51"/>
    <mergeCell ref="H50:H51"/>
    <mergeCell ref="J50:J51"/>
    <mergeCell ref="K50:K51"/>
    <mergeCell ref="L50:L51"/>
    <mergeCell ref="M50:M51"/>
    <mergeCell ref="A48:A49"/>
    <mergeCell ref="C48:C49"/>
    <mergeCell ref="D48:D49"/>
    <mergeCell ref="E48:E49"/>
    <mergeCell ref="F48:F49"/>
    <mergeCell ref="G48:G49"/>
    <mergeCell ref="H48:H49"/>
    <mergeCell ref="J48:J49"/>
    <mergeCell ref="K48:K49"/>
    <mergeCell ref="A44:A45"/>
    <mergeCell ref="C44:C45"/>
    <mergeCell ref="D44:D45"/>
    <mergeCell ref="E44:E45"/>
    <mergeCell ref="F44:F45"/>
    <mergeCell ref="N44:N45"/>
    <mergeCell ref="A46:A47"/>
    <mergeCell ref="C46:C47"/>
    <mergeCell ref="D46:D47"/>
    <mergeCell ref="E46:E47"/>
    <mergeCell ref="F46:F47"/>
    <mergeCell ref="G46:G47"/>
    <mergeCell ref="H46:H47"/>
    <mergeCell ref="J46:J47"/>
    <mergeCell ref="K46:K47"/>
    <mergeCell ref="G44:G45"/>
    <mergeCell ref="H44:H45"/>
    <mergeCell ref="J44:J45"/>
    <mergeCell ref="K44:K45"/>
    <mergeCell ref="L44:L45"/>
    <mergeCell ref="M44:M45"/>
    <mergeCell ref="L46:L47"/>
    <mergeCell ref="M46:M47"/>
    <mergeCell ref="N46:N47"/>
    <mergeCell ref="L40:L41"/>
    <mergeCell ref="M40:M41"/>
    <mergeCell ref="N40:N41"/>
    <mergeCell ref="A42:A43"/>
    <mergeCell ref="C42:C43"/>
    <mergeCell ref="D42:D43"/>
    <mergeCell ref="E42:E43"/>
    <mergeCell ref="F42:F43"/>
    <mergeCell ref="G42:G43"/>
    <mergeCell ref="H42:H43"/>
    <mergeCell ref="J42:J43"/>
    <mergeCell ref="K42:K43"/>
    <mergeCell ref="L42:L43"/>
    <mergeCell ref="M42:M43"/>
    <mergeCell ref="N42:N43"/>
    <mergeCell ref="A40:A41"/>
    <mergeCell ref="C40:C41"/>
    <mergeCell ref="D40:D41"/>
    <mergeCell ref="E40:E41"/>
    <mergeCell ref="F40:F41"/>
    <mergeCell ref="G40:G41"/>
    <mergeCell ref="H40:H41"/>
    <mergeCell ref="J40:J41"/>
    <mergeCell ref="K40:K41"/>
    <mergeCell ref="L36:L37"/>
    <mergeCell ref="M36:M37"/>
    <mergeCell ref="N36:N37"/>
    <mergeCell ref="A38:A39"/>
    <mergeCell ref="C38:C39"/>
    <mergeCell ref="D38:D39"/>
    <mergeCell ref="E38:E39"/>
    <mergeCell ref="F38:F39"/>
    <mergeCell ref="N38:N39"/>
    <mergeCell ref="G38:G39"/>
    <mergeCell ref="H38:H39"/>
    <mergeCell ref="J38:J39"/>
    <mergeCell ref="K38:K39"/>
    <mergeCell ref="L38:L39"/>
    <mergeCell ref="M38:M39"/>
    <mergeCell ref="A36:A37"/>
    <mergeCell ref="C36:C37"/>
    <mergeCell ref="D36:D37"/>
    <mergeCell ref="E36:E37"/>
    <mergeCell ref="F36:F37"/>
    <mergeCell ref="G36:G37"/>
    <mergeCell ref="H36:H37"/>
    <mergeCell ref="J36:J37"/>
    <mergeCell ref="K36:K37"/>
    <mergeCell ref="A32:A33"/>
    <mergeCell ref="C32:C33"/>
    <mergeCell ref="D32:D33"/>
    <mergeCell ref="E32:E33"/>
    <mergeCell ref="F32:F33"/>
    <mergeCell ref="N32:N33"/>
    <mergeCell ref="A34:A35"/>
    <mergeCell ref="C34:C35"/>
    <mergeCell ref="D34:D35"/>
    <mergeCell ref="E34:E35"/>
    <mergeCell ref="F34:F35"/>
    <mergeCell ref="G34:G35"/>
    <mergeCell ref="H34:H35"/>
    <mergeCell ref="J34:J35"/>
    <mergeCell ref="K34:K35"/>
    <mergeCell ref="G32:G33"/>
    <mergeCell ref="H32:H33"/>
    <mergeCell ref="J32:J33"/>
    <mergeCell ref="K32:K33"/>
    <mergeCell ref="L32:L33"/>
    <mergeCell ref="M32:M33"/>
    <mergeCell ref="L34:L35"/>
    <mergeCell ref="M34:M35"/>
    <mergeCell ref="N34:N35"/>
    <mergeCell ref="L28:L29"/>
    <mergeCell ref="M28:M29"/>
    <mergeCell ref="N28:N29"/>
    <mergeCell ref="A30:A31"/>
    <mergeCell ref="C30:C31"/>
    <mergeCell ref="D30:D31"/>
    <mergeCell ref="E30:E31"/>
    <mergeCell ref="F30:F31"/>
    <mergeCell ref="G30:G31"/>
    <mergeCell ref="H30:H31"/>
    <mergeCell ref="J30:J31"/>
    <mergeCell ref="K30:K31"/>
    <mergeCell ref="L30:L31"/>
    <mergeCell ref="M30:M31"/>
    <mergeCell ref="N30:N31"/>
    <mergeCell ref="A28:A29"/>
    <mergeCell ref="C28:C29"/>
    <mergeCell ref="D28:D29"/>
    <mergeCell ref="E28:E29"/>
    <mergeCell ref="F28:F29"/>
    <mergeCell ref="G28:G29"/>
    <mergeCell ref="H28:H29"/>
    <mergeCell ref="J28:J29"/>
    <mergeCell ref="K28:K29"/>
    <mergeCell ref="L24:L25"/>
    <mergeCell ref="M24:M25"/>
    <mergeCell ref="N24:N25"/>
    <mergeCell ref="A26:A27"/>
    <mergeCell ref="C26:C27"/>
    <mergeCell ref="D26:D27"/>
    <mergeCell ref="E26:E27"/>
    <mergeCell ref="F26:F27"/>
    <mergeCell ref="N26:N27"/>
    <mergeCell ref="G26:G27"/>
    <mergeCell ref="H26:H27"/>
    <mergeCell ref="J26:J27"/>
    <mergeCell ref="K26:K27"/>
    <mergeCell ref="L26:L27"/>
    <mergeCell ref="M26:M27"/>
    <mergeCell ref="A24:A25"/>
    <mergeCell ref="C24:C25"/>
    <mergeCell ref="D24:D25"/>
    <mergeCell ref="E24:E25"/>
    <mergeCell ref="F24:F25"/>
    <mergeCell ref="G24:G25"/>
    <mergeCell ref="H24:H25"/>
    <mergeCell ref="J24:J25"/>
    <mergeCell ref="K24:K25"/>
    <mergeCell ref="A20:A21"/>
    <mergeCell ref="C20:C21"/>
    <mergeCell ref="D20:D21"/>
    <mergeCell ref="E20:E21"/>
    <mergeCell ref="F20:F21"/>
    <mergeCell ref="N20:N21"/>
    <mergeCell ref="A22:A23"/>
    <mergeCell ref="C22:C23"/>
    <mergeCell ref="D22:D23"/>
    <mergeCell ref="E22:E23"/>
    <mergeCell ref="F22:F23"/>
    <mergeCell ref="G22:G23"/>
    <mergeCell ref="H22:H23"/>
    <mergeCell ref="J22:J23"/>
    <mergeCell ref="K22:K23"/>
    <mergeCell ref="G20:G21"/>
    <mergeCell ref="H20:H21"/>
    <mergeCell ref="J20:J21"/>
    <mergeCell ref="K20:K21"/>
    <mergeCell ref="L20:L21"/>
    <mergeCell ref="M20:M21"/>
    <mergeCell ref="L22:L23"/>
    <mergeCell ref="M22:M23"/>
    <mergeCell ref="N22:N23"/>
    <mergeCell ref="L16:L17"/>
    <mergeCell ref="M16:M17"/>
    <mergeCell ref="N16:N17"/>
    <mergeCell ref="A18:A19"/>
    <mergeCell ref="C18:C19"/>
    <mergeCell ref="D18:D19"/>
    <mergeCell ref="E18:E19"/>
    <mergeCell ref="F18:F19"/>
    <mergeCell ref="G18:G19"/>
    <mergeCell ref="H18:H19"/>
    <mergeCell ref="J18:J19"/>
    <mergeCell ref="K18:K19"/>
    <mergeCell ref="L18:L19"/>
    <mergeCell ref="M18:M19"/>
    <mergeCell ref="N18:N19"/>
    <mergeCell ref="A16:A17"/>
    <mergeCell ref="C16:C17"/>
    <mergeCell ref="D16:D17"/>
    <mergeCell ref="E16:E17"/>
    <mergeCell ref="F16:F17"/>
    <mergeCell ref="G16:G17"/>
    <mergeCell ref="H16:H17"/>
    <mergeCell ref="J16:J17"/>
    <mergeCell ref="K16:K17"/>
    <mergeCell ref="L12:L13"/>
    <mergeCell ref="M12:M13"/>
    <mergeCell ref="N12:N13"/>
    <mergeCell ref="A14:A15"/>
    <mergeCell ref="C14:C15"/>
    <mergeCell ref="D14:D15"/>
    <mergeCell ref="E14:E15"/>
    <mergeCell ref="F14:F15"/>
    <mergeCell ref="N14:N15"/>
    <mergeCell ref="G14:G15"/>
    <mergeCell ref="H14:H15"/>
    <mergeCell ref="J14:J15"/>
    <mergeCell ref="K14:K15"/>
    <mergeCell ref="L14:L15"/>
    <mergeCell ref="M14:M15"/>
    <mergeCell ref="A12:A13"/>
    <mergeCell ref="C12:C13"/>
    <mergeCell ref="D12:D13"/>
    <mergeCell ref="E12:E13"/>
    <mergeCell ref="F12:F13"/>
    <mergeCell ref="G12:G13"/>
    <mergeCell ref="H12:H13"/>
    <mergeCell ref="J12:J13"/>
    <mergeCell ref="K12:K13"/>
    <mergeCell ref="A8:A9"/>
    <mergeCell ref="C8:C9"/>
    <mergeCell ref="D8:D9"/>
    <mergeCell ref="E8:E9"/>
    <mergeCell ref="F8:F9"/>
    <mergeCell ref="N8:N9"/>
    <mergeCell ref="A10:A11"/>
    <mergeCell ref="C10:C11"/>
    <mergeCell ref="D10:D11"/>
    <mergeCell ref="E10:E11"/>
    <mergeCell ref="F10:F11"/>
    <mergeCell ref="G10:G11"/>
    <mergeCell ref="H10:H11"/>
    <mergeCell ref="J10:J11"/>
    <mergeCell ref="K10:K11"/>
    <mergeCell ref="G8:G9"/>
    <mergeCell ref="H8:H9"/>
    <mergeCell ref="J8:J9"/>
    <mergeCell ref="K8:K9"/>
    <mergeCell ref="L8:L9"/>
    <mergeCell ref="M8:M9"/>
    <mergeCell ref="L10:L11"/>
    <mergeCell ref="M10:M11"/>
    <mergeCell ref="N10:N11"/>
    <mergeCell ref="A2:A3"/>
    <mergeCell ref="L4:L5"/>
    <mergeCell ref="M4:M5"/>
    <mergeCell ref="N4:N5"/>
    <mergeCell ref="A6:A7"/>
    <mergeCell ref="C6:C7"/>
    <mergeCell ref="D6:D7"/>
    <mergeCell ref="E6:E7"/>
    <mergeCell ref="F6:F7"/>
    <mergeCell ref="G6:G7"/>
    <mergeCell ref="H6:H7"/>
    <mergeCell ref="J6:J7"/>
    <mergeCell ref="K6:K7"/>
    <mergeCell ref="L6:L7"/>
    <mergeCell ref="M6:M7"/>
    <mergeCell ref="N6:N7"/>
    <mergeCell ref="A4:A5"/>
    <mergeCell ref="C4:C5"/>
    <mergeCell ref="D4:D5"/>
    <mergeCell ref="E4:E5"/>
    <mergeCell ref="F4:F5"/>
    <mergeCell ref="G4:G5"/>
    <mergeCell ref="H4:H5"/>
    <mergeCell ref="J4:J5"/>
    <mergeCell ref="K4:K5"/>
    <mergeCell ref="C2:C3"/>
    <mergeCell ref="D2:D3"/>
    <mergeCell ref="E2:E3"/>
    <mergeCell ref="F2:F3"/>
    <mergeCell ref="G2:G3"/>
    <mergeCell ref="H2:H3"/>
    <mergeCell ref="J2:J3"/>
    <mergeCell ref="K2:K3"/>
    <mergeCell ref="Y2:Y3"/>
    <mergeCell ref="S2:S3"/>
    <mergeCell ref="T2:T3"/>
    <mergeCell ref="U2:U3"/>
    <mergeCell ref="V2:V3"/>
    <mergeCell ref="W2:W3"/>
    <mergeCell ref="X2:X3"/>
    <mergeCell ref="L2:L3"/>
    <mergeCell ref="M2:M3"/>
    <mergeCell ref="N2:N3"/>
    <mergeCell ref="P2:P3"/>
    <mergeCell ref="Q2:Q3"/>
    <mergeCell ref="R2:R3"/>
    <mergeCell ref="O1:O2"/>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90"/>
  <sheetViews>
    <sheetView zoomScale="85" zoomScaleNormal="85" workbookViewId="0">
      <selection activeCell="G15" sqref="G15"/>
    </sheetView>
  </sheetViews>
  <sheetFormatPr defaultRowHeight="15" x14ac:dyDescent="0.25"/>
  <sheetData>
    <row r="1" spans="1:14" ht="16.5" x14ac:dyDescent="0.3">
      <c r="A1" s="6" t="s">
        <v>10</v>
      </c>
      <c r="B1" s="6" t="s">
        <v>191</v>
      </c>
      <c r="C1" s="6" t="s">
        <v>193</v>
      </c>
      <c r="D1" s="6" t="s">
        <v>194</v>
      </c>
      <c r="E1" s="6" t="s">
        <v>192</v>
      </c>
      <c r="F1" s="6" t="s">
        <v>196</v>
      </c>
      <c r="G1" s="6" t="s">
        <v>142</v>
      </c>
      <c r="H1" s="6" t="s">
        <v>143</v>
      </c>
      <c r="I1" s="6" t="s">
        <v>197</v>
      </c>
      <c r="J1" s="6" t="s">
        <v>198</v>
      </c>
      <c r="K1" s="6" t="s">
        <v>190</v>
      </c>
      <c r="L1" s="6" t="s">
        <v>1148</v>
      </c>
      <c r="M1" s="6" t="s">
        <v>144</v>
      </c>
      <c r="N1" s="6" t="s">
        <v>2410</v>
      </c>
    </row>
    <row r="2" spans="1:14" ht="16.5" x14ac:dyDescent="0.3">
      <c r="A2" s="13"/>
      <c r="B2" s="13"/>
      <c r="C2" s="13"/>
      <c r="D2" s="13"/>
      <c r="E2" s="13"/>
      <c r="F2" s="13"/>
      <c r="G2" s="13"/>
      <c r="H2" s="13"/>
      <c r="I2" s="13"/>
      <c r="J2" s="13"/>
      <c r="K2" s="13"/>
      <c r="L2" s="13"/>
      <c r="M2" s="13"/>
      <c r="N2" s="13"/>
    </row>
    <row r="3" spans="1:14" x14ac:dyDescent="0.25">
      <c r="A3" s="197" t="s">
        <v>3170</v>
      </c>
      <c r="B3" s="197"/>
      <c r="C3" s="197" t="s">
        <v>3171</v>
      </c>
      <c r="D3" s="197"/>
      <c r="E3" s="197"/>
      <c r="F3" s="197"/>
      <c r="G3" s="197"/>
      <c r="H3" s="197" t="s">
        <v>3172</v>
      </c>
      <c r="I3" s="197"/>
      <c r="J3" s="197" t="s">
        <v>3173</v>
      </c>
      <c r="K3" s="197"/>
      <c r="L3" s="200" t="s">
        <v>3174</v>
      </c>
      <c r="M3" s="200"/>
      <c r="N3" s="200"/>
    </row>
    <row r="5" spans="1:14" x14ac:dyDescent="0.25">
      <c r="A5" s="151">
        <v>51322377</v>
      </c>
      <c r="B5" s="75" t="s">
        <v>3095</v>
      </c>
      <c r="C5" s="151" t="s">
        <v>3096</v>
      </c>
      <c r="D5" s="198" t="s">
        <v>3097</v>
      </c>
      <c r="E5" s="198"/>
      <c r="F5" s="198"/>
      <c r="G5" s="198"/>
      <c r="H5" s="198"/>
      <c r="I5" s="198"/>
      <c r="J5" s="198"/>
      <c r="K5" s="198"/>
      <c r="L5" s="198"/>
      <c r="M5" s="198"/>
      <c r="N5" s="151" t="s">
        <v>3098</v>
      </c>
    </row>
    <row r="6" spans="1:14" x14ac:dyDescent="0.25">
      <c r="A6" s="152">
        <v>51620311</v>
      </c>
      <c r="B6" s="73" t="s">
        <v>3099</v>
      </c>
      <c r="C6" s="152" t="s">
        <v>200</v>
      </c>
      <c r="D6" s="152">
        <v>2.5</v>
      </c>
      <c r="E6" s="152" t="s">
        <v>147</v>
      </c>
      <c r="F6" s="152">
        <v>151.05799999999999</v>
      </c>
      <c r="G6" s="152">
        <v>150.83199999999999</v>
      </c>
      <c r="H6" s="152">
        <v>151.155</v>
      </c>
      <c r="I6" s="73" t="s">
        <v>3100</v>
      </c>
      <c r="J6" s="152">
        <v>150.935</v>
      </c>
      <c r="K6" s="152">
        <v>-7.5</v>
      </c>
      <c r="L6" s="152">
        <v>0</v>
      </c>
      <c r="M6" s="152">
        <v>0</v>
      </c>
      <c r="N6" s="152">
        <v>-282.63</v>
      </c>
    </row>
    <row r="7" spans="1:14" x14ac:dyDescent="0.25">
      <c r="A7" s="151">
        <v>51629015</v>
      </c>
      <c r="B7" s="75" t="s">
        <v>3101</v>
      </c>
      <c r="C7" s="151" t="s">
        <v>200</v>
      </c>
      <c r="D7" s="151">
        <v>1.56</v>
      </c>
      <c r="E7" s="151" t="s">
        <v>1152</v>
      </c>
      <c r="F7" s="151">
        <v>1.38758</v>
      </c>
      <c r="G7" s="151">
        <v>1.38405</v>
      </c>
      <c r="H7" s="151">
        <v>1.39062</v>
      </c>
      <c r="I7" s="75" t="s">
        <v>3102</v>
      </c>
      <c r="J7" s="151">
        <v>1.39063</v>
      </c>
      <c r="K7" s="151">
        <v>-4.68</v>
      </c>
      <c r="L7" s="151">
        <v>0</v>
      </c>
      <c r="M7" s="151">
        <v>0</v>
      </c>
      <c r="N7" s="151">
        <v>475.8</v>
      </c>
    </row>
    <row r="8" spans="1:14" x14ac:dyDescent="0.25">
      <c r="A8" s="152">
        <v>51791876</v>
      </c>
      <c r="B8" s="73" t="s">
        <v>3103</v>
      </c>
      <c r="C8" s="152" t="s">
        <v>200</v>
      </c>
      <c r="D8" s="152">
        <v>1.97</v>
      </c>
      <c r="E8" s="152" t="s">
        <v>147</v>
      </c>
      <c r="F8" s="152">
        <v>151.42400000000001</v>
      </c>
      <c r="G8" s="152">
        <v>151.114</v>
      </c>
      <c r="H8" s="152">
        <v>151.59200000000001</v>
      </c>
      <c r="I8" s="73" t="s">
        <v>3104</v>
      </c>
      <c r="J8" s="152">
        <v>151.58799999999999</v>
      </c>
      <c r="K8" s="152">
        <v>-5.91</v>
      </c>
      <c r="L8" s="152">
        <v>0</v>
      </c>
      <c r="M8" s="152">
        <v>0</v>
      </c>
      <c r="N8" s="152">
        <v>297.83999999999997</v>
      </c>
    </row>
    <row r="9" spans="1:14" x14ac:dyDescent="0.25">
      <c r="A9" s="151">
        <v>51806483</v>
      </c>
      <c r="B9" s="75" t="s">
        <v>3105</v>
      </c>
      <c r="C9" s="151" t="s">
        <v>200</v>
      </c>
      <c r="D9" s="151">
        <v>1.3</v>
      </c>
      <c r="E9" s="151" t="s">
        <v>1152</v>
      </c>
      <c r="F9" s="151">
        <v>1.3965000000000001</v>
      </c>
      <c r="G9" s="151">
        <v>1.39246</v>
      </c>
      <c r="H9" s="151">
        <v>1.3989</v>
      </c>
      <c r="I9" s="75" t="s">
        <v>3106</v>
      </c>
      <c r="J9" s="151">
        <v>1.39581</v>
      </c>
      <c r="K9" s="151">
        <v>-3.9</v>
      </c>
      <c r="L9" s="151">
        <v>0</v>
      </c>
      <c r="M9" s="151">
        <v>0</v>
      </c>
      <c r="N9" s="151">
        <v>-89.7</v>
      </c>
    </row>
    <row r="10" spans="1:14" x14ac:dyDescent="0.25">
      <c r="A10" s="152">
        <v>51818675</v>
      </c>
      <c r="B10" s="73" t="s">
        <v>3107</v>
      </c>
      <c r="C10" s="152" t="s">
        <v>200</v>
      </c>
      <c r="D10" s="152">
        <v>2.1</v>
      </c>
      <c r="E10" s="152" t="s">
        <v>1152</v>
      </c>
      <c r="F10" s="152">
        <v>1.39707</v>
      </c>
      <c r="G10" s="152">
        <v>0</v>
      </c>
      <c r="H10" s="152">
        <v>1.3989</v>
      </c>
      <c r="I10" s="73" t="s">
        <v>3108</v>
      </c>
      <c r="J10" s="152">
        <v>1.3974200000000001</v>
      </c>
      <c r="K10" s="152">
        <v>-6.3</v>
      </c>
      <c r="L10" s="152">
        <v>0</v>
      </c>
      <c r="M10" s="152">
        <v>0</v>
      </c>
      <c r="N10" s="152">
        <v>73.5</v>
      </c>
    </row>
    <row r="11" spans="1:14" x14ac:dyDescent="0.25">
      <c r="A11" s="151">
        <v>51830630</v>
      </c>
      <c r="B11" s="75" t="s">
        <v>3109</v>
      </c>
      <c r="C11" s="151" t="s">
        <v>200</v>
      </c>
      <c r="D11" s="151">
        <v>1</v>
      </c>
      <c r="E11" s="151" t="s">
        <v>1152</v>
      </c>
      <c r="F11" s="151">
        <v>1.39516</v>
      </c>
      <c r="G11" s="151">
        <v>0</v>
      </c>
      <c r="H11" s="151">
        <v>1.3989</v>
      </c>
      <c r="I11" s="75" t="s">
        <v>3110</v>
      </c>
      <c r="J11" s="151">
        <v>1.3974599999999999</v>
      </c>
      <c r="K11" s="151">
        <v>-3</v>
      </c>
      <c r="L11" s="151">
        <v>0</v>
      </c>
      <c r="M11" s="151">
        <v>0</v>
      </c>
      <c r="N11" s="151">
        <v>230</v>
      </c>
    </row>
    <row r="12" spans="1:14" x14ac:dyDescent="0.25">
      <c r="A12" s="152">
        <v>51830764</v>
      </c>
      <c r="B12" s="73" t="s">
        <v>3111</v>
      </c>
      <c r="C12" s="152" t="s">
        <v>200</v>
      </c>
      <c r="D12" s="152">
        <v>1</v>
      </c>
      <c r="E12" s="152" t="s">
        <v>1152</v>
      </c>
      <c r="F12" s="152">
        <v>1.39517</v>
      </c>
      <c r="G12" s="152">
        <v>0</v>
      </c>
      <c r="H12" s="152">
        <v>1.3989</v>
      </c>
      <c r="I12" s="73" t="s">
        <v>3112</v>
      </c>
      <c r="J12" s="152">
        <v>1.3974899999999999</v>
      </c>
      <c r="K12" s="152">
        <v>-3</v>
      </c>
      <c r="L12" s="152">
        <v>0</v>
      </c>
      <c r="M12" s="152">
        <v>0</v>
      </c>
      <c r="N12" s="152">
        <v>232</v>
      </c>
    </row>
    <row r="13" spans="1:14" x14ac:dyDescent="0.25">
      <c r="A13" s="151">
        <v>51953500</v>
      </c>
      <c r="B13" s="75" t="s">
        <v>3113</v>
      </c>
      <c r="C13" s="151" t="s">
        <v>195</v>
      </c>
      <c r="D13" s="151">
        <v>2.1</v>
      </c>
      <c r="E13" s="151" t="s">
        <v>147</v>
      </c>
      <c r="F13" s="151">
        <v>151.41999999999999</v>
      </c>
      <c r="G13" s="151">
        <v>151.63200000000001</v>
      </c>
      <c r="H13" s="151">
        <v>151.25800000000001</v>
      </c>
      <c r="I13" s="75" t="s">
        <v>3114</v>
      </c>
      <c r="J13" s="151">
        <v>151.25399999999999</v>
      </c>
      <c r="K13" s="151">
        <v>-6.3</v>
      </c>
      <c r="L13" s="151">
        <v>0</v>
      </c>
      <c r="M13" s="151">
        <v>0</v>
      </c>
      <c r="N13" s="151">
        <v>319.89</v>
      </c>
    </row>
    <row r="14" spans="1:14" x14ac:dyDescent="0.25">
      <c r="A14" s="152">
        <v>52112524</v>
      </c>
      <c r="B14" s="73" t="s">
        <v>3115</v>
      </c>
      <c r="C14" s="152" t="s">
        <v>195</v>
      </c>
      <c r="D14" s="152">
        <v>2.1</v>
      </c>
      <c r="E14" s="152" t="s">
        <v>147</v>
      </c>
      <c r="F14" s="152">
        <v>151.84700000000001</v>
      </c>
      <c r="G14" s="152">
        <v>152.12700000000001</v>
      </c>
      <c r="H14" s="152">
        <v>151.67400000000001</v>
      </c>
      <c r="I14" s="73" t="s">
        <v>3116</v>
      </c>
      <c r="J14" s="152">
        <v>151.994</v>
      </c>
      <c r="K14" s="152">
        <v>-6.3</v>
      </c>
      <c r="L14" s="152">
        <v>0</v>
      </c>
      <c r="M14" s="152">
        <v>0</v>
      </c>
      <c r="N14" s="152">
        <v>-282.75</v>
      </c>
    </row>
    <row r="15" spans="1:14" x14ac:dyDescent="0.25">
      <c r="A15" s="151">
        <v>52162633</v>
      </c>
      <c r="B15" s="75" t="s">
        <v>3117</v>
      </c>
      <c r="C15" s="151" t="s">
        <v>200</v>
      </c>
      <c r="D15" s="151">
        <v>2.1</v>
      </c>
      <c r="E15" s="151" t="s">
        <v>147</v>
      </c>
      <c r="F15" s="151">
        <v>151.417</v>
      </c>
      <c r="G15" s="151">
        <v>151.131</v>
      </c>
      <c r="H15" s="151">
        <v>151.631</v>
      </c>
      <c r="I15" s="75" t="s">
        <v>3118</v>
      </c>
      <c r="J15" s="151">
        <v>151.577</v>
      </c>
      <c r="K15" s="151">
        <v>-6.3</v>
      </c>
      <c r="L15" s="151">
        <v>0</v>
      </c>
      <c r="M15" s="151">
        <v>0</v>
      </c>
      <c r="N15" s="151">
        <v>307.89</v>
      </c>
    </row>
    <row r="16" spans="1:14" x14ac:dyDescent="0.25">
      <c r="A16" s="152">
        <v>52254959</v>
      </c>
      <c r="B16" s="73" t="s">
        <v>3119</v>
      </c>
      <c r="C16" s="152" t="s">
        <v>200</v>
      </c>
      <c r="D16" s="152">
        <v>1.57</v>
      </c>
      <c r="E16" s="152" t="s">
        <v>147</v>
      </c>
      <c r="F16" s="152">
        <v>151.149</v>
      </c>
      <c r="G16" s="152">
        <v>150.77600000000001</v>
      </c>
      <c r="H16" s="152">
        <v>151.27199999999999</v>
      </c>
      <c r="I16" s="73" t="s">
        <v>3120</v>
      </c>
      <c r="J16" s="152">
        <v>151.18700000000001</v>
      </c>
      <c r="K16" s="152">
        <v>-4.71</v>
      </c>
      <c r="L16" s="152">
        <v>0</v>
      </c>
      <c r="M16" s="152">
        <v>0</v>
      </c>
      <c r="N16" s="152">
        <v>54.71</v>
      </c>
    </row>
    <row r="17" spans="1:14" x14ac:dyDescent="0.25">
      <c r="A17" s="151">
        <v>52261641</v>
      </c>
      <c r="B17" s="75" t="s">
        <v>3121</v>
      </c>
      <c r="C17" s="151" t="s">
        <v>195</v>
      </c>
      <c r="D17" s="151">
        <v>2</v>
      </c>
      <c r="E17" s="151" t="s">
        <v>147</v>
      </c>
      <c r="F17" s="151">
        <v>151.185</v>
      </c>
      <c r="G17" s="151">
        <v>151.511</v>
      </c>
      <c r="H17" s="151">
        <v>151.066</v>
      </c>
      <c r="I17" s="75" t="s">
        <v>3122</v>
      </c>
      <c r="J17" s="151">
        <v>151.298</v>
      </c>
      <c r="K17" s="151">
        <v>-6</v>
      </c>
      <c r="L17" s="151">
        <v>0</v>
      </c>
      <c r="M17" s="151">
        <v>0</v>
      </c>
      <c r="N17" s="151">
        <v>-207.41</v>
      </c>
    </row>
    <row r="18" spans="1:14" x14ac:dyDescent="0.25">
      <c r="A18" s="152">
        <v>52263500</v>
      </c>
      <c r="B18" s="73" t="s">
        <v>3123</v>
      </c>
      <c r="C18" s="152" t="s">
        <v>195</v>
      </c>
      <c r="D18" s="152">
        <v>2</v>
      </c>
      <c r="E18" s="152" t="s">
        <v>147</v>
      </c>
      <c r="F18" s="152">
        <v>151.11199999999999</v>
      </c>
      <c r="G18" s="152">
        <v>151.51</v>
      </c>
      <c r="H18" s="152">
        <v>151.066</v>
      </c>
      <c r="I18" s="73" t="s">
        <v>3124</v>
      </c>
      <c r="J18" s="152">
        <v>151.298</v>
      </c>
      <c r="K18" s="152">
        <v>-6</v>
      </c>
      <c r="L18" s="152">
        <v>0</v>
      </c>
      <c r="M18" s="152">
        <v>0</v>
      </c>
      <c r="N18" s="152">
        <v>-341.4</v>
      </c>
    </row>
    <row r="19" spans="1:14" x14ac:dyDescent="0.25">
      <c r="A19" s="151">
        <v>52303649</v>
      </c>
      <c r="B19" s="75" t="s">
        <v>3125</v>
      </c>
      <c r="C19" s="151" t="s">
        <v>200</v>
      </c>
      <c r="D19" s="151">
        <v>5</v>
      </c>
      <c r="E19" s="151" t="s">
        <v>147</v>
      </c>
      <c r="F19" s="151">
        <v>151.31700000000001</v>
      </c>
      <c r="G19" s="151">
        <v>0</v>
      </c>
      <c r="H19" s="151">
        <v>151.41999999999999</v>
      </c>
      <c r="I19" s="75" t="s">
        <v>3126</v>
      </c>
      <c r="J19" s="151">
        <v>151.428</v>
      </c>
      <c r="K19" s="151">
        <v>-15</v>
      </c>
      <c r="L19" s="151">
        <v>0</v>
      </c>
      <c r="M19" s="151">
        <v>0</v>
      </c>
      <c r="N19" s="151">
        <v>508.96</v>
      </c>
    </row>
    <row r="20" spans="1:14" x14ac:dyDescent="0.25">
      <c r="A20" s="152">
        <v>52303717</v>
      </c>
      <c r="B20" s="73" t="s">
        <v>3127</v>
      </c>
      <c r="C20" s="152" t="s">
        <v>200</v>
      </c>
      <c r="D20" s="152">
        <v>5</v>
      </c>
      <c r="E20" s="152" t="s">
        <v>147</v>
      </c>
      <c r="F20" s="152">
        <v>151.31800000000001</v>
      </c>
      <c r="G20" s="152">
        <v>0</v>
      </c>
      <c r="H20" s="152">
        <v>151.41999999999999</v>
      </c>
      <c r="I20" s="73" t="s">
        <v>3126</v>
      </c>
      <c r="J20" s="152">
        <v>151.428</v>
      </c>
      <c r="K20" s="152">
        <v>-15</v>
      </c>
      <c r="L20" s="152">
        <v>0</v>
      </c>
      <c r="M20" s="152">
        <v>0</v>
      </c>
      <c r="N20" s="152">
        <v>504.39</v>
      </c>
    </row>
    <row r="21" spans="1:14" x14ac:dyDescent="0.25">
      <c r="A21" s="151">
        <v>52412711</v>
      </c>
      <c r="B21" s="75" t="s">
        <v>3128</v>
      </c>
      <c r="C21" s="151" t="s">
        <v>200</v>
      </c>
      <c r="D21" s="151">
        <v>4.8</v>
      </c>
      <c r="E21" s="151" t="s">
        <v>147</v>
      </c>
      <c r="F21" s="151">
        <v>151.83699999999999</v>
      </c>
      <c r="G21" s="151">
        <v>151.68299999999999</v>
      </c>
      <c r="H21" s="151">
        <v>151.911</v>
      </c>
      <c r="I21" s="75" t="s">
        <v>3129</v>
      </c>
      <c r="J21" s="151">
        <v>151.68199999999999</v>
      </c>
      <c r="K21" s="151">
        <v>-14.4</v>
      </c>
      <c r="L21" s="151">
        <v>0</v>
      </c>
      <c r="M21" s="151">
        <v>0</v>
      </c>
      <c r="N21" s="151">
        <v>-681.47</v>
      </c>
    </row>
    <row r="22" spans="1:14" x14ac:dyDescent="0.25">
      <c r="A22" s="152">
        <v>52418707</v>
      </c>
      <c r="B22" s="73" t="s">
        <v>3130</v>
      </c>
      <c r="C22" s="152" t="s">
        <v>195</v>
      </c>
      <c r="D22" s="152">
        <v>4.8</v>
      </c>
      <c r="E22" s="152" t="s">
        <v>147</v>
      </c>
      <c r="F22" s="152">
        <v>151.70400000000001</v>
      </c>
      <c r="G22" s="152">
        <v>151.87100000000001</v>
      </c>
      <c r="H22" s="152">
        <v>151.643</v>
      </c>
      <c r="I22" s="73" t="s">
        <v>3131</v>
      </c>
      <c r="J22" s="152">
        <v>151.822</v>
      </c>
      <c r="K22" s="152">
        <v>-14.4</v>
      </c>
      <c r="L22" s="152">
        <v>0</v>
      </c>
      <c r="M22" s="152">
        <v>0</v>
      </c>
      <c r="N22" s="152">
        <v>-518.80999999999995</v>
      </c>
    </row>
    <row r="23" spans="1:14" x14ac:dyDescent="0.25">
      <c r="A23" s="151">
        <v>52418743</v>
      </c>
      <c r="B23" s="75" t="s">
        <v>3132</v>
      </c>
      <c r="C23" s="151" t="s">
        <v>195</v>
      </c>
      <c r="D23" s="151">
        <v>4.8</v>
      </c>
      <c r="E23" s="151" t="s">
        <v>147</v>
      </c>
      <c r="F23" s="151">
        <v>151.70099999999999</v>
      </c>
      <c r="G23" s="151">
        <v>151.87100000000001</v>
      </c>
      <c r="H23" s="151">
        <v>151.643</v>
      </c>
      <c r="I23" s="75" t="s">
        <v>3133</v>
      </c>
      <c r="J23" s="151">
        <v>151.822</v>
      </c>
      <c r="K23" s="151">
        <v>-14.4</v>
      </c>
      <c r="L23" s="151">
        <v>0</v>
      </c>
      <c r="M23" s="151">
        <v>0</v>
      </c>
      <c r="N23" s="151">
        <v>-532</v>
      </c>
    </row>
    <row r="24" spans="1:14" x14ac:dyDescent="0.25">
      <c r="A24" s="152">
        <v>52418753</v>
      </c>
      <c r="B24" s="73" t="s">
        <v>3134</v>
      </c>
      <c r="C24" s="152" t="s">
        <v>195</v>
      </c>
      <c r="D24" s="152">
        <v>4.8</v>
      </c>
      <c r="E24" s="152" t="s">
        <v>147</v>
      </c>
      <c r="F24" s="152">
        <v>151.70099999999999</v>
      </c>
      <c r="G24" s="152">
        <v>151.87100000000001</v>
      </c>
      <c r="H24" s="152">
        <v>151.643</v>
      </c>
      <c r="I24" s="73" t="s">
        <v>3135</v>
      </c>
      <c r="J24" s="152">
        <v>151.822</v>
      </c>
      <c r="K24" s="152">
        <v>-14.4</v>
      </c>
      <c r="L24" s="152">
        <v>0</v>
      </c>
      <c r="M24" s="152">
        <v>0</v>
      </c>
      <c r="N24" s="152">
        <v>-532</v>
      </c>
    </row>
    <row r="25" spans="1:14" x14ac:dyDescent="0.25">
      <c r="A25" s="151">
        <v>52419709</v>
      </c>
      <c r="B25" s="75" t="s">
        <v>3136</v>
      </c>
      <c r="C25" s="151" t="s">
        <v>195</v>
      </c>
      <c r="D25" s="151">
        <v>4.8</v>
      </c>
      <c r="E25" s="151" t="s">
        <v>147</v>
      </c>
      <c r="F25" s="151">
        <v>151.73099999999999</v>
      </c>
      <c r="G25" s="151">
        <v>151.87100000000001</v>
      </c>
      <c r="H25" s="151">
        <v>151.643</v>
      </c>
      <c r="I25" s="75" t="s">
        <v>3137</v>
      </c>
      <c r="J25" s="151">
        <v>151.822</v>
      </c>
      <c r="K25" s="151">
        <v>-14.4</v>
      </c>
      <c r="L25" s="151">
        <v>0</v>
      </c>
      <c r="M25" s="151">
        <v>0</v>
      </c>
      <c r="N25" s="151">
        <v>-400.1</v>
      </c>
    </row>
    <row r="26" spans="1:14" x14ac:dyDescent="0.25">
      <c r="A26" s="152">
        <v>52594472</v>
      </c>
      <c r="B26" s="73" t="s">
        <v>3138</v>
      </c>
      <c r="C26" s="152" t="s">
        <v>195</v>
      </c>
      <c r="D26" s="152">
        <v>3.5</v>
      </c>
      <c r="E26" s="152" t="s">
        <v>147</v>
      </c>
      <c r="F26" s="152">
        <v>152.43799999999999</v>
      </c>
      <c r="G26" s="152">
        <v>152.59</v>
      </c>
      <c r="H26" s="152">
        <v>152.238</v>
      </c>
      <c r="I26" s="73" t="s">
        <v>3139</v>
      </c>
      <c r="J26" s="152">
        <v>152.232</v>
      </c>
      <c r="K26" s="152">
        <v>-10.5</v>
      </c>
      <c r="L26" s="152">
        <v>0</v>
      </c>
      <c r="M26" s="152">
        <v>0</v>
      </c>
      <c r="N26" s="152">
        <v>661.1</v>
      </c>
    </row>
    <row r="27" spans="1:14" x14ac:dyDescent="0.25">
      <c r="A27" s="151">
        <v>52769816</v>
      </c>
      <c r="B27" s="75" t="s">
        <v>3140</v>
      </c>
      <c r="C27" s="151" t="s">
        <v>195</v>
      </c>
      <c r="D27" s="151">
        <v>3.5</v>
      </c>
      <c r="E27" s="151" t="s">
        <v>147</v>
      </c>
      <c r="F27" s="151">
        <v>151.26400000000001</v>
      </c>
      <c r="G27" s="151">
        <v>151.59700000000001</v>
      </c>
      <c r="H27" s="151">
        <v>151.06</v>
      </c>
      <c r="I27" s="75" t="s">
        <v>3141</v>
      </c>
      <c r="J27" s="151">
        <v>151.446</v>
      </c>
      <c r="K27" s="151">
        <v>-10.5</v>
      </c>
      <c r="L27" s="151">
        <v>0</v>
      </c>
      <c r="M27" s="151">
        <v>0</v>
      </c>
      <c r="N27" s="151">
        <v>-585.19000000000005</v>
      </c>
    </row>
    <row r="28" spans="1:14" x14ac:dyDescent="0.25">
      <c r="A28" s="152">
        <v>52954084</v>
      </c>
      <c r="B28" s="73" t="s">
        <v>3142</v>
      </c>
      <c r="C28" s="152" t="s">
        <v>200</v>
      </c>
      <c r="D28" s="152">
        <v>3.81</v>
      </c>
      <c r="E28" s="152" t="s">
        <v>147</v>
      </c>
      <c r="F28" s="152">
        <v>150.83199999999999</v>
      </c>
      <c r="G28" s="152">
        <v>150.43</v>
      </c>
      <c r="H28" s="152">
        <v>151.12799999999999</v>
      </c>
      <c r="I28" s="73" t="s">
        <v>3143</v>
      </c>
      <c r="J28" s="152">
        <v>150.429</v>
      </c>
      <c r="K28" s="152">
        <v>-11.43</v>
      </c>
      <c r="L28" s="152">
        <v>0</v>
      </c>
      <c r="M28" s="152">
        <v>0</v>
      </c>
      <c r="N28" s="152" t="s">
        <v>3144</v>
      </c>
    </row>
    <row r="29" spans="1:14" x14ac:dyDescent="0.25">
      <c r="A29" s="151">
        <v>52954596</v>
      </c>
      <c r="B29" s="75" t="s">
        <v>3145</v>
      </c>
      <c r="C29" s="151" t="s">
        <v>200</v>
      </c>
      <c r="D29" s="151">
        <v>3.81</v>
      </c>
      <c r="E29" s="151" t="s">
        <v>147</v>
      </c>
      <c r="F29" s="151">
        <v>150.81899999999999</v>
      </c>
      <c r="G29" s="151">
        <v>150.43</v>
      </c>
      <c r="H29" s="151">
        <v>151.38200000000001</v>
      </c>
      <c r="I29" s="75" t="s">
        <v>3143</v>
      </c>
      <c r="J29" s="151">
        <v>150.429</v>
      </c>
      <c r="K29" s="151">
        <v>-11.43</v>
      </c>
      <c r="L29" s="151">
        <v>0</v>
      </c>
      <c r="M29" s="151">
        <v>0</v>
      </c>
      <c r="N29" s="151" t="s">
        <v>3146</v>
      </c>
    </row>
    <row r="30" spans="1:14" x14ac:dyDescent="0.25">
      <c r="A30" s="152">
        <v>53126468</v>
      </c>
      <c r="B30" s="73" t="s">
        <v>3147</v>
      </c>
      <c r="C30" s="152" t="s">
        <v>195</v>
      </c>
      <c r="D30" s="152">
        <v>4</v>
      </c>
      <c r="E30" s="152" t="s">
        <v>147</v>
      </c>
      <c r="F30" s="152">
        <v>149.65199999999999</v>
      </c>
      <c r="G30" s="152">
        <v>150.22499999999999</v>
      </c>
      <c r="H30" s="152">
        <v>0</v>
      </c>
      <c r="I30" s="73" t="s">
        <v>3148</v>
      </c>
      <c r="J30" s="152">
        <v>149.67699999999999</v>
      </c>
      <c r="K30" s="152">
        <v>-12</v>
      </c>
      <c r="L30" s="152">
        <v>0</v>
      </c>
      <c r="M30" s="152">
        <v>0</v>
      </c>
      <c r="N30" s="152">
        <v>-92.13</v>
      </c>
    </row>
    <row r="31" spans="1:14" x14ac:dyDescent="0.25">
      <c r="A31" s="151">
        <v>53126494</v>
      </c>
      <c r="B31" s="75" t="s">
        <v>3149</v>
      </c>
      <c r="C31" s="151" t="s">
        <v>200</v>
      </c>
      <c r="D31" s="151">
        <v>4</v>
      </c>
      <c r="E31" s="151" t="s">
        <v>147</v>
      </c>
      <c r="F31" s="151">
        <v>149.65700000000001</v>
      </c>
      <c r="G31" s="151">
        <v>149</v>
      </c>
      <c r="H31" s="151">
        <v>149.94999999999999</v>
      </c>
      <c r="I31" s="75" t="s">
        <v>3150</v>
      </c>
      <c r="J31" s="151">
        <v>149.93100000000001</v>
      </c>
      <c r="K31" s="151">
        <v>-12</v>
      </c>
      <c r="L31" s="151">
        <v>0</v>
      </c>
      <c r="M31" s="151">
        <v>0</v>
      </c>
      <c r="N31" s="151" t="s">
        <v>3151</v>
      </c>
    </row>
    <row r="32" spans="1:14" x14ac:dyDescent="0.25">
      <c r="A32" s="152">
        <v>53126544</v>
      </c>
      <c r="B32" s="73" t="s">
        <v>3152</v>
      </c>
      <c r="C32" s="152" t="s">
        <v>200</v>
      </c>
      <c r="D32" s="152">
        <v>4</v>
      </c>
      <c r="E32" s="152" t="s">
        <v>147</v>
      </c>
      <c r="F32" s="152">
        <v>149.66800000000001</v>
      </c>
      <c r="G32" s="152">
        <v>149</v>
      </c>
      <c r="H32" s="152">
        <v>149.94999999999999</v>
      </c>
      <c r="I32" s="73" t="s">
        <v>3153</v>
      </c>
      <c r="J32" s="152">
        <v>149.93600000000001</v>
      </c>
      <c r="K32" s="152">
        <v>-12</v>
      </c>
      <c r="L32" s="152">
        <v>0</v>
      </c>
      <c r="M32" s="152">
        <v>0</v>
      </c>
      <c r="N32" s="152">
        <v>986.49</v>
      </c>
    </row>
    <row r="33" spans="1:14" x14ac:dyDescent="0.25">
      <c r="A33" s="151">
        <v>53127139</v>
      </c>
      <c r="B33" s="75" t="s">
        <v>3154</v>
      </c>
      <c r="C33" s="151" t="s">
        <v>200</v>
      </c>
      <c r="D33" s="151">
        <v>4</v>
      </c>
      <c r="E33" s="151" t="s">
        <v>147</v>
      </c>
      <c r="F33" s="151">
        <v>149.69800000000001</v>
      </c>
      <c r="G33" s="151">
        <v>149</v>
      </c>
      <c r="H33" s="151">
        <v>149.94999999999999</v>
      </c>
      <c r="I33" s="75" t="s">
        <v>3155</v>
      </c>
      <c r="J33" s="151">
        <v>149.93600000000001</v>
      </c>
      <c r="K33" s="151">
        <v>-12</v>
      </c>
      <c r="L33" s="151">
        <v>0</v>
      </c>
      <c r="M33" s="151">
        <v>0</v>
      </c>
      <c r="N33" s="151">
        <v>876.06</v>
      </c>
    </row>
    <row r="34" spans="1:14" x14ac:dyDescent="0.25">
      <c r="A34" s="152">
        <v>53127143</v>
      </c>
      <c r="B34" s="73" t="s">
        <v>3156</v>
      </c>
      <c r="C34" s="152" t="s">
        <v>200</v>
      </c>
      <c r="D34" s="152">
        <v>4</v>
      </c>
      <c r="E34" s="152" t="s">
        <v>147</v>
      </c>
      <c r="F34" s="152">
        <v>149.69499999999999</v>
      </c>
      <c r="G34" s="152">
        <v>149</v>
      </c>
      <c r="H34" s="152">
        <v>149.94999999999999</v>
      </c>
      <c r="I34" s="73" t="s">
        <v>3157</v>
      </c>
      <c r="J34" s="152">
        <v>149.93600000000001</v>
      </c>
      <c r="K34" s="152">
        <v>-12</v>
      </c>
      <c r="L34" s="152">
        <v>0</v>
      </c>
      <c r="M34" s="152">
        <v>0</v>
      </c>
      <c r="N34" s="152">
        <v>887.1</v>
      </c>
    </row>
    <row r="35" spans="1:14" x14ac:dyDescent="0.25">
      <c r="A35" s="151">
        <v>53127165</v>
      </c>
      <c r="B35" s="75" t="s">
        <v>3158</v>
      </c>
      <c r="C35" s="151" t="s">
        <v>200</v>
      </c>
      <c r="D35" s="151">
        <v>4</v>
      </c>
      <c r="E35" s="151" t="s">
        <v>147</v>
      </c>
      <c r="F35" s="151">
        <v>149.673</v>
      </c>
      <c r="G35" s="151">
        <v>149</v>
      </c>
      <c r="H35" s="151">
        <v>149.94999999999999</v>
      </c>
      <c r="I35" s="75" t="s">
        <v>3159</v>
      </c>
      <c r="J35" s="151">
        <v>149.93700000000001</v>
      </c>
      <c r="K35" s="151">
        <v>-12</v>
      </c>
      <c r="L35" s="151">
        <v>0</v>
      </c>
      <c r="M35" s="151">
        <v>0</v>
      </c>
      <c r="N35" s="151">
        <v>971.76</v>
      </c>
    </row>
    <row r="36" spans="1:14" x14ac:dyDescent="0.25">
      <c r="A36" s="152">
        <v>53127171</v>
      </c>
      <c r="B36" s="73" t="s">
        <v>3160</v>
      </c>
      <c r="C36" s="152" t="s">
        <v>200</v>
      </c>
      <c r="D36" s="152">
        <v>4</v>
      </c>
      <c r="E36" s="152" t="s">
        <v>147</v>
      </c>
      <c r="F36" s="152">
        <v>149.66999999999999</v>
      </c>
      <c r="G36" s="152">
        <v>149</v>
      </c>
      <c r="H36" s="152">
        <v>149.94999999999999</v>
      </c>
      <c r="I36" s="73" t="s">
        <v>3161</v>
      </c>
      <c r="J36" s="152">
        <v>149.92699999999999</v>
      </c>
      <c r="K36" s="152">
        <v>-12</v>
      </c>
      <c r="L36" s="152">
        <v>0</v>
      </c>
      <c r="M36" s="152">
        <v>0</v>
      </c>
      <c r="N36" s="152">
        <v>946.05</v>
      </c>
    </row>
    <row r="37" spans="1:14" x14ac:dyDescent="0.25">
      <c r="A37" s="151">
        <v>53129639</v>
      </c>
      <c r="B37" s="75" t="s">
        <v>3162</v>
      </c>
      <c r="C37" s="151" t="s">
        <v>200</v>
      </c>
      <c r="D37" s="151">
        <v>3.5</v>
      </c>
      <c r="E37" s="151" t="s">
        <v>147</v>
      </c>
      <c r="F37" s="151">
        <v>149.46899999999999</v>
      </c>
      <c r="G37" s="151">
        <v>149</v>
      </c>
      <c r="H37" s="151">
        <v>149.94999999999999</v>
      </c>
      <c r="I37" s="75" t="s">
        <v>3163</v>
      </c>
      <c r="J37" s="151">
        <v>149.922</v>
      </c>
      <c r="K37" s="151">
        <v>-10.5</v>
      </c>
      <c r="L37" s="151">
        <v>0</v>
      </c>
      <c r="M37" s="151">
        <v>0</v>
      </c>
      <c r="N37" s="151" t="s">
        <v>3164</v>
      </c>
    </row>
    <row r="38" spans="1:14" x14ac:dyDescent="0.25">
      <c r="A38" s="152">
        <v>53166960</v>
      </c>
      <c r="B38" s="73" t="s">
        <v>3165</v>
      </c>
      <c r="C38" s="152" t="s">
        <v>200</v>
      </c>
      <c r="D38" s="152">
        <v>3.5</v>
      </c>
      <c r="E38" s="152" t="s">
        <v>147</v>
      </c>
      <c r="F38" s="152">
        <v>149.709</v>
      </c>
      <c r="G38" s="152">
        <v>149</v>
      </c>
      <c r="H38" s="152">
        <v>149.94999999999999</v>
      </c>
      <c r="I38" s="73" t="s">
        <v>3166</v>
      </c>
      <c r="J38" s="152">
        <v>149.93199999999999</v>
      </c>
      <c r="K38" s="152">
        <v>-10.5</v>
      </c>
      <c r="L38" s="152">
        <v>0</v>
      </c>
      <c r="M38" s="152">
        <v>0</v>
      </c>
      <c r="N38" s="152">
        <v>718.26</v>
      </c>
    </row>
    <row r="39" spans="1:14" x14ac:dyDescent="0.25">
      <c r="A39" s="199"/>
      <c r="B39" s="199"/>
      <c r="C39" s="199"/>
      <c r="D39" s="199"/>
      <c r="E39" s="199"/>
      <c r="F39" s="199"/>
      <c r="G39" s="199"/>
      <c r="H39" s="199"/>
      <c r="I39" s="199"/>
      <c r="J39" s="199"/>
      <c r="K39" s="151">
        <v>-320.76</v>
      </c>
      <c r="L39" s="151">
        <v>0</v>
      </c>
      <c r="M39" s="151">
        <v>0</v>
      </c>
      <c r="N39" s="151" t="s">
        <v>3167</v>
      </c>
    </row>
    <row r="40" spans="1:14" x14ac:dyDescent="0.25">
      <c r="A40" s="200" t="s">
        <v>3168</v>
      </c>
      <c r="B40" s="200"/>
      <c r="C40" s="200"/>
      <c r="D40" s="200"/>
      <c r="E40" s="200"/>
      <c r="F40" s="200"/>
      <c r="G40" s="200"/>
      <c r="H40" s="200"/>
      <c r="I40" s="200"/>
      <c r="J40" s="200"/>
      <c r="K40" s="200"/>
      <c r="L40" s="200"/>
      <c r="M40" s="200" t="s">
        <v>3169</v>
      </c>
      <c r="N40" s="200"/>
    </row>
    <row r="41" spans="1:14" ht="45" x14ac:dyDescent="0.25">
      <c r="A41" s="153"/>
      <c r="B41" s="153"/>
      <c r="C41" s="153"/>
      <c r="D41" s="153"/>
      <c r="E41" s="153"/>
      <c r="F41" s="153"/>
      <c r="G41" s="153"/>
      <c r="H41" s="153"/>
      <c r="I41" s="153"/>
      <c r="J41" s="153"/>
      <c r="K41" s="153"/>
      <c r="L41" s="153"/>
      <c r="M41" s="153"/>
      <c r="N41" s="156" t="s">
        <v>3276</v>
      </c>
    </row>
    <row r="42" spans="1:14" ht="21" x14ac:dyDescent="0.25">
      <c r="A42" s="153" t="s">
        <v>3221</v>
      </c>
      <c r="B42" s="153" t="s">
        <v>3261</v>
      </c>
      <c r="C42" s="153" t="s">
        <v>3223</v>
      </c>
      <c r="D42" s="153" t="s">
        <v>3262</v>
      </c>
      <c r="E42" s="153" t="s">
        <v>3225</v>
      </c>
      <c r="F42" s="153" t="s">
        <v>3169</v>
      </c>
      <c r="G42" s="153"/>
      <c r="H42" s="153"/>
      <c r="I42" s="153"/>
      <c r="J42" s="153"/>
      <c r="K42" s="153"/>
      <c r="L42" s="153"/>
      <c r="M42" s="153"/>
      <c r="N42" s="153"/>
    </row>
    <row r="43" spans="1:14" ht="21" x14ac:dyDescent="0.25">
      <c r="A43" s="153" t="s">
        <v>3226</v>
      </c>
      <c r="B43" s="153">
        <v>1.52</v>
      </c>
      <c r="C43" s="153" t="s">
        <v>3227</v>
      </c>
      <c r="D43" s="153">
        <v>117.45</v>
      </c>
      <c r="E43" s="153" t="s">
        <v>3228</v>
      </c>
      <c r="F43" s="153"/>
      <c r="G43" s="153"/>
      <c r="H43" s="153"/>
      <c r="I43" s="153"/>
      <c r="J43" s="153"/>
      <c r="K43" s="153"/>
      <c r="L43" s="153"/>
      <c r="M43" s="153"/>
      <c r="N43" s="153"/>
    </row>
    <row r="44" spans="1:14" ht="31.5" x14ac:dyDescent="0.25">
      <c r="A44" s="153" t="s">
        <v>3229</v>
      </c>
      <c r="B44" s="153" t="s">
        <v>3263</v>
      </c>
      <c r="C44" s="153" t="s">
        <v>3230</v>
      </c>
      <c r="D44" s="153" t="s">
        <v>3264</v>
      </c>
      <c r="E44" s="153" t="s">
        <v>3232</v>
      </c>
      <c r="F44" s="153" t="s">
        <v>3265</v>
      </c>
      <c r="G44" s="153"/>
      <c r="H44" s="153"/>
      <c r="I44" s="153"/>
      <c r="J44" s="153"/>
      <c r="K44" s="153"/>
      <c r="L44" s="153"/>
      <c r="M44" s="153"/>
      <c r="N44" s="153"/>
    </row>
    <row r="45" spans="1:14" x14ac:dyDescent="0.25">
      <c r="A45" s="153" t="s">
        <v>3228</v>
      </c>
      <c r="B45" s="153"/>
      <c r="C45" s="153"/>
      <c r="D45" s="153"/>
      <c r="E45" s="153"/>
      <c r="F45" s="153"/>
      <c r="G45" s="153"/>
      <c r="H45" s="153"/>
      <c r="I45" s="153"/>
      <c r="J45" s="153"/>
      <c r="K45" s="153"/>
      <c r="L45" s="153"/>
      <c r="M45" s="153"/>
      <c r="N45" s="153"/>
    </row>
    <row r="46" spans="1:14" ht="31.5" x14ac:dyDescent="0.25">
      <c r="A46" s="153" t="s">
        <v>3234</v>
      </c>
      <c r="B46" s="153">
        <v>33</v>
      </c>
      <c r="C46" s="153" t="s">
        <v>3235</v>
      </c>
      <c r="D46" s="153" t="s">
        <v>3266</v>
      </c>
      <c r="E46" s="153" t="s">
        <v>3237</v>
      </c>
      <c r="F46" s="153" t="s">
        <v>3267</v>
      </c>
      <c r="G46" s="153"/>
      <c r="H46" s="153"/>
      <c r="I46" s="153"/>
      <c r="J46" s="153"/>
      <c r="K46" s="153"/>
      <c r="L46" s="153"/>
      <c r="M46" s="153"/>
      <c r="N46" s="153"/>
    </row>
    <row r="47" spans="1:14" ht="42" x14ac:dyDescent="0.25">
      <c r="A47" s="153" t="s">
        <v>3239</v>
      </c>
      <c r="B47" s="153" t="s">
        <v>3268</v>
      </c>
      <c r="C47" s="153" t="s">
        <v>3241</v>
      </c>
      <c r="D47" s="153" t="s">
        <v>3269</v>
      </c>
      <c r="E47" s="153"/>
      <c r="F47" s="153"/>
      <c r="G47" s="153"/>
      <c r="H47" s="153"/>
      <c r="I47" s="153"/>
      <c r="J47" s="153"/>
      <c r="K47" s="153"/>
      <c r="L47" s="153"/>
      <c r="M47" s="153"/>
      <c r="N47" s="153"/>
    </row>
    <row r="48" spans="1:14" ht="21" x14ac:dyDescent="0.25">
      <c r="A48" s="153" t="s">
        <v>3243</v>
      </c>
      <c r="B48" s="153" t="s">
        <v>3244</v>
      </c>
      <c r="C48" s="153" t="s">
        <v>3270</v>
      </c>
      <c r="D48" s="153" t="s">
        <v>3246</v>
      </c>
      <c r="E48" s="153" t="s">
        <v>3271</v>
      </c>
      <c r="F48" s="153"/>
      <c r="G48" s="153"/>
      <c r="H48" s="153"/>
      <c r="I48" s="153"/>
      <c r="J48" s="153"/>
      <c r="K48" s="153"/>
      <c r="L48" s="153"/>
      <c r="M48" s="153"/>
      <c r="N48" s="153"/>
    </row>
    <row r="49" spans="1:14" ht="21" x14ac:dyDescent="0.25">
      <c r="A49" s="153" t="s">
        <v>3247</v>
      </c>
      <c r="B49" s="153" t="s">
        <v>3244</v>
      </c>
      <c r="C49" s="153">
        <v>597.14</v>
      </c>
      <c r="D49" s="153" t="s">
        <v>3246</v>
      </c>
      <c r="E49" s="153">
        <v>-533.54999999999995</v>
      </c>
      <c r="F49" s="153"/>
      <c r="G49" s="153"/>
      <c r="H49" s="153"/>
      <c r="I49" s="153"/>
      <c r="J49" s="153"/>
      <c r="K49" s="153"/>
      <c r="L49" s="153"/>
      <c r="M49" s="153"/>
      <c r="N49" s="153"/>
    </row>
    <row r="50" spans="1:14" ht="31.5" x14ac:dyDescent="0.25">
      <c r="A50" s="153" t="s">
        <v>3248</v>
      </c>
      <c r="B50" s="153" t="s">
        <v>3249</v>
      </c>
      <c r="C50" s="153" t="s">
        <v>3272</v>
      </c>
      <c r="D50" s="153" t="s">
        <v>3251</v>
      </c>
      <c r="E50" s="153" t="s">
        <v>3273</v>
      </c>
      <c r="F50" s="153"/>
      <c r="G50" s="153"/>
      <c r="H50" s="153"/>
      <c r="I50" s="153"/>
      <c r="J50" s="153"/>
      <c r="K50" s="153"/>
      <c r="L50" s="153"/>
      <c r="M50" s="153"/>
      <c r="N50" s="153"/>
    </row>
    <row r="51" spans="1:14" ht="31.5" x14ac:dyDescent="0.25">
      <c r="A51" s="153" t="s">
        <v>3253</v>
      </c>
      <c r="B51" s="153" t="s">
        <v>3254</v>
      </c>
      <c r="C51" s="153" t="s">
        <v>3274</v>
      </c>
      <c r="D51" s="153" t="s">
        <v>3256</v>
      </c>
      <c r="E51" s="153" t="s">
        <v>3275</v>
      </c>
      <c r="F51" s="153"/>
      <c r="G51" s="153"/>
      <c r="H51" s="153"/>
      <c r="I51" s="153"/>
      <c r="J51" s="153"/>
      <c r="K51" s="153"/>
      <c r="L51" s="153"/>
      <c r="M51" s="153"/>
      <c r="N51" s="153"/>
    </row>
    <row r="52" spans="1:14" ht="21" x14ac:dyDescent="0.25">
      <c r="A52" s="153" t="s">
        <v>3247</v>
      </c>
      <c r="B52" s="153" t="s">
        <v>3258</v>
      </c>
      <c r="C52" s="153">
        <v>3</v>
      </c>
      <c r="D52" s="153" t="s">
        <v>3259</v>
      </c>
      <c r="E52" s="153">
        <v>2</v>
      </c>
      <c r="F52" s="153"/>
      <c r="G52" s="153"/>
      <c r="H52" s="153"/>
      <c r="I52" s="153"/>
      <c r="J52" s="153"/>
      <c r="K52" s="153"/>
      <c r="L52" s="153"/>
      <c r="M52" s="153"/>
      <c r="N52" s="153"/>
    </row>
    <row r="53" spans="1:14" x14ac:dyDescent="0.25">
      <c r="A53" s="153"/>
      <c r="B53" s="153"/>
      <c r="C53" s="153"/>
      <c r="D53" s="153"/>
      <c r="E53" s="153"/>
      <c r="F53" s="153"/>
      <c r="G53" s="153"/>
      <c r="H53" s="153"/>
      <c r="I53" s="153"/>
      <c r="J53" s="153"/>
      <c r="K53" s="153"/>
      <c r="L53" s="153"/>
      <c r="M53" s="153"/>
      <c r="N53" s="153"/>
    </row>
    <row r="55" spans="1:14" x14ac:dyDescent="0.25">
      <c r="A55" s="197" t="s">
        <v>3175</v>
      </c>
      <c r="B55" s="197"/>
      <c r="C55" s="197" t="s">
        <v>3171</v>
      </c>
      <c r="D55" s="197"/>
      <c r="E55" s="197"/>
      <c r="F55" s="197"/>
      <c r="G55" s="197"/>
      <c r="H55" s="197" t="s">
        <v>3172</v>
      </c>
      <c r="I55" s="197"/>
      <c r="J55" s="197" t="s">
        <v>3173</v>
      </c>
      <c r="K55" s="197"/>
      <c r="L55" s="200" t="s">
        <v>3176</v>
      </c>
      <c r="M55" s="200"/>
      <c r="N55" s="200"/>
    </row>
    <row r="56" spans="1:14" x14ac:dyDescent="0.25">
      <c r="A56" s="197" t="s">
        <v>3177</v>
      </c>
      <c r="B56" s="197"/>
      <c r="C56" s="197"/>
      <c r="D56" s="197"/>
      <c r="E56" s="197"/>
      <c r="F56" s="197"/>
      <c r="G56" s="197"/>
      <c r="H56" s="197"/>
      <c r="I56" s="197"/>
      <c r="J56" s="197"/>
      <c r="K56" s="197"/>
      <c r="L56" s="197"/>
      <c r="M56" s="197"/>
    </row>
    <row r="57" spans="1:14" x14ac:dyDescent="0.25">
      <c r="A57" s="154" t="s">
        <v>3178</v>
      </c>
      <c r="B57" s="155" t="s">
        <v>3179</v>
      </c>
      <c r="C57" s="154" t="s">
        <v>3180</v>
      </c>
      <c r="D57" s="154" t="s">
        <v>3181</v>
      </c>
      <c r="E57" s="154" t="s">
        <v>3182</v>
      </c>
      <c r="F57" s="154" t="s">
        <v>3183</v>
      </c>
      <c r="G57" s="154" t="s">
        <v>3184</v>
      </c>
      <c r="H57" s="154" t="s">
        <v>3185</v>
      </c>
      <c r="I57" s="155" t="s">
        <v>3186</v>
      </c>
      <c r="J57" s="154" t="s">
        <v>3183</v>
      </c>
      <c r="K57" s="154" t="s">
        <v>3187</v>
      </c>
      <c r="L57" s="154" t="s">
        <v>3188</v>
      </c>
      <c r="M57" s="154" t="s">
        <v>1148</v>
      </c>
      <c r="N57" s="154" t="s">
        <v>1550</v>
      </c>
    </row>
    <row r="58" spans="1:14" x14ac:dyDescent="0.25">
      <c r="A58" s="151">
        <v>53282817</v>
      </c>
      <c r="B58" s="75" t="s">
        <v>3189</v>
      </c>
      <c r="C58" s="151" t="s">
        <v>3096</v>
      </c>
      <c r="D58" s="198" t="s">
        <v>3097</v>
      </c>
      <c r="E58" s="198"/>
      <c r="F58" s="198"/>
      <c r="G58" s="198"/>
      <c r="H58" s="198"/>
      <c r="I58" s="198"/>
      <c r="J58" s="198"/>
      <c r="K58" s="198"/>
      <c r="L58" s="198"/>
      <c r="M58" s="198"/>
      <c r="N58" s="151" t="s">
        <v>3098</v>
      </c>
    </row>
    <row r="59" spans="1:14" x14ac:dyDescent="0.25">
      <c r="A59" s="152">
        <v>53305457</v>
      </c>
      <c r="B59" s="73" t="s">
        <v>3190</v>
      </c>
      <c r="C59" s="152" t="s">
        <v>195</v>
      </c>
      <c r="D59" s="152">
        <v>2.4500000000000002</v>
      </c>
      <c r="E59" s="152" t="s">
        <v>147</v>
      </c>
      <c r="F59" s="152">
        <v>148.94300000000001</v>
      </c>
      <c r="G59" s="152">
        <v>149.20500000000001</v>
      </c>
      <c r="H59" s="152">
        <v>148.761</v>
      </c>
      <c r="I59" s="73" t="s">
        <v>3191</v>
      </c>
      <c r="J59" s="152">
        <v>149.214</v>
      </c>
      <c r="K59" s="152">
        <v>-7.35</v>
      </c>
      <c r="L59" s="152">
        <v>0</v>
      </c>
      <c r="M59" s="152">
        <v>0</v>
      </c>
      <c r="N59" s="152">
        <v>-610.07000000000005</v>
      </c>
    </row>
    <row r="60" spans="1:14" x14ac:dyDescent="0.25">
      <c r="A60" s="151">
        <v>53311798</v>
      </c>
      <c r="B60" s="75" t="s">
        <v>3192</v>
      </c>
      <c r="C60" s="151" t="s">
        <v>195</v>
      </c>
      <c r="D60" s="151">
        <v>3.5</v>
      </c>
      <c r="E60" s="151" t="s">
        <v>147</v>
      </c>
      <c r="F60" s="151">
        <v>149.32499999999999</v>
      </c>
      <c r="G60" s="151">
        <v>149.46299999999999</v>
      </c>
      <c r="H60" s="151">
        <v>149.19499999999999</v>
      </c>
      <c r="I60" s="75" t="s">
        <v>3193</v>
      </c>
      <c r="J60" s="151">
        <v>149.19300000000001</v>
      </c>
      <c r="K60" s="151">
        <v>-10.5</v>
      </c>
      <c r="L60" s="151">
        <v>0</v>
      </c>
      <c r="M60" s="151">
        <v>0</v>
      </c>
      <c r="N60" s="151">
        <v>424.33</v>
      </c>
    </row>
    <row r="61" spans="1:14" x14ac:dyDescent="0.25">
      <c r="A61" s="152">
        <v>53468122</v>
      </c>
      <c r="B61" s="73" t="s">
        <v>3194</v>
      </c>
      <c r="C61" s="152" t="s">
        <v>200</v>
      </c>
      <c r="D61" s="152">
        <v>2.5</v>
      </c>
      <c r="E61" s="152" t="s">
        <v>147</v>
      </c>
      <c r="F61" s="152">
        <v>149.52199999999999</v>
      </c>
      <c r="G61" s="152">
        <v>149.303</v>
      </c>
      <c r="H61" s="152">
        <v>149.82400000000001</v>
      </c>
      <c r="I61" s="73" t="s">
        <v>3195</v>
      </c>
      <c r="J61" s="152">
        <v>149.66399999999999</v>
      </c>
      <c r="K61" s="152">
        <v>-7.5</v>
      </c>
      <c r="L61" s="152">
        <v>0</v>
      </c>
      <c r="M61" s="152">
        <v>0</v>
      </c>
      <c r="N61" s="152">
        <v>325.32</v>
      </c>
    </row>
    <row r="62" spans="1:14" x14ac:dyDescent="0.25">
      <c r="A62" s="151">
        <v>53627632</v>
      </c>
      <c r="B62" s="75" t="s">
        <v>3196</v>
      </c>
      <c r="C62" s="151" t="s">
        <v>200</v>
      </c>
      <c r="D62" s="151">
        <v>3.2</v>
      </c>
      <c r="E62" s="151" t="s">
        <v>147</v>
      </c>
      <c r="F62" s="151">
        <v>150.99299999999999</v>
      </c>
      <c r="G62" s="151">
        <v>150.81100000000001</v>
      </c>
      <c r="H62" s="151">
        <v>151.35400000000001</v>
      </c>
      <c r="I62" s="75" t="s">
        <v>3197</v>
      </c>
      <c r="J62" s="151">
        <v>151.35400000000001</v>
      </c>
      <c r="K62" s="151">
        <v>-9.6</v>
      </c>
      <c r="L62" s="151">
        <v>0</v>
      </c>
      <c r="M62" s="151">
        <v>0</v>
      </c>
      <c r="N62" s="151" t="s">
        <v>3198</v>
      </c>
    </row>
    <row r="63" spans="1:14" x14ac:dyDescent="0.25">
      <c r="A63" s="152">
        <v>53792462</v>
      </c>
      <c r="B63" s="73" t="s">
        <v>3199</v>
      </c>
      <c r="C63" s="152" t="s">
        <v>200</v>
      </c>
      <c r="D63" s="152">
        <v>4.2</v>
      </c>
      <c r="E63" s="152" t="s">
        <v>147</v>
      </c>
      <c r="F63" s="152">
        <v>151.786</v>
      </c>
      <c r="G63" s="152">
        <v>151.60599999999999</v>
      </c>
      <c r="H63" s="152">
        <v>151.99</v>
      </c>
      <c r="I63" s="73" t="s">
        <v>3200</v>
      </c>
      <c r="J63" s="152">
        <v>151.60499999999999</v>
      </c>
      <c r="K63" s="152">
        <v>-12.6</v>
      </c>
      <c r="L63" s="152">
        <v>0</v>
      </c>
      <c r="M63" s="152">
        <v>0</v>
      </c>
      <c r="N63" s="152">
        <v>-693.45</v>
      </c>
    </row>
    <row r="64" spans="1:14" x14ac:dyDescent="0.25">
      <c r="A64" s="151">
        <v>53802325</v>
      </c>
      <c r="B64" s="75" t="s">
        <v>3201</v>
      </c>
      <c r="C64" s="151" t="s">
        <v>200</v>
      </c>
      <c r="D64" s="151">
        <v>2.2999999999999998</v>
      </c>
      <c r="E64" s="151" t="s">
        <v>147</v>
      </c>
      <c r="F64" s="151">
        <v>151.62799999999999</v>
      </c>
      <c r="G64" s="151">
        <v>151.44399999999999</v>
      </c>
      <c r="H64" s="151">
        <v>151.77000000000001</v>
      </c>
      <c r="I64" s="75" t="s">
        <v>3202</v>
      </c>
      <c r="J64" s="151">
        <v>151.43799999999999</v>
      </c>
      <c r="K64" s="151">
        <v>-6.9</v>
      </c>
      <c r="L64" s="151">
        <v>0</v>
      </c>
      <c r="M64" s="151">
        <v>0</v>
      </c>
      <c r="N64" s="151">
        <v>-398.2</v>
      </c>
    </row>
    <row r="65" spans="1:14" x14ac:dyDescent="0.25">
      <c r="A65" s="152">
        <v>53813518</v>
      </c>
      <c r="B65" s="73" t="s">
        <v>3203</v>
      </c>
      <c r="C65" s="152" t="s">
        <v>1753</v>
      </c>
      <c r="D65" s="152">
        <v>3</v>
      </c>
      <c r="E65" s="152" t="s">
        <v>147</v>
      </c>
      <c r="F65" s="152">
        <v>151.84</v>
      </c>
      <c r="G65" s="152">
        <v>151.63999999999999</v>
      </c>
      <c r="H65" s="152">
        <v>152</v>
      </c>
      <c r="I65" s="73" t="s">
        <v>3204</v>
      </c>
      <c r="J65" s="152">
        <v>151.37299999999999</v>
      </c>
      <c r="K65" s="201" t="s">
        <v>2491</v>
      </c>
      <c r="L65" s="201"/>
      <c r="M65" s="201"/>
      <c r="N65" s="201"/>
    </row>
    <row r="66" spans="1:14" x14ac:dyDescent="0.25">
      <c r="A66" s="151">
        <v>53954603</v>
      </c>
      <c r="B66" s="75" t="s">
        <v>3205</v>
      </c>
      <c r="C66" s="151" t="s">
        <v>195</v>
      </c>
      <c r="D66" s="151">
        <v>3</v>
      </c>
      <c r="E66" s="151" t="s">
        <v>147</v>
      </c>
      <c r="F66" s="151">
        <v>151.709</v>
      </c>
      <c r="G66" s="151">
        <v>151.864</v>
      </c>
      <c r="H66" s="151">
        <v>151.501</v>
      </c>
      <c r="I66" s="75" t="s">
        <v>3206</v>
      </c>
      <c r="J66" s="151">
        <v>151.52600000000001</v>
      </c>
      <c r="K66" s="151">
        <v>-9</v>
      </c>
      <c r="L66" s="151">
        <v>0</v>
      </c>
      <c r="M66" s="151">
        <v>0</v>
      </c>
      <c r="N66" s="151">
        <v>497.39</v>
      </c>
    </row>
    <row r="67" spans="1:14" x14ac:dyDescent="0.25">
      <c r="A67" s="152">
        <v>54121023</v>
      </c>
      <c r="B67" s="73" t="s">
        <v>3207</v>
      </c>
      <c r="C67" s="152" t="s">
        <v>195</v>
      </c>
      <c r="D67" s="152">
        <v>10</v>
      </c>
      <c r="E67" s="152" t="s">
        <v>147</v>
      </c>
      <c r="F67" s="152">
        <v>152.48500000000001</v>
      </c>
      <c r="G67" s="152">
        <v>152.55600000000001</v>
      </c>
      <c r="H67" s="152">
        <v>152.322</v>
      </c>
      <c r="I67" s="73" t="s">
        <v>3208</v>
      </c>
      <c r="J67" s="152">
        <v>152.47399999999999</v>
      </c>
      <c r="K67" s="152">
        <v>-30</v>
      </c>
      <c r="L67" s="152">
        <v>0</v>
      </c>
      <c r="M67" s="152">
        <v>0</v>
      </c>
      <c r="N67" s="152">
        <v>99.33</v>
      </c>
    </row>
    <row r="68" spans="1:14" x14ac:dyDescent="0.25">
      <c r="A68" s="151">
        <v>54135655</v>
      </c>
      <c r="B68" s="75" t="s">
        <v>3209</v>
      </c>
      <c r="C68" s="151" t="s">
        <v>200</v>
      </c>
      <c r="D68" s="151">
        <v>5</v>
      </c>
      <c r="E68" s="151" t="s">
        <v>147</v>
      </c>
      <c r="F68" s="151">
        <v>152.559</v>
      </c>
      <c r="G68" s="151">
        <v>152.34800000000001</v>
      </c>
      <c r="H68" s="151">
        <v>152.65799999999999</v>
      </c>
      <c r="I68" s="75" t="s">
        <v>3210</v>
      </c>
      <c r="J68" s="151">
        <v>152.66499999999999</v>
      </c>
      <c r="K68" s="151">
        <v>-15</v>
      </c>
      <c r="L68" s="151">
        <v>0</v>
      </c>
      <c r="M68" s="151">
        <v>0</v>
      </c>
      <c r="N68" s="151">
        <v>478.59</v>
      </c>
    </row>
    <row r="69" spans="1:14" x14ac:dyDescent="0.25">
      <c r="A69" s="152">
        <v>54310005</v>
      </c>
      <c r="B69" s="73" t="s">
        <v>3211</v>
      </c>
      <c r="C69" s="152" t="s">
        <v>195</v>
      </c>
      <c r="D69" s="152">
        <v>6</v>
      </c>
      <c r="E69" s="152" t="s">
        <v>147</v>
      </c>
      <c r="F69" s="152">
        <v>152.86500000000001</v>
      </c>
      <c r="G69" s="152">
        <v>152.97900000000001</v>
      </c>
      <c r="H69" s="152">
        <v>152.71899999999999</v>
      </c>
      <c r="I69" s="73" t="s">
        <v>3212</v>
      </c>
      <c r="J69" s="152">
        <v>152.982</v>
      </c>
      <c r="K69" s="152">
        <v>-18</v>
      </c>
      <c r="L69" s="152">
        <v>0</v>
      </c>
      <c r="M69" s="152">
        <v>0</v>
      </c>
      <c r="N69" s="152">
        <v>-634.21</v>
      </c>
    </row>
    <row r="70" spans="1:14" x14ac:dyDescent="0.25">
      <c r="A70" s="151">
        <v>54320161</v>
      </c>
      <c r="B70" s="75" t="s">
        <v>3213</v>
      </c>
      <c r="C70" s="151" t="s">
        <v>195</v>
      </c>
      <c r="D70" s="151">
        <v>4</v>
      </c>
      <c r="E70" s="151" t="s">
        <v>147</v>
      </c>
      <c r="F70" s="151">
        <v>152.95500000000001</v>
      </c>
      <c r="G70" s="151">
        <v>153.10300000000001</v>
      </c>
      <c r="H70" s="151">
        <v>152.828</v>
      </c>
      <c r="I70" s="75" t="s">
        <v>3214</v>
      </c>
      <c r="J70" s="151">
        <v>152.85300000000001</v>
      </c>
      <c r="K70" s="151">
        <v>-12</v>
      </c>
      <c r="L70" s="151">
        <v>0</v>
      </c>
      <c r="M70" s="151">
        <v>0</v>
      </c>
      <c r="N70" s="151">
        <v>368.93</v>
      </c>
    </row>
    <row r="71" spans="1:14" x14ac:dyDescent="0.25">
      <c r="A71" s="152">
        <v>54488385</v>
      </c>
      <c r="B71" s="73" t="s">
        <v>3215</v>
      </c>
      <c r="C71" s="152" t="s">
        <v>200</v>
      </c>
      <c r="D71" s="152">
        <v>3.5</v>
      </c>
      <c r="E71" s="152" t="s">
        <v>147</v>
      </c>
      <c r="F71" s="152">
        <v>153.172</v>
      </c>
      <c r="G71" s="152">
        <v>153.01300000000001</v>
      </c>
      <c r="H71" s="152">
        <v>153.298</v>
      </c>
      <c r="I71" s="73" t="s">
        <v>3216</v>
      </c>
      <c r="J71" s="152">
        <v>153.30099999999999</v>
      </c>
      <c r="K71" s="152">
        <v>-10.5</v>
      </c>
      <c r="L71" s="152">
        <v>0</v>
      </c>
      <c r="M71" s="152">
        <v>0</v>
      </c>
      <c r="N71" s="152">
        <v>408.77</v>
      </c>
    </row>
    <row r="72" spans="1:14" x14ac:dyDescent="0.25">
      <c r="A72" s="151">
        <v>54648955</v>
      </c>
      <c r="B72" s="75" t="s">
        <v>3217</v>
      </c>
      <c r="C72" s="151" t="s">
        <v>200</v>
      </c>
      <c r="D72" s="151">
        <v>5</v>
      </c>
      <c r="E72" s="151" t="s">
        <v>147</v>
      </c>
      <c r="F72" s="151">
        <v>152.55699999999999</v>
      </c>
      <c r="G72" s="151">
        <v>152.43</v>
      </c>
      <c r="H72" s="151">
        <v>152.667</v>
      </c>
      <c r="I72" s="75" t="s">
        <v>3218</v>
      </c>
      <c r="J72" s="151">
        <v>152.47200000000001</v>
      </c>
      <c r="K72" s="151">
        <v>-15</v>
      </c>
      <c r="L72" s="151">
        <v>0</v>
      </c>
      <c r="M72" s="151">
        <v>0</v>
      </c>
      <c r="N72" s="151">
        <v>-385.9</v>
      </c>
    </row>
    <row r="73" spans="1:14" x14ac:dyDescent="0.25">
      <c r="A73" s="152">
        <v>54658276</v>
      </c>
      <c r="B73" s="73" t="s">
        <v>3219</v>
      </c>
      <c r="C73" s="152" t="s">
        <v>200</v>
      </c>
      <c r="D73" s="152">
        <v>4</v>
      </c>
      <c r="E73" s="152" t="s">
        <v>147</v>
      </c>
      <c r="F73" s="152">
        <v>152.417</v>
      </c>
      <c r="G73" s="152">
        <v>152.298</v>
      </c>
      <c r="H73" s="152">
        <v>152.51499999999999</v>
      </c>
      <c r="I73" s="73" t="s">
        <v>3220</v>
      </c>
      <c r="J73" s="152">
        <v>152.27199999999999</v>
      </c>
      <c r="K73" s="152">
        <v>-12</v>
      </c>
      <c r="L73" s="152">
        <v>0</v>
      </c>
      <c r="M73" s="152">
        <v>0</v>
      </c>
      <c r="N73" s="152">
        <v>-527.62</v>
      </c>
    </row>
    <row r="74" spans="1:14" x14ac:dyDescent="0.25">
      <c r="A74" s="199"/>
      <c r="B74" s="199"/>
      <c r="C74" s="199"/>
      <c r="D74" s="199"/>
      <c r="E74" s="199"/>
      <c r="F74" s="199"/>
      <c r="G74" s="199"/>
      <c r="H74" s="199"/>
      <c r="I74" s="199"/>
      <c r="J74" s="199"/>
      <c r="K74" s="151">
        <v>-175.95</v>
      </c>
      <c r="L74" s="151">
        <v>0</v>
      </c>
      <c r="M74" s="151">
        <v>0</v>
      </c>
      <c r="N74" s="151">
        <v>405.68</v>
      </c>
    </row>
    <row r="75" spans="1:14" x14ac:dyDescent="0.25">
      <c r="A75" s="200" t="s">
        <v>3168</v>
      </c>
      <c r="B75" s="200"/>
      <c r="C75" s="200"/>
      <c r="D75" s="200"/>
      <c r="E75" s="200"/>
      <c r="F75" s="200"/>
      <c r="G75" s="200"/>
      <c r="H75" s="200"/>
      <c r="I75" s="200"/>
      <c r="J75" s="200"/>
      <c r="K75" s="200"/>
      <c r="L75" s="200"/>
      <c r="M75" s="200">
        <v>229.73</v>
      </c>
      <c r="N75" s="200"/>
    </row>
    <row r="76" spans="1:14" x14ac:dyDescent="0.25">
      <c r="N76" s="40" t="s">
        <v>3260</v>
      </c>
    </row>
    <row r="77" spans="1:14" x14ac:dyDescent="0.25">
      <c r="A77" t="s">
        <v>3221</v>
      </c>
      <c r="B77" t="s">
        <v>3222</v>
      </c>
      <c r="C77" t="s">
        <v>3223</v>
      </c>
      <c r="D77" t="s">
        <v>3224</v>
      </c>
      <c r="E77" t="s">
        <v>3225</v>
      </c>
      <c r="F77">
        <v>229.73</v>
      </c>
    </row>
    <row r="78" spans="1:14" x14ac:dyDescent="0.25">
      <c r="A78" t="s">
        <v>3226</v>
      </c>
      <c r="B78">
        <v>1.07</v>
      </c>
      <c r="C78" t="s">
        <v>3227</v>
      </c>
      <c r="D78">
        <v>16.41</v>
      </c>
      <c r="E78" t="s">
        <v>3228</v>
      </c>
    </row>
    <row r="79" spans="1:14" x14ac:dyDescent="0.25">
      <c r="A79" t="s">
        <v>3229</v>
      </c>
      <c r="B79">
        <v>617.41999999999996</v>
      </c>
      <c r="C79" t="s">
        <v>3230</v>
      </c>
      <c r="D79" t="s">
        <v>3231</v>
      </c>
      <c r="E79" t="s">
        <v>3232</v>
      </c>
      <c r="F79" t="s">
        <v>3233</v>
      </c>
    </row>
    <row r="80" spans="1:14" x14ac:dyDescent="0.25">
      <c r="A80" t="s">
        <v>3228</v>
      </c>
    </row>
    <row r="81" spans="1:14" x14ac:dyDescent="0.25">
      <c r="A81" t="s">
        <v>3234</v>
      </c>
      <c r="B81">
        <v>14</v>
      </c>
      <c r="C81" t="s">
        <v>3235</v>
      </c>
      <c r="D81" t="s">
        <v>3236</v>
      </c>
      <c r="E81" t="s">
        <v>3237</v>
      </c>
      <c r="F81" t="s">
        <v>3238</v>
      </c>
    </row>
    <row r="82" spans="1:14" x14ac:dyDescent="0.25">
      <c r="A82" t="s">
        <v>3239</v>
      </c>
      <c r="B82" t="s">
        <v>3240</v>
      </c>
      <c r="C82" t="s">
        <v>3241</v>
      </c>
      <c r="D82" t="s">
        <v>3242</v>
      </c>
    </row>
    <row r="83" spans="1:14" x14ac:dyDescent="0.25">
      <c r="A83" t="s">
        <v>3243</v>
      </c>
      <c r="B83" t="s">
        <v>3244</v>
      </c>
      <c r="C83" t="s">
        <v>3245</v>
      </c>
      <c r="D83" t="s">
        <v>3246</v>
      </c>
      <c r="E83">
        <v>-706.05</v>
      </c>
    </row>
    <row r="84" spans="1:14" x14ac:dyDescent="0.25">
      <c r="A84" t="s">
        <v>3247</v>
      </c>
      <c r="B84" t="s">
        <v>3244</v>
      </c>
      <c r="C84">
        <v>443.88</v>
      </c>
      <c r="D84" t="s">
        <v>3246</v>
      </c>
      <c r="E84">
        <v>-553.54999999999995</v>
      </c>
    </row>
    <row r="85" spans="1:14" x14ac:dyDescent="0.25">
      <c r="A85" t="s">
        <v>3248</v>
      </c>
      <c r="B85" t="s">
        <v>3249</v>
      </c>
      <c r="C85" t="s">
        <v>3250</v>
      </c>
      <c r="D85" t="s">
        <v>3251</v>
      </c>
      <c r="E85" t="s">
        <v>3252</v>
      </c>
    </row>
    <row r="86" spans="1:14" x14ac:dyDescent="0.25">
      <c r="A86" t="s">
        <v>3253</v>
      </c>
      <c r="B86" t="s">
        <v>3254</v>
      </c>
      <c r="C86" t="s">
        <v>3255</v>
      </c>
      <c r="D86" t="s">
        <v>3256</v>
      </c>
      <c r="E86" t="s">
        <v>3257</v>
      </c>
    </row>
    <row r="87" spans="1:14" x14ac:dyDescent="0.25">
      <c r="A87" t="s">
        <v>3247</v>
      </c>
      <c r="B87" t="s">
        <v>3258</v>
      </c>
      <c r="C87">
        <v>3</v>
      </c>
      <c r="D87" t="s">
        <v>3259</v>
      </c>
      <c r="E87">
        <v>2</v>
      </c>
    </row>
    <row r="89" spans="1:14" x14ac:dyDescent="0.25">
      <c r="A89" s="197" t="s">
        <v>3277</v>
      </c>
      <c r="B89" s="197"/>
      <c r="C89" s="197" t="s">
        <v>3171</v>
      </c>
      <c r="D89" s="197"/>
      <c r="E89" s="197"/>
      <c r="F89" s="197"/>
      <c r="G89" s="197"/>
      <c r="H89" s="197" t="s">
        <v>3172</v>
      </c>
      <c r="I89" s="197"/>
      <c r="J89" s="197" t="s">
        <v>3173</v>
      </c>
      <c r="K89" s="197"/>
      <c r="L89" s="200" t="s">
        <v>3278</v>
      </c>
      <c r="M89" s="200"/>
      <c r="N89" s="200"/>
    </row>
    <row r="90" spans="1:14" x14ac:dyDescent="0.25">
      <c r="A90" s="197" t="s">
        <v>3177</v>
      </c>
      <c r="B90" s="197"/>
      <c r="C90" s="197"/>
      <c r="D90" s="197"/>
      <c r="E90" s="197"/>
      <c r="F90" s="197"/>
      <c r="G90" s="197"/>
      <c r="H90" s="197"/>
      <c r="I90" s="197"/>
      <c r="J90" s="197"/>
      <c r="K90" s="197"/>
      <c r="L90" s="197"/>
      <c r="M90" s="197"/>
    </row>
    <row r="91" spans="1:14" x14ac:dyDescent="0.25">
      <c r="A91" s="154" t="s">
        <v>3178</v>
      </c>
      <c r="B91" s="155" t="s">
        <v>3179</v>
      </c>
      <c r="C91" s="154" t="s">
        <v>3180</v>
      </c>
      <c r="D91" s="154" t="s">
        <v>3181</v>
      </c>
      <c r="E91" s="154" t="s">
        <v>3182</v>
      </c>
      <c r="F91" s="154" t="s">
        <v>3183</v>
      </c>
      <c r="G91" s="154" t="s">
        <v>3184</v>
      </c>
      <c r="H91" s="154" t="s">
        <v>3185</v>
      </c>
      <c r="I91" s="155" t="s">
        <v>3186</v>
      </c>
      <c r="J91" s="154" t="s">
        <v>3183</v>
      </c>
      <c r="K91" s="154" t="s">
        <v>3187</v>
      </c>
      <c r="L91" s="154" t="s">
        <v>3188</v>
      </c>
      <c r="M91" s="154" t="s">
        <v>1148</v>
      </c>
      <c r="N91" s="154" t="s">
        <v>1550</v>
      </c>
    </row>
    <row r="92" spans="1:14" x14ac:dyDescent="0.25">
      <c r="A92" s="158">
        <v>54801331</v>
      </c>
      <c r="B92" s="75" t="s">
        <v>3279</v>
      </c>
      <c r="C92" s="158" t="s">
        <v>3096</v>
      </c>
      <c r="D92" s="198" t="s">
        <v>3097</v>
      </c>
      <c r="E92" s="198"/>
      <c r="F92" s="198"/>
      <c r="G92" s="198"/>
      <c r="H92" s="198"/>
      <c r="I92" s="198"/>
      <c r="J92" s="198"/>
      <c r="K92" s="198"/>
      <c r="L92" s="198"/>
      <c r="M92" s="198"/>
      <c r="N92" s="158" t="s">
        <v>3098</v>
      </c>
    </row>
    <row r="93" spans="1:14" x14ac:dyDescent="0.25">
      <c r="A93" s="157">
        <v>54822659</v>
      </c>
      <c r="B93" s="73" t="s">
        <v>3280</v>
      </c>
      <c r="C93" s="157" t="s">
        <v>200</v>
      </c>
      <c r="D93" s="157">
        <v>2.5</v>
      </c>
      <c r="E93" s="157" t="s">
        <v>147</v>
      </c>
      <c r="F93" s="157">
        <v>151.19900000000001</v>
      </c>
      <c r="G93" s="157">
        <v>151.03</v>
      </c>
      <c r="H93" s="157">
        <v>151.53</v>
      </c>
      <c r="I93" s="73" t="s">
        <v>3281</v>
      </c>
      <c r="J93" s="157">
        <v>151.03299999999999</v>
      </c>
      <c r="K93" s="157">
        <v>-7.5</v>
      </c>
      <c r="L93" s="157">
        <v>0</v>
      </c>
      <c r="M93" s="157">
        <v>0</v>
      </c>
      <c r="N93" s="157">
        <v>-377.75</v>
      </c>
    </row>
    <row r="94" spans="1:14" x14ac:dyDescent="0.25">
      <c r="A94" s="158">
        <v>54827015</v>
      </c>
      <c r="B94" s="75" t="s">
        <v>3282</v>
      </c>
      <c r="C94" s="158" t="s">
        <v>200</v>
      </c>
      <c r="D94" s="158">
        <v>3.5</v>
      </c>
      <c r="E94" s="158" t="s">
        <v>147</v>
      </c>
      <c r="F94" s="158">
        <v>151.09100000000001</v>
      </c>
      <c r="G94" s="158">
        <v>150.96199999999999</v>
      </c>
      <c r="H94" s="158">
        <v>151.27199999999999</v>
      </c>
      <c r="I94" s="75" t="s">
        <v>3283</v>
      </c>
      <c r="J94" s="158">
        <v>150.96199999999999</v>
      </c>
      <c r="K94" s="158">
        <v>-10.5</v>
      </c>
      <c r="L94" s="158">
        <v>0</v>
      </c>
      <c r="M94" s="158">
        <v>0</v>
      </c>
      <c r="N94" s="158">
        <v>-410.8</v>
      </c>
    </row>
    <row r="95" spans="1:14" x14ac:dyDescent="0.25">
      <c r="A95" s="157">
        <v>55101509</v>
      </c>
      <c r="B95" s="73" t="s">
        <v>3284</v>
      </c>
      <c r="C95" s="157" t="s">
        <v>200</v>
      </c>
      <c r="D95" s="157">
        <v>4.5</v>
      </c>
      <c r="E95" s="157" t="s">
        <v>147</v>
      </c>
      <c r="F95" s="157">
        <v>150.464</v>
      </c>
      <c r="G95" s="157">
        <v>150.333</v>
      </c>
      <c r="H95" s="157">
        <v>150.709</v>
      </c>
      <c r="I95" s="73" t="s">
        <v>3285</v>
      </c>
      <c r="J95" s="157">
        <v>150.71199999999999</v>
      </c>
      <c r="K95" s="157">
        <v>-13.5</v>
      </c>
      <c r="L95" s="157">
        <v>0</v>
      </c>
      <c r="M95" s="157">
        <v>0</v>
      </c>
      <c r="N95" s="157" t="s">
        <v>3286</v>
      </c>
    </row>
    <row r="96" spans="1:14" x14ac:dyDescent="0.25">
      <c r="A96" s="158">
        <v>55407932</v>
      </c>
      <c r="B96" s="75" t="s">
        <v>3287</v>
      </c>
      <c r="C96" s="158" t="s">
        <v>200</v>
      </c>
      <c r="D96" s="158">
        <v>1.75</v>
      </c>
      <c r="E96" s="158" t="s">
        <v>147</v>
      </c>
      <c r="F96" s="158">
        <v>150.06899999999999</v>
      </c>
      <c r="G96" s="158">
        <v>149.76300000000001</v>
      </c>
      <c r="H96" s="158">
        <v>150.27099999999999</v>
      </c>
      <c r="I96" s="75" t="s">
        <v>3288</v>
      </c>
      <c r="J96" s="158">
        <v>150.279</v>
      </c>
      <c r="K96" s="158">
        <v>-5.25</v>
      </c>
      <c r="L96" s="158">
        <v>0</v>
      </c>
      <c r="M96" s="158">
        <v>0</v>
      </c>
      <c r="N96" s="158">
        <v>335.44</v>
      </c>
    </row>
    <row r="97" spans="1:14" x14ac:dyDescent="0.25">
      <c r="A97" s="157">
        <v>55555942</v>
      </c>
      <c r="B97" s="73" t="s">
        <v>3289</v>
      </c>
      <c r="C97" s="157" t="s">
        <v>200</v>
      </c>
      <c r="D97" s="157">
        <v>3</v>
      </c>
      <c r="E97" s="157" t="s">
        <v>147</v>
      </c>
      <c r="F97" s="157">
        <v>149.91900000000001</v>
      </c>
      <c r="G97" s="157">
        <v>149.71</v>
      </c>
      <c r="H97" s="157">
        <v>150.298</v>
      </c>
      <c r="I97" s="73" t="s">
        <v>3290</v>
      </c>
      <c r="J97" s="157">
        <v>150.30000000000001</v>
      </c>
      <c r="K97" s="157">
        <v>-9</v>
      </c>
      <c r="L97" s="157">
        <v>0</v>
      </c>
      <c r="M97" s="157">
        <v>0</v>
      </c>
      <c r="N97" s="157" t="s">
        <v>3291</v>
      </c>
    </row>
    <row r="98" spans="1:14" x14ac:dyDescent="0.25">
      <c r="A98" s="158">
        <v>55558926</v>
      </c>
      <c r="B98" s="75" t="s">
        <v>3292</v>
      </c>
      <c r="C98" s="158" t="s">
        <v>2716</v>
      </c>
      <c r="D98" s="158">
        <v>2.5</v>
      </c>
      <c r="E98" s="158" t="s">
        <v>147</v>
      </c>
      <c r="F98" s="158">
        <v>149.68</v>
      </c>
      <c r="G98" s="158">
        <v>148.47999999999999</v>
      </c>
      <c r="H98" s="158">
        <v>150.35</v>
      </c>
      <c r="I98" s="75" t="s">
        <v>3293</v>
      </c>
      <c r="J98" s="158">
        <v>150.28700000000001</v>
      </c>
      <c r="K98" s="199" t="s">
        <v>2491</v>
      </c>
      <c r="L98" s="199"/>
      <c r="M98" s="199"/>
      <c r="N98" s="199"/>
    </row>
    <row r="99" spans="1:14" x14ac:dyDescent="0.25">
      <c r="A99" s="157">
        <v>55710947</v>
      </c>
      <c r="B99" s="73" t="s">
        <v>3294</v>
      </c>
      <c r="C99" s="157" t="s">
        <v>1744</v>
      </c>
      <c r="D99" s="157">
        <v>2.5</v>
      </c>
      <c r="E99" s="157" t="s">
        <v>147</v>
      </c>
      <c r="F99" s="157">
        <v>150.15</v>
      </c>
      <c r="G99" s="157">
        <v>150.25</v>
      </c>
      <c r="H99" s="157">
        <v>149.87</v>
      </c>
      <c r="I99" s="73" t="s">
        <v>3295</v>
      </c>
      <c r="J99" s="157">
        <v>150.029</v>
      </c>
      <c r="K99" s="201" t="s">
        <v>2491</v>
      </c>
      <c r="L99" s="201"/>
      <c r="M99" s="201"/>
      <c r="N99" s="201"/>
    </row>
    <row r="100" spans="1:14" x14ac:dyDescent="0.25">
      <c r="A100" s="158">
        <v>55712666</v>
      </c>
      <c r="B100" s="75" t="s">
        <v>3296</v>
      </c>
      <c r="C100" s="158" t="s">
        <v>195</v>
      </c>
      <c r="D100" s="158">
        <v>5</v>
      </c>
      <c r="E100" s="158" t="s">
        <v>147</v>
      </c>
      <c r="F100" s="158">
        <v>150.143</v>
      </c>
      <c r="G100" s="158">
        <v>150.25</v>
      </c>
      <c r="H100" s="158">
        <v>149.88</v>
      </c>
      <c r="I100" s="75" t="s">
        <v>3297</v>
      </c>
      <c r="J100" s="158">
        <v>149.88</v>
      </c>
      <c r="K100" s="158">
        <v>-15</v>
      </c>
      <c r="L100" s="158">
        <v>0</v>
      </c>
      <c r="M100" s="158">
        <v>0</v>
      </c>
      <c r="N100" s="158" t="s">
        <v>3298</v>
      </c>
    </row>
    <row r="101" spans="1:14" x14ac:dyDescent="0.25">
      <c r="A101" s="199"/>
      <c r="B101" s="199"/>
      <c r="C101" s="199"/>
      <c r="D101" s="199"/>
      <c r="E101" s="199"/>
      <c r="F101" s="199"/>
      <c r="G101" s="199"/>
      <c r="H101" s="199"/>
      <c r="I101" s="199"/>
      <c r="J101" s="199"/>
      <c r="K101" s="158">
        <v>-60.75</v>
      </c>
      <c r="L101" s="158">
        <v>0</v>
      </c>
      <c r="M101" s="158">
        <v>0</v>
      </c>
      <c r="N101" s="158" t="s">
        <v>3299</v>
      </c>
    </row>
    <row r="102" spans="1:14" x14ac:dyDescent="0.25">
      <c r="A102" s="200" t="s">
        <v>3168</v>
      </c>
      <c r="B102" s="200"/>
      <c r="C102" s="200"/>
      <c r="D102" s="200"/>
      <c r="E102" s="200"/>
      <c r="F102" s="200"/>
      <c r="G102" s="200"/>
      <c r="H102" s="200"/>
      <c r="I102" s="200"/>
      <c r="J102" s="200"/>
      <c r="K102" s="200"/>
      <c r="L102" s="200"/>
      <c r="M102" s="200" t="s">
        <v>3300</v>
      </c>
      <c r="N102" s="200"/>
    </row>
    <row r="103" spans="1:14" x14ac:dyDescent="0.25">
      <c r="N103" s="40" t="s">
        <v>3376</v>
      </c>
    </row>
    <row r="105" spans="1:14" x14ac:dyDescent="0.25">
      <c r="A105" t="s">
        <v>3221</v>
      </c>
      <c r="B105" t="s">
        <v>3301</v>
      </c>
      <c r="C105" t="s">
        <v>3223</v>
      </c>
      <c r="D105">
        <v>806.55</v>
      </c>
      <c r="E105" t="s">
        <v>3225</v>
      </c>
      <c r="F105" t="s">
        <v>3300</v>
      </c>
    </row>
    <row r="106" spans="1:14" x14ac:dyDescent="0.25">
      <c r="A106" t="s">
        <v>3226</v>
      </c>
      <c r="B106">
        <v>4.42</v>
      </c>
      <c r="C106" t="s">
        <v>3227</v>
      </c>
      <c r="D106">
        <v>459.93</v>
      </c>
      <c r="E106" t="s">
        <v>3228</v>
      </c>
    </row>
    <row r="107" spans="1:14" x14ac:dyDescent="0.25">
      <c r="A107" t="s">
        <v>3229</v>
      </c>
      <c r="B107">
        <v>806.55</v>
      </c>
      <c r="C107" t="s">
        <v>3230</v>
      </c>
      <c r="D107" t="s">
        <v>3302</v>
      </c>
      <c r="E107" t="s">
        <v>3232</v>
      </c>
      <c r="F107" t="s">
        <v>3303</v>
      </c>
    </row>
    <row r="108" spans="1:14" x14ac:dyDescent="0.25">
      <c r="A108" t="s">
        <v>3228</v>
      </c>
    </row>
    <row r="109" spans="1:14" x14ac:dyDescent="0.25">
      <c r="A109" t="s">
        <v>3234</v>
      </c>
      <c r="B109">
        <v>6</v>
      </c>
      <c r="C109" t="s">
        <v>3235</v>
      </c>
      <c r="D109" t="s">
        <v>3304</v>
      </c>
      <c r="E109" t="s">
        <v>3237</v>
      </c>
      <c r="F109" t="s">
        <v>3305</v>
      </c>
    </row>
    <row r="110" spans="1:14" x14ac:dyDescent="0.25">
      <c r="A110" t="s">
        <v>3239</v>
      </c>
      <c r="B110" t="s">
        <v>3306</v>
      </c>
      <c r="C110" t="s">
        <v>3241</v>
      </c>
      <c r="D110" t="s">
        <v>3307</v>
      </c>
    </row>
    <row r="111" spans="1:14" x14ac:dyDescent="0.25">
      <c r="A111" t="s">
        <v>3243</v>
      </c>
      <c r="B111" t="s">
        <v>3244</v>
      </c>
      <c r="C111" t="s">
        <v>3308</v>
      </c>
      <c r="D111" t="s">
        <v>3246</v>
      </c>
      <c r="E111">
        <v>-421.3</v>
      </c>
    </row>
    <row r="112" spans="1:14" x14ac:dyDescent="0.25">
      <c r="A112" t="s">
        <v>3247</v>
      </c>
      <c r="B112" t="s">
        <v>3244</v>
      </c>
      <c r="C112">
        <v>891.53</v>
      </c>
      <c r="D112" t="s">
        <v>3246</v>
      </c>
      <c r="E112">
        <v>-403.28</v>
      </c>
    </row>
    <row r="113" spans="1:14" x14ac:dyDescent="0.25">
      <c r="A113" t="s">
        <v>3248</v>
      </c>
      <c r="B113" t="s">
        <v>3249</v>
      </c>
      <c r="C113" t="s">
        <v>3309</v>
      </c>
      <c r="D113" t="s">
        <v>3251</v>
      </c>
      <c r="E113" t="s">
        <v>3310</v>
      </c>
    </row>
    <row r="114" spans="1:14" x14ac:dyDescent="0.25">
      <c r="A114" t="s">
        <v>3253</v>
      </c>
      <c r="B114" t="s">
        <v>3254</v>
      </c>
      <c r="C114" t="s">
        <v>3311</v>
      </c>
      <c r="D114" t="s">
        <v>3256</v>
      </c>
      <c r="E114" t="s">
        <v>3312</v>
      </c>
    </row>
    <row r="115" spans="1:14" x14ac:dyDescent="0.25">
      <c r="A115" t="s">
        <v>3247</v>
      </c>
      <c r="B115" t="s">
        <v>3258</v>
      </c>
      <c r="C115">
        <v>4</v>
      </c>
      <c r="D115" t="s">
        <v>3259</v>
      </c>
      <c r="E115">
        <v>2</v>
      </c>
    </row>
    <row r="117" spans="1:14" x14ac:dyDescent="0.25">
      <c r="A117" s="197" t="s">
        <v>3319</v>
      </c>
      <c r="B117" s="197"/>
      <c r="C117" s="197" t="s">
        <v>3171</v>
      </c>
      <c r="D117" s="197"/>
      <c r="E117" s="197"/>
      <c r="F117" s="197"/>
      <c r="G117" s="197"/>
      <c r="H117" s="197" t="s">
        <v>3172</v>
      </c>
      <c r="I117" s="197"/>
      <c r="J117" s="197" t="s">
        <v>3173</v>
      </c>
      <c r="K117" s="197"/>
      <c r="L117" s="200" t="s">
        <v>3320</v>
      </c>
      <c r="M117" s="200"/>
      <c r="N117" s="200"/>
    </row>
    <row r="118" spans="1:14" x14ac:dyDescent="0.25">
      <c r="A118" s="197" t="s">
        <v>3177</v>
      </c>
      <c r="B118" s="197"/>
      <c r="C118" s="197"/>
      <c r="D118" s="197"/>
      <c r="E118" s="197"/>
      <c r="F118" s="197"/>
      <c r="G118" s="197"/>
      <c r="H118" s="197"/>
      <c r="I118" s="197"/>
      <c r="J118" s="197"/>
      <c r="K118" s="197"/>
      <c r="L118" s="197"/>
      <c r="M118" s="197"/>
    </row>
    <row r="119" spans="1:14" x14ac:dyDescent="0.25">
      <c r="A119" s="154" t="s">
        <v>3178</v>
      </c>
      <c r="B119" s="155" t="s">
        <v>3179</v>
      </c>
      <c r="C119" s="154" t="s">
        <v>3180</v>
      </c>
      <c r="D119" s="154" t="s">
        <v>3181</v>
      </c>
      <c r="E119" s="154" t="s">
        <v>3182</v>
      </c>
      <c r="F119" s="154" t="s">
        <v>3183</v>
      </c>
      <c r="G119" s="154" t="s">
        <v>3184</v>
      </c>
      <c r="H119" s="154" t="s">
        <v>3185</v>
      </c>
      <c r="I119" s="155" t="s">
        <v>3186</v>
      </c>
      <c r="J119" s="154" t="s">
        <v>3183</v>
      </c>
      <c r="K119" s="154" t="s">
        <v>3187</v>
      </c>
      <c r="L119" s="154" t="s">
        <v>3188</v>
      </c>
      <c r="M119" s="154" t="s">
        <v>1148</v>
      </c>
      <c r="N119" s="154" t="s">
        <v>1550</v>
      </c>
    </row>
    <row r="120" spans="1:14" x14ac:dyDescent="0.25">
      <c r="A120" s="161">
        <v>56257437</v>
      </c>
      <c r="B120" s="75" t="s">
        <v>3321</v>
      </c>
      <c r="C120" s="161" t="s">
        <v>3096</v>
      </c>
      <c r="D120" s="198" t="s">
        <v>3097</v>
      </c>
      <c r="E120" s="198"/>
      <c r="F120" s="198"/>
      <c r="G120" s="198"/>
      <c r="H120" s="198"/>
      <c r="I120" s="198"/>
      <c r="J120" s="198"/>
      <c r="K120" s="198"/>
      <c r="L120" s="198"/>
      <c r="M120" s="198"/>
      <c r="N120" s="161" t="s">
        <v>3098</v>
      </c>
    </row>
    <row r="121" spans="1:14" x14ac:dyDescent="0.25">
      <c r="A121" s="162">
        <v>56337989</v>
      </c>
      <c r="B121" s="73" t="s">
        <v>3322</v>
      </c>
      <c r="C121" s="162" t="s">
        <v>200</v>
      </c>
      <c r="D121" s="162">
        <v>4.5</v>
      </c>
      <c r="E121" s="162" t="s">
        <v>147</v>
      </c>
      <c r="F121" s="162">
        <v>150.61600000000001</v>
      </c>
      <c r="G121" s="162">
        <v>150.477</v>
      </c>
      <c r="H121" s="162">
        <v>150.81299999999999</v>
      </c>
      <c r="I121" s="73" t="s">
        <v>3323</v>
      </c>
      <c r="J121" s="162">
        <v>150.47300000000001</v>
      </c>
      <c r="K121" s="162">
        <v>-13.5</v>
      </c>
      <c r="L121" s="162">
        <v>0</v>
      </c>
      <c r="M121" s="162">
        <v>0</v>
      </c>
      <c r="N121" s="162">
        <v>-595.35</v>
      </c>
    </row>
    <row r="122" spans="1:14" x14ac:dyDescent="0.25">
      <c r="A122" s="161">
        <v>56344489</v>
      </c>
      <c r="B122" s="75" t="s">
        <v>3324</v>
      </c>
      <c r="C122" s="161" t="s">
        <v>1753</v>
      </c>
      <c r="D122" s="161">
        <v>2.5</v>
      </c>
      <c r="E122" s="161" t="s">
        <v>147</v>
      </c>
      <c r="F122" s="161">
        <v>150.97999999999999</v>
      </c>
      <c r="G122" s="161">
        <v>150.78</v>
      </c>
      <c r="H122" s="161">
        <v>151.6</v>
      </c>
      <c r="I122" s="75" t="s">
        <v>3325</v>
      </c>
      <c r="J122" s="161">
        <v>150.10499999999999</v>
      </c>
      <c r="K122" s="199" t="s">
        <v>2491</v>
      </c>
      <c r="L122" s="199"/>
      <c r="M122" s="199"/>
      <c r="N122" s="199"/>
    </row>
    <row r="123" spans="1:14" x14ac:dyDescent="0.25">
      <c r="A123" s="162">
        <v>56341262</v>
      </c>
      <c r="B123" s="73" t="s">
        <v>3326</v>
      </c>
      <c r="C123" s="162" t="s">
        <v>200</v>
      </c>
      <c r="D123" s="162">
        <v>7</v>
      </c>
      <c r="E123" s="162" t="s">
        <v>147</v>
      </c>
      <c r="F123" s="162">
        <v>150.35</v>
      </c>
      <c r="G123" s="162">
        <v>150.22300000000001</v>
      </c>
      <c r="H123" s="162">
        <v>150.51300000000001</v>
      </c>
      <c r="I123" s="73" t="s">
        <v>3327</v>
      </c>
      <c r="J123" s="162">
        <v>150.267</v>
      </c>
      <c r="K123" s="162">
        <v>-21</v>
      </c>
      <c r="L123" s="162">
        <v>0</v>
      </c>
      <c r="M123" s="162">
        <v>0</v>
      </c>
      <c r="N123" s="162">
        <v>-537.72</v>
      </c>
    </row>
    <row r="124" spans="1:14" x14ac:dyDescent="0.25">
      <c r="A124" s="161">
        <v>56508537</v>
      </c>
      <c r="B124" s="75" t="s">
        <v>3328</v>
      </c>
      <c r="C124" s="161" t="s">
        <v>200</v>
      </c>
      <c r="D124" s="161">
        <v>4</v>
      </c>
      <c r="E124" s="161" t="s">
        <v>147</v>
      </c>
      <c r="F124" s="161">
        <v>150.16999999999999</v>
      </c>
      <c r="G124" s="161">
        <v>150.04599999999999</v>
      </c>
      <c r="H124" s="161">
        <v>150.40799999999999</v>
      </c>
      <c r="I124" s="75" t="s">
        <v>3329</v>
      </c>
      <c r="J124" s="161">
        <v>150.041</v>
      </c>
      <c r="K124" s="161">
        <v>-12</v>
      </c>
      <c r="L124" s="161">
        <v>0</v>
      </c>
      <c r="M124" s="161">
        <v>0</v>
      </c>
      <c r="N124" s="161">
        <v>-477.42</v>
      </c>
    </row>
    <row r="125" spans="1:14" x14ac:dyDescent="0.25">
      <c r="A125" s="162">
        <v>56530910</v>
      </c>
      <c r="B125" s="73" t="s">
        <v>3330</v>
      </c>
      <c r="C125" s="162" t="s">
        <v>200</v>
      </c>
      <c r="D125" s="162">
        <v>3</v>
      </c>
      <c r="E125" s="162" t="s">
        <v>147</v>
      </c>
      <c r="F125" s="162">
        <v>149.952</v>
      </c>
      <c r="G125" s="162">
        <v>149.78899999999999</v>
      </c>
      <c r="H125" s="162">
        <v>150.131</v>
      </c>
      <c r="I125" s="73" t="s">
        <v>3331</v>
      </c>
      <c r="J125" s="162">
        <v>149.786</v>
      </c>
      <c r="K125" s="162">
        <v>-9</v>
      </c>
      <c r="L125" s="162">
        <v>0</v>
      </c>
      <c r="M125" s="162">
        <v>0</v>
      </c>
      <c r="N125" s="162">
        <v>-460.63</v>
      </c>
    </row>
    <row r="126" spans="1:14" x14ac:dyDescent="0.25">
      <c r="A126" s="161">
        <v>56687750</v>
      </c>
      <c r="B126" s="75" t="s">
        <v>3332</v>
      </c>
      <c r="C126" s="161" t="s">
        <v>200</v>
      </c>
      <c r="D126" s="161">
        <v>7</v>
      </c>
      <c r="E126" s="161" t="s">
        <v>147</v>
      </c>
      <c r="F126" s="161">
        <v>149.351</v>
      </c>
      <c r="G126" s="161">
        <v>149.262</v>
      </c>
      <c r="H126" s="161">
        <v>149.52600000000001</v>
      </c>
      <c r="I126" s="75" t="s">
        <v>3333</v>
      </c>
      <c r="J126" s="161">
        <v>149.26300000000001</v>
      </c>
      <c r="K126" s="161">
        <v>-21</v>
      </c>
      <c r="L126" s="161">
        <v>0</v>
      </c>
      <c r="M126" s="161">
        <v>0</v>
      </c>
      <c r="N126" s="161">
        <v>-572.54</v>
      </c>
    </row>
    <row r="127" spans="1:14" x14ac:dyDescent="0.25">
      <c r="A127" s="162">
        <v>56689409</v>
      </c>
      <c r="B127" s="73" t="s">
        <v>3334</v>
      </c>
      <c r="C127" s="162" t="s">
        <v>195</v>
      </c>
      <c r="D127" s="162">
        <v>4.5</v>
      </c>
      <c r="E127" s="162" t="s">
        <v>147</v>
      </c>
      <c r="F127" s="162">
        <v>149.26300000000001</v>
      </c>
      <c r="G127" s="162">
        <v>149.417</v>
      </c>
      <c r="H127" s="162">
        <v>149.10300000000001</v>
      </c>
      <c r="I127" s="73" t="s">
        <v>3335</v>
      </c>
      <c r="J127" s="162">
        <v>149.09299999999999</v>
      </c>
      <c r="K127" s="162">
        <v>-13.5</v>
      </c>
      <c r="L127" s="162">
        <v>0</v>
      </c>
      <c r="M127" s="162">
        <v>0</v>
      </c>
      <c r="N127" s="162">
        <v>710.82</v>
      </c>
    </row>
    <row r="128" spans="1:14" x14ac:dyDescent="0.25">
      <c r="A128" s="161">
        <v>56876870</v>
      </c>
      <c r="B128" s="75" t="s">
        <v>3336</v>
      </c>
      <c r="C128" s="161" t="s">
        <v>200</v>
      </c>
      <c r="D128" s="161">
        <v>2.4</v>
      </c>
      <c r="E128" s="161" t="s">
        <v>147</v>
      </c>
      <c r="F128" s="161">
        <v>149.86199999999999</v>
      </c>
      <c r="G128" s="161">
        <v>149.624</v>
      </c>
      <c r="H128" s="161">
        <v>150.245</v>
      </c>
      <c r="I128" s="75" t="s">
        <v>3337</v>
      </c>
      <c r="J128" s="161">
        <v>150.249</v>
      </c>
      <c r="K128" s="161">
        <v>-7.2</v>
      </c>
      <c r="L128" s="161">
        <v>0</v>
      </c>
      <c r="M128" s="161">
        <v>0</v>
      </c>
      <c r="N128" s="161">
        <v>858.97</v>
      </c>
    </row>
    <row r="129" spans="1:14" x14ac:dyDescent="0.25">
      <c r="A129" s="162">
        <v>57048048</v>
      </c>
      <c r="B129" s="73" t="s">
        <v>3338</v>
      </c>
      <c r="C129" s="162" t="s">
        <v>195</v>
      </c>
      <c r="D129" s="162">
        <v>2.5</v>
      </c>
      <c r="E129" s="162" t="s">
        <v>147</v>
      </c>
      <c r="F129" s="162">
        <v>150.51900000000001</v>
      </c>
      <c r="G129" s="162">
        <v>150.74199999999999</v>
      </c>
      <c r="H129" s="162">
        <v>150.21799999999999</v>
      </c>
      <c r="I129" s="73" t="s">
        <v>3339</v>
      </c>
      <c r="J129" s="162">
        <v>150.684</v>
      </c>
      <c r="K129" s="162">
        <v>-7.5</v>
      </c>
      <c r="L129" s="162">
        <v>0</v>
      </c>
      <c r="M129" s="162">
        <v>0</v>
      </c>
      <c r="N129" s="162">
        <v>-380.54</v>
      </c>
    </row>
    <row r="130" spans="1:14" x14ac:dyDescent="0.25">
      <c r="A130" s="161">
        <v>57077540</v>
      </c>
      <c r="B130" s="75" t="s">
        <v>3340</v>
      </c>
      <c r="C130" s="161" t="s">
        <v>200</v>
      </c>
      <c r="D130" s="161">
        <v>2.5</v>
      </c>
      <c r="E130" s="161" t="s">
        <v>147</v>
      </c>
      <c r="F130" s="161">
        <v>150.86500000000001</v>
      </c>
      <c r="G130" s="161">
        <v>150.876</v>
      </c>
      <c r="H130" s="161">
        <v>151.26499999999999</v>
      </c>
      <c r="I130" s="75" t="s">
        <v>3341</v>
      </c>
      <c r="J130" s="161">
        <v>151.26599999999999</v>
      </c>
      <c r="K130" s="161">
        <v>-7.5</v>
      </c>
      <c r="L130" s="161">
        <v>0</v>
      </c>
      <c r="M130" s="161">
        <v>-1.38</v>
      </c>
      <c r="N130" s="161">
        <v>920.18</v>
      </c>
    </row>
    <row r="131" spans="1:14" x14ac:dyDescent="0.25">
      <c r="A131" s="162">
        <v>57205673</v>
      </c>
      <c r="B131" s="73" t="s">
        <v>3342</v>
      </c>
      <c r="C131" s="162" t="s">
        <v>200</v>
      </c>
      <c r="D131" s="162">
        <v>3</v>
      </c>
      <c r="E131" s="162" t="s">
        <v>147</v>
      </c>
      <c r="F131" s="162">
        <v>151.11600000000001</v>
      </c>
      <c r="G131" s="162">
        <v>150.959</v>
      </c>
      <c r="H131" s="162">
        <v>151.26499999999999</v>
      </c>
      <c r="I131" s="73" t="s">
        <v>3341</v>
      </c>
      <c r="J131" s="162">
        <v>151.26599999999999</v>
      </c>
      <c r="K131" s="162">
        <v>-9</v>
      </c>
      <c r="L131" s="162">
        <v>0</v>
      </c>
      <c r="M131" s="162">
        <v>0</v>
      </c>
      <c r="N131" s="162">
        <v>413.05</v>
      </c>
    </row>
    <row r="132" spans="1:14" x14ac:dyDescent="0.25">
      <c r="A132" s="161">
        <v>57398373</v>
      </c>
      <c r="B132" s="75" t="s">
        <v>3343</v>
      </c>
      <c r="C132" s="161" t="s">
        <v>200</v>
      </c>
      <c r="D132" s="161">
        <v>3</v>
      </c>
      <c r="E132" s="161" t="s">
        <v>147</v>
      </c>
      <c r="F132" s="161">
        <v>152.13</v>
      </c>
      <c r="G132" s="161">
        <v>151.74</v>
      </c>
      <c r="H132" s="161">
        <v>152.36000000000001</v>
      </c>
      <c r="I132" s="75" t="s">
        <v>3344</v>
      </c>
      <c r="J132" s="161">
        <v>152.36099999999999</v>
      </c>
      <c r="K132" s="161">
        <v>-9</v>
      </c>
      <c r="L132" s="161">
        <v>0</v>
      </c>
      <c r="M132" s="161">
        <v>0</v>
      </c>
      <c r="N132" s="161">
        <v>634.69000000000005</v>
      </c>
    </row>
    <row r="133" spans="1:14" x14ac:dyDescent="0.25">
      <c r="A133" s="162">
        <v>57401902</v>
      </c>
      <c r="B133" s="73" t="s">
        <v>3345</v>
      </c>
      <c r="C133" s="162" t="s">
        <v>200</v>
      </c>
      <c r="D133" s="162">
        <v>1.5</v>
      </c>
      <c r="E133" s="162" t="s">
        <v>147</v>
      </c>
      <c r="F133" s="162">
        <v>152.08000000000001</v>
      </c>
      <c r="G133" s="162">
        <v>151.74</v>
      </c>
      <c r="H133" s="162">
        <v>152.36000000000001</v>
      </c>
      <c r="I133" s="73" t="s">
        <v>3344</v>
      </c>
      <c r="J133" s="162">
        <v>152.36099999999999</v>
      </c>
      <c r="K133" s="162">
        <v>-4.5</v>
      </c>
      <c r="L133" s="162">
        <v>0</v>
      </c>
      <c r="M133" s="162">
        <v>0</v>
      </c>
      <c r="N133" s="162">
        <v>386.04</v>
      </c>
    </row>
    <row r="134" spans="1:14" x14ac:dyDescent="0.25">
      <c r="A134" s="161">
        <v>57595493</v>
      </c>
      <c r="B134" s="75" t="s">
        <v>3346</v>
      </c>
      <c r="C134" s="161" t="s">
        <v>195</v>
      </c>
      <c r="D134" s="161">
        <v>2.75</v>
      </c>
      <c r="E134" s="161" t="s">
        <v>147</v>
      </c>
      <c r="F134" s="161">
        <v>151.251</v>
      </c>
      <c r="G134" s="161">
        <v>151.46700000000001</v>
      </c>
      <c r="H134" s="161">
        <v>151.09</v>
      </c>
      <c r="I134" s="75" t="s">
        <v>3347</v>
      </c>
      <c r="J134" s="161">
        <v>151.07499999999999</v>
      </c>
      <c r="K134" s="161">
        <v>-8.25</v>
      </c>
      <c r="L134" s="161">
        <v>0</v>
      </c>
      <c r="M134" s="161">
        <v>0</v>
      </c>
      <c r="N134" s="161">
        <v>444.23</v>
      </c>
    </row>
    <row r="135" spans="1:14" x14ac:dyDescent="0.25">
      <c r="A135" s="162">
        <v>57781131</v>
      </c>
      <c r="B135" s="73" t="s">
        <v>3348</v>
      </c>
      <c r="C135" s="162" t="s">
        <v>200</v>
      </c>
      <c r="D135" s="162">
        <v>2.25</v>
      </c>
      <c r="E135" s="162" t="s">
        <v>147</v>
      </c>
      <c r="F135" s="162">
        <v>151.82599999999999</v>
      </c>
      <c r="G135" s="162">
        <v>151.57</v>
      </c>
      <c r="H135" s="162">
        <v>152</v>
      </c>
      <c r="I135" s="73" t="s">
        <v>3349</v>
      </c>
      <c r="J135" s="162">
        <v>151.67500000000001</v>
      </c>
      <c r="K135" s="162">
        <v>-6.75</v>
      </c>
      <c r="L135" s="162">
        <v>0</v>
      </c>
      <c r="M135" s="162">
        <v>0</v>
      </c>
      <c r="N135" s="162">
        <v>-310.74</v>
      </c>
    </row>
    <row r="136" spans="1:14" x14ac:dyDescent="0.25">
      <c r="A136" s="161">
        <v>57781139</v>
      </c>
      <c r="B136" s="75" t="s">
        <v>3350</v>
      </c>
      <c r="C136" s="161" t="s">
        <v>200</v>
      </c>
      <c r="D136" s="161">
        <v>2.25</v>
      </c>
      <c r="E136" s="161" t="s">
        <v>147</v>
      </c>
      <c r="F136" s="161">
        <v>151.82599999999999</v>
      </c>
      <c r="G136" s="161">
        <v>151.57</v>
      </c>
      <c r="H136" s="161">
        <v>152</v>
      </c>
      <c r="I136" s="75" t="s">
        <v>3351</v>
      </c>
      <c r="J136" s="161">
        <v>151.66999999999999</v>
      </c>
      <c r="K136" s="161">
        <v>-6.75</v>
      </c>
      <c r="L136" s="161">
        <v>0</v>
      </c>
      <c r="M136" s="161">
        <v>0</v>
      </c>
      <c r="N136" s="161">
        <v>-321.02999999999997</v>
      </c>
    </row>
    <row r="137" spans="1:14" x14ac:dyDescent="0.25">
      <c r="A137" s="162">
        <v>57781180</v>
      </c>
      <c r="B137" s="73" t="s">
        <v>3352</v>
      </c>
      <c r="C137" s="162" t="s">
        <v>200</v>
      </c>
      <c r="D137" s="162">
        <v>2.25</v>
      </c>
      <c r="E137" s="162" t="s">
        <v>147</v>
      </c>
      <c r="F137" s="162">
        <v>151.82900000000001</v>
      </c>
      <c r="G137" s="162">
        <v>151.57</v>
      </c>
      <c r="H137" s="162">
        <v>152</v>
      </c>
      <c r="I137" s="73" t="s">
        <v>3353</v>
      </c>
      <c r="J137" s="162">
        <v>151.62</v>
      </c>
      <c r="K137" s="162">
        <v>-6.75</v>
      </c>
      <c r="L137" s="162">
        <v>0</v>
      </c>
      <c r="M137" s="162">
        <v>0</v>
      </c>
      <c r="N137" s="162">
        <v>-430.12</v>
      </c>
    </row>
    <row r="138" spans="1:14" x14ac:dyDescent="0.25">
      <c r="A138" s="161">
        <v>58010884</v>
      </c>
      <c r="B138" s="75" t="s">
        <v>3354</v>
      </c>
      <c r="C138" s="161" t="s">
        <v>200</v>
      </c>
      <c r="D138" s="161">
        <v>5</v>
      </c>
      <c r="E138" s="161" t="s">
        <v>147</v>
      </c>
      <c r="F138" s="161">
        <v>151.24199999999999</v>
      </c>
      <c r="G138" s="161">
        <v>0</v>
      </c>
      <c r="H138" s="161">
        <v>0</v>
      </c>
      <c r="I138" s="75" t="s">
        <v>3355</v>
      </c>
      <c r="J138" s="161">
        <v>151.22900000000001</v>
      </c>
      <c r="K138" s="161">
        <v>-15</v>
      </c>
      <c r="L138" s="161">
        <v>0</v>
      </c>
      <c r="M138" s="161">
        <v>0</v>
      </c>
      <c r="N138" s="161">
        <v>-59.51</v>
      </c>
    </row>
    <row r="139" spans="1:14" x14ac:dyDescent="0.25">
      <c r="A139" s="162">
        <v>58010903</v>
      </c>
      <c r="B139" s="73" t="s">
        <v>3356</v>
      </c>
      <c r="C139" s="162" t="s">
        <v>195</v>
      </c>
      <c r="D139" s="162">
        <v>5</v>
      </c>
      <c r="E139" s="162" t="s">
        <v>147</v>
      </c>
      <c r="F139" s="162">
        <v>151.239</v>
      </c>
      <c r="G139" s="162">
        <v>151.5</v>
      </c>
      <c r="H139" s="162">
        <v>151.05000000000001</v>
      </c>
      <c r="I139" s="73" t="s">
        <v>3357</v>
      </c>
      <c r="J139" s="162">
        <v>151.047</v>
      </c>
      <c r="K139" s="162">
        <v>-15</v>
      </c>
      <c r="L139" s="162">
        <v>0</v>
      </c>
      <c r="M139" s="162">
        <v>0</v>
      </c>
      <c r="N139" s="162">
        <v>880.15</v>
      </c>
    </row>
    <row r="140" spans="1:14" x14ac:dyDescent="0.25">
      <c r="A140" s="161">
        <v>58013001</v>
      </c>
      <c r="B140" s="75" t="s">
        <v>3358</v>
      </c>
      <c r="C140" s="161" t="s">
        <v>195</v>
      </c>
      <c r="D140" s="161">
        <v>1</v>
      </c>
      <c r="E140" s="161" t="s">
        <v>147</v>
      </c>
      <c r="F140" s="161">
        <v>151.221</v>
      </c>
      <c r="G140" s="161">
        <v>151.5</v>
      </c>
      <c r="H140" s="161">
        <v>151.05000000000001</v>
      </c>
      <c r="I140" s="75" t="s">
        <v>3357</v>
      </c>
      <c r="J140" s="161">
        <v>151.047</v>
      </c>
      <c r="K140" s="161">
        <v>-3</v>
      </c>
      <c r="L140" s="161">
        <v>0</v>
      </c>
      <c r="M140" s="161">
        <v>0</v>
      </c>
      <c r="N140" s="161">
        <v>159.53</v>
      </c>
    </row>
    <row r="141" spans="1:14" x14ac:dyDescent="0.25">
      <c r="A141" s="162">
        <v>58013874</v>
      </c>
      <c r="B141" s="73" t="s">
        <v>3359</v>
      </c>
      <c r="C141" s="162" t="s">
        <v>195</v>
      </c>
      <c r="D141" s="162">
        <v>1</v>
      </c>
      <c r="E141" s="162" t="s">
        <v>147</v>
      </c>
      <c r="F141" s="162">
        <v>151.214</v>
      </c>
      <c r="G141" s="162">
        <v>151.5</v>
      </c>
      <c r="H141" s="162">
        <v>151.05000000000001</v>
      </c>
      <c r="I141" s="73" t="s">
        <v>3357</v>
      </c>
      <c r="J141" s="162">
        <v>151.047</v>
      </c>
      <c r="K141" s="162">
        <v>-3</v>
      </c>
      <c r="L141" s="162">
        <v>0</v>
      </c>
      <c r="M141" s="162">
        <v>0</v>
      </c>
      <c r="N141" s="162">
        <v>153.11000000000001</v>
      </c>
    </row>
    <row r="142" spans="1:14" x14ac:dyDescent="0.25">
      <c r="A142" s="161">
        <v>58014237</v>
      </c>
      <c r="B142" s="75" t="s">
        <v>3360</v>
      </c>
      <c r="C142" s="161" t="s">
        <v>195</v>
      </c>
      <c r="D142" s="161">
        <v>1</v>
      </c>
      <c r="E142" s="161" t="s">
        <v>147</v>
      </c>
      <c r="F142" s="161">
        <v>151.21100000000001</v>
      </c>
      <c r="G142" s="161">
        <v>151.5</v>
      </c>
      <c r="H142" s="161">
        <v>151.05000000000001</v>
      </c>
      <c r="I142" s="75" t="s">
        <v>3357</v>
      </c>
      <c r="J142" s="161">
        <v>151.047</v>
      </c>
      <c r="K142" s="161">
        <v>-3</v>
      </c>
      <c r="L142" s="161">
        <v>0</v>
      </c>
      <c r="M142" s="161">
        <v>0</v>
      </c>
      <c r="N142" s="161">
        <v>150.36000000000001</v>
      </c>
    </row>
    <row r="143" spans="1:14" x14ac:dyDescent="0.25">
      <c r="A143" s="199"/>
      <c r="B143" s="199"/>
      <c r="C143" s="199"/>
      <c r="D143" s="199"/>
      <c r="E143" s="199"/>
      <c r="F143" s="199"/>
      <c r="G143" s="199"/>
      <c r="H143" s="199"/>
      <c r="I143" s="199"/>
      <c r="J143" s="199"/>
      <c r="K143" s="161">
        <v>-202.2</v>
      </c>
      <c r="L143" s="161">
        <v>0</v>
      </c>
      <c r="M143" s="161">
        <v>-1.38</v>
      </c>
      <c r="N143" s="161" t="s">
        <v>3361</v>
      </c>
    </row>
    <row r="144" spans="1:14" x14ac:dyDescent="0.25">
      <c r="A144" s="200" t="s">
        <v>3168</v>
      </c>
      <c r="B144" s="200"/>
      <c r="C144" s="200"/>
      <c r="D144" s="200"/>
      <c r="E144" s="200"/>
      <c r="F144" s="200"/>
      <c r="G144" s="200"/>
      <c r="H144" s="200"/>
      <c r="I144" s="200"/>
      <c r="J144" s="200"/>
      <c r="K144" s="200"/>
      <c r="L144" s="200"/>
      <c r="M144" s="200" t="s">
        <v>3362</v>
      </c>
      <c r="N144" s="200"/>
    </row>
    <row r="145" spans="1:14" x14ac:dyDescent="0.25">
      <c r="N145" t="s">
        <v>3377</v>
      </c>
    </row>
    <row r="146" spans="1:14" x14ac:dyDescent="0.25">
      <c r="A146" t="s">
        <v>3221</v>
      </c>
      <c r="B146" t="s">
        <v>3363</v>
      </c>
      <c r="C146" t="s">
        <v>3223</v>
      </c>
      <c r="D146" t="s">
        <v>3364</v>
      </c>
      <c r="E146" t="s">
        <v>3225</v>
      </c>
      <c r="F146" t="s">
        <v>3362</v>
      </c>
    </row>
    <row r="147" spans="1:14" x14ac:dyDescent="0.25">
      <c r="A147" t="s">
        <v>3226</v>
      </c>
      <c r="B147">
        <v>1.32</v>
      </c>
      <c r="C147" t="s">
        <v>3227</v>
      </c>
      <c r="D147">
        <v>64.849999999999994</v>
      </c>
      <c r="E147" t="s">
        <v>3228</v>
      </c>
    </row>
    <row r="148" spans="1:14" x14ac:dyDescent="0.25">
      <c r="A148" t="s">
        <v>3229</v>
      </c>
      <c r="B148" t="s">
        <v>3365</v>
      </c>
      <c r="C148" t="s">
        <v>3230</v>
      </c>
      <c r="D148" t="s">
        <v>3366</v>
      </c>
      <c r="E148" t="s">
        <v>3232</v>
      </c>
      <c r="F148" t="s">
        <v>3367</v>
      </c>
    </row>
    <row r="149" spans="1:14" x14ac:dyDescent="0.25">
      <c r="A149" t="s">
        <v>3228</v>
      </c>
    </row>
    <row r="150" spans="1:14" x14ac:dyDescent="0.25">
      <c r="A150" t="s">
        <v>3234</v>
      </c>
      <c r="B150">
        <v>21</v>
      </c>
      <c r="C150" t="s">
        <v>3235</v>
      </c>
      <c r="D150" t="s">
        <v>3368</v>
      </c>
      <c r="E150" t="s">
        <v>3237</v>
      </c>
      <c r="F150" t="s">
        <v>3369</v>
      </c>
    </row>
    <row r="151" spans="1:14" x14ac:dyDescent="0.25">
      <c r="A151" t="s">
        <v>3239</v>
      </c>
      <c r="B151" t="s">
        <v>3370</v>
      </c>
      <c r="C151" t="s">
        <v>3241</v>
      </c>
      <c r="D151" t="s">
        <v>3371</v>
      </c>
    </row>
    <row r="152" spans="1:14" x14ac:dyDescent="0.25">
      <c r="A152" t="s">
        <v>3243</v>
      </c>
      <c r="B152" t="s">
        <v>3244</v>
      </c>
      <c r="C152">
        <v>911.3</v>
      </c>
      <c r="D152" t="s">
        <v>3246</v>
      </c>
      <c r="E152">
        <v>-608.85</v>
      </c>
    </row>
    <row r="153" spans="1:14" x14ac:dyDescent="0.25">
      <c r="A153" t="s">
        <v>3247</v>
      </c>
      <c r="B153" t="s">
        <v>3244</v>
      </c>
      <c r="C153">
        <v>511.53</v>
      </c>
      <c r="D153" t="s">
        <v>3246</v>
      </c>
      <c r="E153">
        <v>-426.49</v>
      </c>
    </row>
    <row r="154" spans="1:14" x14ac:dyDescent="0.25">
      <c r="A154" t="s">
        <v>3248</v>
      </c>
      <c r="B154" t="s">
        <v>3249</v>
      </c>
      <c r="C154" t="s">
        <v>3372</v>
      </c>
      <c r="D154" t="s">
        <v>3251</v>
      </c>
      <c r="E154" t="s">
        <v>3373</v>
      </c>
    </row>
    <row r="155" spans="1:14" x14ac:dyDescent="0.25">
      <c r="A155" t="s">
        <v>3253</v>
      </c>
      <c r="B155" t="s">
        <v>3254</v>
      </c>
      <c r="C155" t="s">
        <v>3374</v>
      </c>
      <c r="D155" t="s">
        <v>3256</v>
      </c>
      <c r="E155" t="s">
        <v>3375</v>
      </c>
    </row>
    <row r="156" spans="1:14" x14ac:dyDescent="0.25">
      <c r="A156" t="s">
        <v>3247</v>
      </c>
      <c r="B156" t="s">
        <v>3258</v>
      </c>
      <c r="C156">
        <v>4</v>
      </c>
      <c r="D156" t="s">
        <v>3259</v>
      </c>
      <c r="E156">
        <v>3</v>
      </c>
    </row>
    <row r="158" spans="1:14" x14ac:dyDescent="0.25">
      <c r="A158" s="197" t="s">
        <v>3378</v>
      </c>
      <c r="B158" s="197"/>
      <c r="C158" s="197" t="s">
        <v>3171</v>
      </c>
      <c r="D158" s="197"/>
      <c r="E158" s="197"/>
      <c r="F158" s="197"/>
      <c r="G158" s="197"/>
      <c r="H158" s="197" t="s">
        <v>3172</v>
      </c>
      <c r="I158" s="197"/>
      <c r="J158" s="197" t="s">
        <v>3173</v>
      </c>
      <c r="K158" s="197"/>
      <c r="L158" s="200" t="s">
        <v>3379</v>
      </c>
      <c r="M158" s="200"/>
      <c r="N158" s="200"/>
    </row>
    <row r="159" spans="1:14" x14ac:dyDescent="0.25">
      <c r="A159" s="197" t="s">
        <v>3177</v>
      </c>
      <c r="B159" s="197"/>
      <c r="C159" s="197"/>
      <c r="D159" s="197"/>
      <c r="E159" s="197"/>
      <c r="F159" s="197"/>
      <c r="G159" s="197"/>
      <c r="H159" s="197"/>
      <c r="I159" s="197"/>
      <c r="J159" s="197"/>
      <c r="K159" s="197"/>
      <c r="L159" s="197"/>
      <c r="M159" s="197"/>
    </row>
    <row r="160" spans="1:14" x14ac:dyDescent="0.25">
      <c r="A160" s="154" t="s">
        <v>3178</v>
      </c>
      <c r="B160" s="155" t="s">
        <v>3179</v>
      </c>
      <c r="C160" s="154" t="s">
        <v>3180</v>
      </c>
      <c r="D160" s="154" t="s">
        <v>3181</v>
      </c>
      <c r="E160" s="154" t="s">
        <v>3182</v>
      </c>
      <c r="F160" s="154" t="s">
        <v>3183</v>
      </c>
      <c r="G160" s="154" t="s">
        <v>3184</v>
      </c>
      <c r="H160" s="154" t="s">
        <v>3185</v>
      </c>
      <c r="I160" s="155" t="s">
        <v>3186</v>
      </c>
      <c r="J160" s="154" t="s">
        <v>3183</v>
      </c>
      <c r="K160" s="154" t="s">
        <v>3187</v>
      </c>
      <c r="L160" s="154" t="s">
        <v>3188</v>
      </c>
      <c r="M160" s="154" t="s">
        <v>1148</v>
      </c>
      <c r="N160" s="154" t="s">
        <v>1550</v>
      </c>
    </row>
    <row r="161" spans="1:14" x14ac:dyDescent="0.25">
      <c r="A161" s="161">
        <v>58155264</v>
      </c>
      <c r="B161" s="75" t="s">
        <v>3380</v>
      </c>
      <c r="C161" s="161" t="s">
        <v>3096</v>
      </c>
      <c r="D161" s="198" t="s">
        <v>3097</v>
      </c>
      <c r="E161" s="198"/>
      <c r="F161" s="198"/>
      <c r="G161" s="198"/>
      <c r="H161" s="198"/>
      <c r="I161" s="198"/>
      <c r="J161" s="198"/>
      <c r="K161" s="198"/>
      <c r="L161" s="198"/>
      <c r="M161" s="198"/>
      <c r="N161" s="161" t="s">
        <v>3098</v>
      </c>
    </row>
    <row r="162" spans="1:14" x14ac:dyDescent="0.25">
      <c r="A162" s="162">
        <v>58297432</v>
      </c>
      <c r="B162" s="73" t="s">
        <v>3381</v>
      </c>
      <c r="C162" s="162" t="s">
        <v>200</v>
      </c>
      <c r="D162" s="162">
        <v>4.5</v>
      </c>
      <c r="E162" s="162" t="s">
        <v>147</v>
      </c>
      <c r="F162" s="162">
        <v>152.00200000000001</v>
      </c>
      <c r="G162" s="162">
        <v>151.89599999999999</v>
      </c>
      <c r="H162" s="162">
        <v>152.18899999999999</v>
      </c>
      <c r="I162" s="73" t="s">
        <v>3382</v>
      </c>
      <c r="J162" s="162">
        <v>151.90700000000001</v>
      </c>
      <c r="K162" s="162">
        <v>-13.5</v>
      </c>
      <c r="L162" s="162">
        <v>0</v>
      </c>
      <c r="M162" s="162">
        <v>0</v>
      </c>
      <c r="N162" s="162">
        <v>-391.22</v>
      </c>
    </row>
    <row r="163" spans="1:14" x14ac:dyDescent="0.25">
      <c r="A163" s="161">
        <v>59584699</v>
      </c>
      <c r="B163" s="75" t="s">
        <v>3383</v>
      </c>
      <c r="C163" s="161" t="s">
        <v>195</v>
      </c>
      <c r="D163" s="161">
        <v>3</v>
      </c>
      <c r="E163" s="161" t="s">
        <v>147</v>
      </c>
      <c r="F163" s="161">
        <v>154.178</v>
      </c>
      <c r="G163" s="161">
        <v>154.38200000000001</v>
      </c>
      <c r="H163" s="161">
        <v>153.90899999999999</v>
      </c>
      <c r="I163" s="75" t="s">
        <v>3384</v>
      </c>
      <c r="J163" s="161">
        <v>154.381</v>
      </c>
      <c r="K163" s="161">
        <v>-9</v>
      </c>
      <c r="L163" s="161">
        <v>0</v>
      </c>
      <c r="M163" s="161">
        <v>0</v>
      </c>
      <c r="N163" s="161">
        <v>-556.33000000000004</v>
      </c>
    </row>
    <row r="164" spans="1:14" x14ac:dyDescent="0.25">
      <c r="A164" s="162">
        <v>59821284</v>
      </c>
      <c r="B164" s="73" t="s">
        <v>3385</v>
      </c>
      <c r="C164" s="162" t="s">
        <v>200</v>
      </c>
      <c r="D164" s="162">
        <v>3</v>
      </c>
      <c r="E164" s="162" t="s">
        <v>147</v>
      </c>
      <c r="F164" s="162">
        <v>153.83199999999999</v>
      </c>
      <c r="G164" s="162">
        <v>153.64500000000001</v>
      </c>
      <c r="H164" s="162">
        <v>154.05699999999999</v>
      </c>
      <c r="I164" s="73" t="s">
        <v>3386</v>
      </c>
      <c r="J164" s="162">
        <v>154.05799999999999</v>
      </c>
      <c r="K164" s="162">
        <v>-9</v>
      </c>
      <c r="L164" s="162">
        <v>0</v>
      </c>
      <c r="M164" s="162">
        <v>0</v>
      </c>
      <c r="N164" s="162">
        <v>618.62</v>
      </c>
    </row>
    <row r="165" spans="1:14" x14ac:dyDescent="0.25">
      <c r="A165" s="161">
        <v>60100692</v>
      </c>
      <c r="B165" s="75" t="s">
        <v>3387</v>
      </c>
      <c r="C165" s="161" t="s">
        <v>195</v>
      </c>
      <c r="D165" s="161">
        <v>5</v>
      </c>
      <c r="E165" s="161" t="s">
        <v>147</v>
      </c>
      <c r="F165" s="161">
        <v>153.899</v>
      </c>
      <c r="G165" s="161">
        <v>154.02199999999999</v>
      </c>
      <c r="H165" s="161">
        <v>153.74700000000001</v>
      </c>
      <c r="I165" s="75" t="s">
        <v>3388</v>
      </c>
      <c r="J165" s="161">
        <v>154.02500000000001</v>
      </c>
      <c r="K165" s="161">
        <v>-15</v>
      </c>
      <c r="L165" s="161">
        <v>0</v>
      </c>
      <c r="M165" s="161">
        <v>0</v>
      </c>
      <c r="N165" s="161">
        <v>-575.78</v>
      </c>
    </row>
    <row r="166" spans="1:14" x14ac:dyDescent="0.25">
      <c r="A166" s="162">
        <v>60128606</v>
      </c>
      <c r="B166" s="73" t="s">
        <v>3389</v>
      </c>
      <c r="C166" s="162" t="s">
        <v>200</v>
      </c>
      <c r="D166" s="162">
        <v>6</v>
      </c>
      <c r="E166" s="162" t="s">
        <v>147</v>
      </c>
      <c r="F166" s="162">
        <v>154.08699999999999</v>
      </c>
      <c r="G166" s="162">
        <v>153.994</v>
      </c>
      <c r="H166" s="162">
        <v>154.25899999999999</v>
      </c>
      <c r="I166" s="73" t="s">
        <v>3390</v>
      </c>
      <c r="J166" s="162">
        <v>153.988</v>
      </c>
      <c r="K166" s="162">
        <v>-18</v>
      </c>
      <c r="L166" s="162">
        <v>0</v>
      </c>
      <c r="M166" s="162">
        <v>0</v>
      </c>
      <c r="N166" s="162">
        <v>-543.16</v>
      </c>
    </row>
    <row r="167" spans="1:14" x14ac:dyDescent="0.25">
      <c r="A167" s="161">
        <v>60131896</v>
      </c>
      <c r="B167" s="75" t="s">
        <v>3391</v>
      </c>
      <c r="C167" s="161" t="s">
        <v>195</v>
      </c>
      <c r="D167" s="161">
        <v>6</v>
      </c>
      <c r="E167" s="161" t="s">
        <v>147</v>
      </c>
      <c r="F167" s="161">
        <v>153.976</v>
      </c>
      <c r="G167" s="161">
        <v>154.10300000000001</v>
      </c>
      <c r="H167" s="161">
        <v>153.89400000000001</v>
      </c>
      <c r="I167" s="75" t="s">
        <v>3392</v>
      </c>
      <c r="J167" s="161">
        <v>154.07300000000001</v>
      </c>
      <c r="K167" s="161">
        <v>-18</v>
      </c>
      <c r="L167" s="161">
        <v>0</v>
      </c>
      <c r="M167" s="161">
        <v>0</v>
      </c>
      <c r="N167" s="161">
        <v>-532.48</v>
      </c>
    </row>
    <row r="168" spans="1:14" x14ac:dyDescent="0.25">
      <c r="A168" s="162">
        <v>60361362</v>
      </c>
      <c r="B168" s="73" t="s">
        <v>3393</v>
      </c>
      <c r="C168" s="162" t="s">
        <v>200</v>
      </c>
      <c r="D168" s="162">
        <v>5</v>
      </c>
      <c r="E168" s="162" t="s">
        <v>147</v>
      </c>
      <c r="F168" s="162">
        <v>153.739</v>
      </c>
      <c r="G168" s="162">
        <v>153.61000000000001</v>
      </c>
      <c r="H168" s="162">
        <v>153.96</v>
      </c>
      <c r="I168" s="73" t="s">
        <v>3394</v>
      </c>
      <c r="J168" s="162">
        <v>153.93899999999999</v>
      </c>
      <c r="K168" s="162">
        <v>-15</v>
      </c>
      <c r="L168" s="162">
        <v>0</v>
      </c>
      <c r="M168" s="162">
        <v>0</v>
      </c>
      <c r="N168" s="162">
        <v>915.71</v>
      </c>
    </row>
    <row r="169" spans="1:14" x14ac:dyDescent="0.25">
      <c r="A169" s="161">
        <v>60366451</v>
      </c>
      <c r="B169" s="75" t="s">
        <v>3395</v>
      </c>
      <c r="C169" s="161" t="s">
        <v>200</v>
      </c>
      <c r="D169" s="161">
        <v>4.5</v>
      </c>
      <c r="E169" s="161" t="s">
        <v>147</v>
      </c>
      <c r="F169" s="161">
        <v>153.78800000000001</v>
      </c>
      <c r="G169" s="161">
        <v>153.61000000000001</v>
      </c>
      <c r="H169" s="161">
        <v>153.96</v>
      </c>
      <c r="I169" s="75" t="s">
        <v>3396</v>
      </c>
      <c r="J169" s="161">
        <v>153.93899999999999</v>
      </c>
      <c r="K169" s="161">
        <v>-13.5</v>
      </c>
      <c r="L169" s="161">
        <v>0</v>
      </c>
      <c r="M169" s="161">
        <v>0</v>
      </c>
      <c r="N169" s="161">
        <v>622.23</v>
      </c>
    </row>
    <row r="170" spans="1:14" x14ac:dyDescent="0.25">
      <c r="A170" s="162">
        <v>61248860</v>
      </c>
      <c r="B170" s="73" t="s">
        <v>3397</v>
      </c>
      <c r="C170" s="162" t="s">
        <v>195</v>
      </c>
      <c r="D170" s="162">
        <v>5</v>
      </c>
      <c r="E170" s="162" t="s">
        <v>147</v>
      </c>
      <c r="F170" s="162">
        <v>153.96899999999999</v>
      </c>
      <c r="G170" s="162">
        <v>154.09800000000001</v>
      </c>
      <c r="H170" s="162">
        <v>153.69499999999999</v>
      </c>
      <c r="I170" s="73" t="s">
        <v>3398</v>
      </c>
      <c r="J170" s="162">
        <v>154.09800000000001</v>
      </c>
      <c r="K170" s="162">
        <v>-15</v>
      </c>
      <c r="L170" s="162">
        <v>0</v>
      </c>
      <c r="M170" s="162">
        <v>0</v>
      </c>
      <c r="N170" s="162">
        <v>-592.16</v>
      </c>
    </row>
    <row r="171" spans="1:14" x14ac:dyDescent="0.25">
      <c r="A171" s="199"/>
      <c r="B171" s="199"/>
      <c r="C171" s="199"/>
      <c r="D171" s="199"/>
      <c r="E171" s="199"/>
      <c r="F171" s="199"/>
      <c r="G171" s="199"/>
      <c r="H171" s="199"/>
      <c r="I171" s="199"/>
      <c r="J171" s="199"/>
      <c r="K171" s="161">
        <v>-126</v>
      </c>
      <c r="L171" s="161">
        <v>0</v>
      </c>
      <c r="M171" s="161">
        <v>0</v>
      </c>
      <c r="N171" s="161" t="s">
        <v>3399</v>
      </c>
    </row>
    <row r="172" spans="1:14" x14ac:dyDescent="0.25">
      <c r="A172" s="200" t="s">
        <v>3168</v>
      </c>
      <c r="B172" s="200"/>
      <c r="C172" s="200"/>
      <c r="D172" s="200"/>
      <c r="E172" s="200"/>
      <c r="F172" s="200"/>
      <c r="G172" s="200"/>
      <c r="H172" s="200"/>
      <c r="I172" s="200"/>
      <c r="J172" s="200"/>
      <c r="K172" s="200"/>
      <c r="L172" s="200"/>
      <c r="M172" s="200" t="s">
        <v>3400</v>
      </c>
      <c r="N172" s="200"/>
    </row>
    <row r="173" spans="1:14" x14ac:dyDescent="0.25">
      <c r="N173" t="s">
        <v>3401</v>
      </c>
    </row>
    <row r="175" spans="1:14" x14ac:dyDescent="0.25">
      <c r="A175" t="s">
        <v>3221</v>
      </c>
      <c r="B175" t="s">
        <v>3402</v>
      </c>
      <c r="C175" t="s">
        <v>3223</v>
      </c>
      <c r="D175" t="s">
        <v>3403</v>
      </c>
      <c r="E175" t="s">
        <v>3225</v>
      </c>
      <c r="F175" t="s">
        <v>3400</v>
      </c>
    </row>
    <row r="176" spans="1:14" x14ac:dyDescent="0.25">
      <c r="A176" t="s">
        <v>3226</v>
      </c>
      <c r="B176">
        <v>0.65</v>
      </c>
      <c r="C176" t="s">
        <v>3227</v>
      </c>
      <c r="D176">
        <v>-128.94999999999999</v>
      </c>
      <c r="E176" t="s">
        <v>3228</v>
      </c>
    </row>
    <row r="177" spans="1:14" x14ac:dyDescent="0.25">
      <c r="A177" t="s">
        <v>3229</v>
      </c>
      <c r="B177" t="s">
        <v>3404</v>
      </c>
      <c r="C177" t="s">
        <v>3230</v>
      </c>
      <c r="D177" t="s">
        <v>3405</v>
      </c>
      <c r="E177" t="s">
        <v>3232</v>
      </c>
      <c r="F177" t="s">
        <v>3406</v>
      </c>
    </row>
    <row r="178" spans="1:14" x14ac:dyDescent="0.25">
      <c r="A178" t="s">
        <v>3228</v>
      </c>
    </row>
    <row r="179" spans="1:14" x14ac:dyDescent="0.25">
      <c r="A179" t="s">
        <v>3234</v>
      </c>
      <c r="B179">
        <v>9</v>
      </c>
      <c r="C179" t="s">
        <v>3235</v>
      </c>
      <c r="D179" t="s">
        <v>3407</v>
      </c>
      <c r="E179" t="s">
        <v>3237</v>
      </c>
      <c r="F179" t="s">
        <v>3305</v>
      </c>
    </row>
    <row r="180" spans="1:14" x14ac:dyDescent="0.25">
      <c r="A180" t="s">
        <v>3239</v>
      </c>
      <c r="B180" t="s">
        <v>3408</v>
      </c>
      <c r="C180" t="s">
        <v>3241</v>
      </c>
      <c r="D180" t="s">
        <v>3236</v>
      </c>
    </row>
    <row r="181" spans="1:14" x14ac:dyDescent="0.25">
      <c r="A181" t="s">
        <v>3243</v>
      </c>
      <c r="B181" t="s">
        <v>3244</v>
      </c>
      <c r="C181">
        <v>900.71</v>
      </c>
      <c r="D181" t="s">
        <v>3246</v>
      </c>
      <c r="E181">
        <v>-607.16</v>
      </c>
    </row>
    <row r="182" spans="1:14" x14ac:dyDescent="0.25">
      <c r="A182" t="s">
        <v>3247</v>
      </c>
      <c r="B182" t="s">
        <v>3244</v>
      </c>
      <c r="C182">
        <v>706.35</v>
      </c>
      <c r="D182" t="s">
        <v>3246</v>
      </c>
      <c r="E182">
        <v>-546.61</v>
      </c>
    </row>
    <row r="183" spans="1:14" x14ac:dyDescent="0.25">
      <c r="A183" t="s">
        <v>3248</v>
      </c>
      <c r="B183" t="s">
        <v>3249</v>
      </c>
      <c r="C183" t="s">
        <v>3409</v>
      </c>
      <c r="D183" t="s">
        <v>3251</v>
      </c>
      <c r="E183" t="s">
        <v>3410</v>
      </c>
    </row>
    <row r="184" spans="1:14" x14ac:dyDescent="0.25">
      <c r="A184" t="s">
        <v>3253</v>
      </c>
      <c r="B184" t="s">
        <v>3254</v>
      </c>
      <c r="C184" t="s">
        <v>3411</v>
      </c>
      <c r="D184" t="s">
        <v>3256</v>
      </c>
      <c r="E184" t="s">
        <v>3412</v>
      </c>
    </row>
    <row r="185" spans="1:14" x14ac:dyDescent="0.25">
      <c r="A185" t="s">
        <v>3247</v>
      </c>
      <c r="B185" t="s">
        <v>3258</v>
      </c>
      <c r="C185">
        <v>2</v>
      </c>
      <c r="D185" t="s">
        <v>3259</v>
      </c>
      <c r="E185">
        <v>2</v>
      </c>
    </row>
    <row r="187" spans="1:14" x14ac:dyDescent="0.25">
      <c r="A187" s="197" t="s">
        <v>3413</v>
      </c>
      <c r="B187" s="197"/>
      <c r="C187" s="197" t="s">
        <v>3171</v>
      </c>
      <c r="D187" s="197"/>
      <c r="E187" s="197"/>
      <c r="F187" s="197"/>
      <c r="G187" s="197"/>
      <c r="H187" s="197" t="s">
        <v>3172</v>
      </c>
      <c r="I187" s="197"/>
      <c r="J187" s="197" t="s">
        <v>3173</v>
      </c>
      <c r="K187" s="197"/>
      <c r="L187" s="200" t="s">
        <v>3414</v>
      </c>
      <c r="M187" s="200"/>
      <c r="N187" s="200"/>
    </row>
    <row r="188" spans="1:14" x14ac:dyDescent="0.25">
      <c r="A188" s="197" t="s">
        <v>3177</v>
      </c>
      <c r="B188" s="197"/>
      <c r="C188" s="197"/>
      <c r="D188" s="197"/>
      <c r="E188" s="197"/>
      <c r="F188" s="197"/>
      <c r="G188" s="197"/>
      <c r="H188" s="197"/>
      <c r="I188" s="197"/>
      <c r="J188" s="197"/>
      <c r="K188" s="197"/>
      <c r="L188" s="197"/>
      <c r="M188" s="197"/>
    </row>
    <row r="189" spans="1:14" x14ac:dyDescent="0.25">
      <c r="A189" s="154" t="s">
        <v>3178</v>
      </c>
      <c r="B189" s="155" t="s">
        <v>3179</v>
      </c>
      <c r="C189" s="154" t="s">
        <v>3180</v>
      </c>
      <c r="D189" s="154" t="s">
        <v>3181</v>
      </c>
      <c r="E189" s="154" t="s">
        <v>3182</v>
      </c>
      <c r="F189" s="154" t="s">
        <v>3183</v>
      </c>
      <c r="G189" s="154" t="s">
        <v>3184</v>
      </c>
      <c r="H189" s="154" t="s">
        <v>3185</v>
      </c>
      <c r="I189" s="155" t="s">
        <v>3186</v>
      </c>
      <c r="J189" s="154" t="s">
        <v>3183</v>
      </c>
      <c r="K189" s="154" t="s">
        <v>3187</v>
      </c>
      <c r="L189" s="154" t="s">
        <v>3188</v>
      </c>
      <c r="M189" s="154" t="s">
        <v>1148</v>
      </c>
      <c r="N189" s="154" t="s">
        <v>1550</v>
      </c>
    </row>
    <row r="190" spans="1:14" x14ac:dyDescent="0.25">
      <c r="A190" s="161">
        <v>60840244</v>
      </c>
      <c r="B190" s="75" t="s">
        <v>3415</v>
      </c>
      <c r="C190" s="161" t="s">
        <v>3096</v>
      </c>
      <c r="D190" s="198" t="s">
        <v>3097</v>
      </c>
      <c r="E190" s="198"/>
      <c r="F190" s="198"/>
      <c r="G190" s="198"/>
      <c r="H190" s="198"/>
      <c r="I190" s="198"/>
      <c r="J190" s="198"/>
      <c r="K190" s="198"/>
      <c r="L190" s="198"/>
      <c r="M190" s="198"/>
      <c r="N190" s="161" t="s">
        <v>3098</v>
      </c>
    </row>
    <row r="191" spans="1:14" x14ac:dyDescent="0.25">
      <c r="A191" s="162">
        <v>60924779</v>
      </c>
      <c r="B191" s="73" t="s">
        <v>3416</v>
      </c>
      <c r="C191" s="162" t="s">
        <v>195</v>
      </c>
      <c r="D191" s="162">
        <v>4</v>
      </c>
      <c r="E191" s="162" t="s">
        <v>147</v>
      </c>
      <c r="F191" s="162">
        <v>154.22200000000001</v>
      </c>
      <c r="G191" s="162">
        <v>154.376</v>
      </c>
      <c r="H191" s="162">
        <v>153.964</v>
      </c>
      <c r="I191" s="73" t="s">
        <v>3417</v>
      </c>
      <c r="J191" s="162">
        <v>153.965</v>
      </c>
      <c r="K191" s="162">
        <v>-12</v>
      </c>
      <c r="L191" s="162">
        <v>0</v>
      </c>
      <c r="M191" s="162">
        <v>0</v>
      </c>
      <c r="N191" s="162">
        <v>945.96</v>
      </c>
    </row>
    <row r="192" spans="1:14" x14ac:dyDescent="0.25">
      <c r="A192" s="161">
        <v>60928058</v>
      </c>
      <c r="B192" s="75" t="s">
        <v>3418</v>
      </c>
      <c r="C192" s="161" t="s">
        <v>1744</v>
      </c>
      <c r="D192" s="161">
        <v>4</v>
      </c>
      <c r="E192" s="161" t="s">
        <v>147</v>
      </c>
      <c r="F192" s="161">
        <v>155.161</v>
      </c>
      <c r="G192" s="161">
        <v>0</v>
      </c>
      <c r="H192" s="161">
        <v>0</v>
      </c>
      <c r="I192" s="75" t="s">
        <v>3419</v>
      </c>
      <c r="J192" s="161">
        <v>154.17699999999999</v>
      </c>
      <c r="K192" s="199" t="s">
        <v>2491</v>
      </c>
      <c r="L192" s="199"/>
      <c r="M192" s="199"/>
      <c r="N192" s="199"/>
    </row>
    <row r="193" spans="1:14" x14ac:dyDescent="0.25">
      <c r="A193" s="162">
        <v>60929841</v>
      </c>
      <c r="B193" s="73" t="s">
        <v>3420</v>
      </c>
      <c r="C193" s="162" t="s">
        <v>1744</v>
      </c>
      <c r="D193" s="162">
        <v>4</v>
      </c>
      <c r="E193" s="162" t="s">
        <v>147</v>
      </c>
      <c r="F193" s="162">
        <v>154.41999999999999</v>
      </c>
      <c r="G193" s="162">
        <v>154.58000000000001</v>
      </c>
      <c r="H193" s="162">
        <v>153.96</v>
      </c>
      <c r="I193" s="73" t="s">
        <v>3421</v>
      </c>
      <c r="J193" s="162">
        <v>153.79300000000001</v>
      </c>
      <c r="K193" s="201" t="s">
        <v>2491</v>
      </c>
      <c r="L193" s="201"/>
      <c r="M193" s="201"/>
      <c r="N193" s="201"/>
    </row>
    <row r="194" spans="1:14" x14ac:dyDescent="0.25">
      <c r="A194" s="161">
        <v>61325876</v>
      </c>
      <c r="B194" s="75" t="s">
        <v>3422</v>
      </c>
      <c r="C194" s="161" t="s">
        <v>200</v>
      </c>
      <c r="D194" s="161">
        <v>5.01</v>
      </c>
      <c r="E194" s="161" t="s">
        <v>147</v>
      </c>
      <c r="F194" s="161">
        <v>154.26</v>
      </c>
      <c r="G194" s="161">
        <v>154.08000000000001</v>
      </c>
      <c r="H194" s="161">
        <v>154.55000000000001</v>
      </c>
      <c r="I194" s="75" t="s">
        <v>3423</v>
      </c>
      <c r="J194" s="161">
        <v>154.06200000000001</v>
      </c>
      <c r="K194" s="161">
        <v>-15.03</v>
      </c>
      <c r="L194" s="161">
        <v>0</v>
      </c>
      <c r="M194" s="161">
        <v>-2.76</v>
      </c>
      <c r="N194" s="161">
        <v>-912.53</v>
      </c>
    </row>
    <row r="195" spans="1:14" x14ac:dyDescent="0.25">
      <c r="A195" s="162">
        <v>61513317</v>
      </c>
      <c r="B195" s="73" t="s">
        <v>3424</v>
      </c>
      <c r="C195" s="162" t="s">
        <v>200</v>
      </c>
      <c r="D195" s="162">
        <v>4.5</v>
      </c>
      <c r="E195" s="162" t="s">
        <v>147</v>
      </c>
      <c r="F195" s="162">
        <v>154.459</v>
      </c>
      <c r="G195" s="162">
        <v>154.298</v>
      </c>
      <c r="H195" s="162">
        <v>154.67699999999999</v>
      </c>
      <c r="I195" s="73" t="s">
        <v>3425</v>
      </c>
      <c r="J195" s="162">
        <v>154.297</v>
      </c>
      <c r="K195" s="162">
        <v>-13.5</v>
      </c>
      <c r="L195" s="162">
        <v>0</v>
      </c>
      <c r="M195" s="162">
        <v>0</v>
      </c>
      <c r="N195" s="162">
        <v>-670.71</v>
      </c>
    </row>
    <row r="196" spans="1:14" x14ac:dyDescent="0.25">
      <c r="A196" s="161">
        <v>61513468</v>
      </c>
      <c r="B196" s="75" t="s">
        <v>3426</v>
      </c>
      <c r="C196" s="161" t="s">
        <v>1744</v>
      </c>
      <c r="D196" s="161">
        <v>4.5</v>
      </c>
      <c r="E196" s="161" t="s">
        <v>147</v>
      </c>
      <c r="F196" s="161">
        <v>154.733</v>
      </c>
      <c r="G196" s="161">
        <v>0</v>
      </c>
      <c r="H196" s="161">
        <v>0</v>
      </c>
      <c r="I196" s="75" t="s">
        <v>3427</v>
      </c>
      <c r="J196" s="161">
        <v>154.488</v>
      </c>
      <c r="K196" s="199" t="s">
        <v>2491</v>
      </c>
      <c r="L196" s="199"/>
      <c r="M196" s="199"/>
      <c r="N196" s="199"/>
    </row>
    <row r="197" spans="1:14" x14ac:dyDescent="0.25">
      <c r="A197" s="162">
        <v>61518930</v>
      </c>
      <c r="B197" s="73" t="s">
        <v>3428</v>
      </c>
      <c r="C197" s="162" t="s">
        <v>2716</v>
      </c>
      <c r="D197" s="162">
        <v>4.5</v>
      </c>
      <c r="E197" s="162" t="s">
        <v>147</v>
      </c>
      <c r="F197" s="162">
        <v>154.13999999999999</v>
      </c>
      <c r="G197" s="162">
        <v>153.13999999999999</v>
      </c>
      <c r="H197" s="162">
        <v>154.47999999999999</v>
      </c>
      <c r="I197" s="73" t="s">
        <v>3429</v>
      </c>
      <c r="J197" s="162">
        <v>154.31800000000001</v>
      </c>
      <c r="K197" s="201" t="s">
        <v>2491</v>
      </c>
      <c r="L197" s="201"/>
      <c r="M197" s="201"/>
      <c r="N197" s="201"/>
    </row>
    <row r="198" spans="1:14" x14ac:dyDescent="0.25">
      <c r="A198" s="161">
        <v>61769402</v>
      </c>
      <c r="B198" s="75" t="s">
        <v>3430</v>
      </c>
      <c r="C198" s="161" t="s">
        <v>200</v>
      </c>
      <c r="D198" s="161">
        <v>4.3</v>
      </c>
      <c r="E198" s="161" t="s">
        <v>147</v>
      </c>
      <c r="F198" s="161">
        <v>153.86199999999999</v>
      </c>
      <c r="G198" s="161">
        <v>153.71799999999999</v>
      </c>
      <c r="H198" s="161">
        <v>154.06200000000001</v>
      </c>
      <c r="I198" s="75" t="s">
        <v>3431</v>
      </c>
      <c r="J198" s="161">
        <v>154.07599999999999</v>
      </c>
      <c r="K198" s="161">
        <v>-12.9</v>
      </c>
      <c r="L198" s="161">
        <v>0</v>
      </c>
      <c r="M198" s="161">
        <v>0</v>
      </c>
      <c r="N198" s="161">
        <v>845.02</v>
      </c>
    </row>
    <row r="199" spans="1:14" x14ac:dyDescent="0.25">
      <c r="A199" s="162">
        <v>62028983</v>
      </c>
      <c r="B199" s="73" t="s">
        <v>3432</v>
      </c>
      <c r="C199" s="162" t="s">
        <v>200</v>
      </c>
      <c r="D199" s="162">
        <v>5.6</v>
      </c>
      <c r="E199" s="162" t="s">
        <v>147</v>
      </c>
      <c r="F199" s="162">
        <v>154.126</v>
      </c>
      <c r="G199" s="162">
        <v>154.017</v>
      </c>
      <c r="H199" s="162">
        <v>154.28700000000001</v>
      </c>
      <c r="I199" s="73" t="s">
        <v>3433</v>
      </c>
      <c r="J199" s="162">
        <v>154.059</v>
      </c>
      <c r="K199" s="162">
        <v>-16.8</v>
      </c>
      <c r="L199" s="162">
        <v>0</v>
      </c>
      <c r="M199" s="162">
        <v>0</v>
      </c>
      <c r="N199" s="162">
        <v>-344.13</v>
      </c>
    </row>
    <row r="200" spans="1:14" x14ac:dyDescent="0.25">
      <c r="A200" s="161">
        <v>62272763</v>
      </c>
      <c r="B200" s="75" t="s">
        <v>3434</v>
      </c>
      <c r="C200" s="161" t="s">
        <v>200</v>
      </c>
      <c r="D200" s="161">
        <v>4.8</v>
      </c>
      <c r="E200" s="161" t="s">
        <v>147</v>
      </c>
      <c r="F200" s="161">
        <v>154.124</v>
      </c>
      <c r="G200" s="161">
        <v>153.988</v>
      </c>
      <c r="H200" s="161">
        <v>154.315</v>
      </c>
      <c r="I200" s="75" t="s">
        <v>3435</v>
      </c>
      <c r="J200" s="161">
        <v>154.04400000000001</v>
      </c>
      <c r="K200" s="161">
        <v>-14.4</v>
      </c>
      <c r="L200" s="161">
        <v>0</v>
      </c>
      <c r="M200" s="161">
        <v>0</v>
      </c>
      <c r="N200" s="161">
        <v>-352.59</v>
      </c>
    </row>
    <row r="201" spans="1:14" x14ac:dyDescent="0.25">
      <c r="A201" s="162">
        <v>62282596</v>
      </c>
      <c r="B201" s="73" t="s">
        <v>3436</v>
      </c>
      <c r="C201" s="162" t="s">
        <v>200</v>
      </c>
      <c r="D201" s="162">
        <v>4.8</v>
      </c>
      <c r="E201" s="162" t="s">
        <v>147</v>
      </c>
      <c r="F201" s="162">
        <v>154.12100000000001</v>
      </c>
      <c r="G201" s="162">
        <v>153.988</v>
      </c>
      <c r="H201" s="162">
        <v>154.31</v>
      </c>
      <c r="I201" s="73" t="s">
        <v>3437</v>
      </c>
      <c r="J201" s="162">
        <v>154.035</v>
      </c>
      <c r="K201" s="162">
        <v>-14.4</v>
      </c>
      <c r="L201" s="162">
        <v>0</v>
      </c>
      <c r="M201" s="162">
        <v>0</v>
      </c>
      <c r="N201" s="162">
        <v>-378.77</v>
      </c>
    </row>
    <row r="202" spans="1:14" x14ac:dyDescent="0.25">
      <c r="A202" s="161">
        <v>62282628</v>
      </c>
      <c r="B202" s="75" t="s">
        <v>3438</v>
      </c>
      <c r="C202" s="161" t="s">
        <v>200</v>
      </c>
      <c r="D202" s="161">
        <v>4.8</v>
      </c>
      <c r="E202" s="161" t="s">
        <v>147</v>
      </c>
      <c r="F202" s="161">
        <v>154.12899999999999</v>
      </c>
      <c r="G202" s="161">
        <v>153.988</v>
      </c>
      <c r="H202" s="161">
        <v>154.31</v>
      </c>
      <c r="I202" s="75" t="s">
        <v>3439</v>
      </c>
      <c r="J202" s="161">
        <v>154.03399999999999</v>
      </c>
      <c r="K202" s="161">
        <v>-14.4</v>
      </c>
      <c r="L202" s="161">
        <v>0</v>
      </c>
      <c r="M202" s="161">
        <v>0</v>
      </c>
      <c r="N202" s="161">
        <v>-418.41</v>
      </c>
    </row>
    <row r="203" spans="1:14" x14ac:dyDescent="0.25">
      <c r="A203" s="162">
        <v>62539437</v>
      </c>
      <c r="B203" s="73" t="s">
        <v>3440</v>
      </c>
      <c r="C203" s="162" t="s">
        <v>200</v>
      </c>
      <c r="D203" s="162">
        <v>2.5</v>
      </c>
      <c r="E203" s="162" t="s">
        <v>147</v>
      </c>
      <c r="F203" s="162">
        <v>154.886</v>
      </c>
      <c r="G203" s="162">
        <v>154.64599999999999</v>
      </c>
      <c r="H203" s="162">
        <v>155.20500000000001</v>
      </c>
      <c r="I203" s="73" t="s">
        <v>3441</v>
      </c>
      <c r="J203" s="162">
        <v>155.20500000000001</v>
      </c>
      <c r="K203" s="162">
        <v>-7.5</v>
      </c>
      <c r="L203" s="162">
        <v>0</v>
      </c>
      <c r="M203" s="162">
        <v>0</v>
      </c>
      <c r="N203" s="162">
        <v>728.11</v>
      </c>
    </row>
    <row r="204" spans="1:14" x14ac:dyDescent="0.25">
      <c r="A204" s="161">
        <v>62966071</v>
      </c>
      <c r="B204" s="75" t="s">
        <v>3442</v>
      </c>
      <c r="C204" s="161" t="s">
        <v>200</v>
      </c>
      <c r="D204" s="161">
        <v>5</v>
      </c>
      <c r="E204" s="161" t="s">
        <v>147</v>
      </c>
      <c r="F204" s="161">
        <v>155.41900000000001</v>
      </c>
      <c r="G204" s="161">
        <v>155.29499999999999</v>
      </c>
      <c r="H204" s="161">
        <v>155.637</v>
      </c>
      <c r="I204" s="75" t="s">
        <v>3443</v>
      </c>
      <c r="J204" s="161">
        <v>155.32300000000001</v>
      </c>
      <c r="K204" s="161">
        <v>-15</v>
      </c>
      <c r="L204" s="161">
        <v>0</v>
      </c>
      <c r="M204" s="161">
        <v>0</v>
      </c>
      <c r="N204" s="161">
        <v>-437.83</v>
      </c>
    </row>
    <row r="205" spans="1:14" x14ac:dyDescent="0.25">
      <c r="A205" s="162">
        <v>62974385</v>
      </c>
      <c r="B205" s="73" t="s">
        <v>3444</v>
      </c>
      <c r="C205" s="162" t="s">
        <v>195</v>
      </c>
      <c r="D205" s="162">
        <v>2.5</v>
      </c>
      <c r="E205" s="162" t="s">
        <v>147</v>
      </c>
      <c r="F205" s="162">
        <v>155.33799999999999</v>
      </c>
      <c r="G205" s="162">
        <v>155.57499999999999</v>
      </c>
      <c r="H205" s="162">
        <v>154.822</v>
      </c>
      <c r="I205" s="73" t="s">
        <v>3445</v>
      </c>
      <c r="J205" s="162">
        <v>155.47499999999999</v>
      </c>
      <c r="K205" s="162">
        <v>-7.5</v>
      </c>
      <c r="L205" s="162">
        <v>0</v>
      </c>
      <c r="M205" s="162">
        <v>0</v>
      </c>
      <c r="N205" s="162">
        <v>-313.10000000000002</v>
      </c>
    </row>
    <row r="206" spans="1:14" x14ac:dyDescent="0.25">
      <c r="A206" s="161">
        <v>63148344</v>
      </c>
      <c r="B206" s="75" t="s">
        <v>3446</v>
      </c>
      <c r="C206" s="161" t="s">
        <v>200</v>
      </c>
      <c r="D206" s="161">
        <v>3</v>
      </c>
      <c r="E206" s="161" t="s">
        <v>147</v>
      </c>
      <c r="F206" s="161">
        <v>155.45400000000001</v>
      </c>
      <c r="G206" s="161">
        <v>155.255</v>
      </c>
      <c r="H206" s="161">
        <v>155.834</v>
      </c>
      <c r="I206" s="75" t="s">
        <v>3447</v>
      </c>
      <c r="J206" s="161">
        <v>155.25299999999999</v>
      </c>
      <c r="K206" s="161">
        <v>-9</v>
      </c>
      <c r="L206" s="161">
        <v>0</v>
      </c>
      <c r="M206" s="161">
        <v>0</v>
      </c>
      <c r="N206" s="161">
        <v>-549.83000000000004</v>
      </c>
    </row>
    <row r="207" spans="1:14" x14ac:dyDescent="0.25">
      <c r="A207" s="162">
        <v>63191957</v>
      </c>
      <c r="B207" s="73" t="s">
        <v>3448</v>
      </c>
      <c r="C207" s="162" t="s">
        <v>195</v>
      </c>
      <c r="D207" s="162">
        <v>10</v>
      </c>
      <c r="E207" s="162" t="s">
        <v>147</v>
      </c>
      <c r="F207" s="162">
        <v>155.339</v>
      </c>
      <c r="G207" s="162">
        <v>155.55699999999999</v>
      </c>
      <c r="H207" s="162">
        <v>154.82</v>
      </c>
      <c r="I207" s="73" t="s">
        <v>3449</v>
      </c>
      <c r="J207" s="162">
        <v>154.89500000000001</v>
      </c>
      <c r="K207" s="162">
        <v>-30</v>
      </c>
      <c r="L207" s="162">
        <v>0</v>
      </c>
      <c r="M207" s="162">
        <v>-18.63</v>
      </c>
      <c r="N207" s="162" t="s">
        <v>3450</v>
      </c>
    </row>
    <row r="208" spans="1:14" x14ac:dyDescent="0.25">
      <c r="A208" s="199"/>
      <c r="B208" s="199"/>
      <c r="C208" s="199"/>
      <c r="D208" s="199"/>
      <c r="E208" s="199"/>
      <c r="F208" s="199"/>
      <c r="G208" s="199"/>
      <c r="H208" s="199"/>
      <c r="I208" s="199"/>
      <c r="J208" s="199"/>
      <c r="K208" s="161">
        <v>-182.43</v>
      </c>
      <c r="L208" s="161">
        <v>0</v>
      </c>
      <c r="M208" s="161">
        <v>-21.39</v>
      </c>
      <c r="N208" s="161" t="s">
        <v>3451</v>
      </c>
    </row>
    <row r="209" spans="1:14" x14ac:dyDescent="0.25">
      <c r="A209" s="200" t="s">
        <v>3168</v>
      </c>
      <c r="B209" s="200"/>
      <c r="C209" s="200"/>
      <c r="D209" s="200"/>
      <c r="E209" s="200"/>
      <c r="F209" s="200"/>
      <c r="G209" s="200"/>
      <c r="H209" s="200"/>
      <c r="I209" s="200"/>
      <c r="J209" s="200"/>
      <c r="K209" s="200"/>
      <c r="L209" s="200"/>
      <c r="M209" s="200" t="s">
        <v>3452</v>
      </c>
      <c r="N209" s="200"/>
    </row>
    <row r="210" spans="1:14" x14ac:dyDescent="0.25">
      <c r="N210" t="s">
        <v>3453</v>
      </c>
    </row>
    <row r="212" spans="1:14" x14ac:dyDescent="0.25">
      <c r="A212" t="s">
        <v>3221</v>
      </c>
      <c r="B212" t="s">
        <v>3454</v>
      </c>
      <c r="C212" t="s">
        <v>3223</v>
      </c>
      <c r="D212" t="s">
        <v>3455</v>
      </c>
      <c r="E212" t="s">
        <v>3225</v>
      </c>
      <c r="F212" t="s">
        <v>3452</v>
      </c>
    </row>
    <row r="213" spans="1:14" x14ac:dyDescent="0.25">
      <c r="A213" t="s">
        <v>3226</v>
      </c>
      <c r="B213">
        <v>1.44</v>
      </c>
      <c r="C213" t="s">
        <v>3227</v>
      </c>
      <c r="D213">
        <v>153.29</v>
      </c>
      <c r="E213" t="s">
        <v>3228</v>
      </c>
    </row>
    <row r="214" spans="1:14" x14ac:dyDescent="0.25">
      <c r="A214" t="s">
        <v>3229</v>
      </c>
      <c r="B214" t="s">
        <v>3456</v>
      </c>
      <c r="C214" t="s">
        <v>3230</v>
      </c>
      <c r="D214" t="s">
        <v>3457</v>
      </c>
      <c r="E214" t="s">
        <v>3232</v>
      </c>
      <c r="F214" t="s">
        <v>3458</v>
      </c>
    </row>
    <row r="215" spans="1:14" x14ac:dyDescent="0.25">
      <c r="A215" t="s">
        <v>3228</v>
      </c>
    </row>
    <row r="216" spans="1:14" x14ac:dyDescent="0.25">
      <c r="A216" t="s">
        <v>3234</v>
      </c>
      <c r="B216">
        <v>13</v>
      </c>
      <c r="C216" t="s">
        <v>3235</v>
      </c>
      <c r="D216" t="s">
        <v>3459</v>
      </c>
      <c r="E216" t="s">
        <v>3237</v>
      </c>
      <c r="F216" t="s">
        <v>3460</v>
      </c>
    </row>
    <row r="217" spans="1:14" x14ac:dyDescent="0.25">
      <c r="A217" t="s">
        <v>3239</v>
      </c>
      <c r="B217" t="s">
        <v>3461</v>
      </c>
      <c r="C217" t="s">
        <v>3241</v>
      </c>
      <c r="D217" t="s">
        <v>3462</v>
      </c>
    </row>
    <row r="218" spans="1:14" x14ac:dyDescent="0.25">
      <c r="A218" t="s">
        <v>3243</v>
      </c>
      <c r="B218" t="s">
        <v>3244</v>
      </c>
      <c r="C218" t="s">
        <v>3463</v>
      </c>
      <c r="D218" t="s">
        <v>3246</v>
      </c>
      <c r="E218">
        <v>-930.32</v>
      </c>
    </row>
    <row r="219" spans="1:14" x14ac:dyDescent="0.25">
      <c r="A219" t="s">
        <v>3247</v>
      </c>
      <c r="B219" t="s">
        <v>3244</v>
      </c>
      <c r="C219" t="s">
        <v>3464</v>
      </c>
      <c r="D219" t="s">
        <v>3246</v>
      </c>
      <c r="E219">
        <v>-500.08</v>
      </c>
    </row>
    <row r="220" spans="1:14" x14ac:dyDescent="0.25">
      <c r="A220" t="s">
        <v>3248</v>
      </c>
      <c r="B220" t="s">
        <v>3249</v>
      </c>
      <c r="C220" t="s">
        <v>3465</v>
      </c>
      <c r="D220" t="s">
        <v>3251</v>
      </c>
      <c r="E220" t="s">
        <v>3466</v>
      </c>
    </row>
    <row r="221" spans="1:14" x14ac:dyDescent="0.25">
      <c r="A221" t="s">
        <v>3253</v>
      </c>
      <c r="B221" t="s">
        <v>3254</v>
      </c>
      <c r="C221" t="s">
        <v>3467</v>
      </c>
      <c r="D221" t="s">
        <v>3256</v>
      </c>
      <c r="E221" t="s">
        <v>3468</v>
      </c>
    </row>
    <row r="222" spans="1:14" x14ac:dyDescent="0.25">
      <c r="A222" t="s">
        <v>3247</v>
      </c>
      <c r="B222" t="s">
        <v>3258</v>
      </c>
      <c r="C222">
        <v>1</v>
      </c>
      <c r="D222" t="s">
        <v>3259</v>
      </c>
      <c r="E222">
        <v>3</v>
      </c>
    </row>
    <row r="224" spans="1:14" x14ac:dyDescent="0.25">
      <c r="A224" s="197" t="s">
        <v>3469</v>
      </c>
      <c r="B224" s="197"/>
      <c r="C224" s="197" t="s">
        <v>3171</v>
      </c>
      <c r="D224" s="197"/>
      <c r="E224" s="197"/>
      <c r="F224" s="197"/>
      <c r="G224" s="197"/>
      <c r="H224" s="197" t="s">
        <v>3172</v>
      </c>
      <c r="I224" s="197"/>
      <c r="J224" s="197" t="s">
        <v>3173</v>
      </c>
      <c r="K224" s="197"/>
      <c r="L224" s="200" t="s">
        <v>3470</v>
      </c>
      <c r="M224" s="200"/>
      <c r="N224" s="200"/>
    </row>
    <row r="225" spans="1:14" x14ac:dyDescent="0.25">
      <c r="A225" s="197" t="s">
        <v>3177</v>
      </c>
      <c r="B225" s="197"/>
      <c r="C225" s="197"/>
      <c r="D225" s="197"/>
      <c r="E225" s="197"/>
      <c r="F225" s="197"/>
      <c r="G225" s="197"/>
      <c r="H225" s="197"/>
      <c r="I225" s="197"/>
      <c r="J225" s="197"/>
      <c r="K225" s="197"/>
      <c r="L225" s="197"/>
      <c r="M225" s="197"/>
    </row>
    <row r="226" spans="1:14" x14ac:dyDescent="0.25">
      <c r="A226" s="154" t="s">
        <v>3178</v>
      </c>
      <c r="B226" s="155" t="s">
        <v>3179</v>
      </c>
      <c r="C226" s="154" t="s">
        <v>3180</v>
      </c>
      <c r="D226" s="154" t="s">
        <v>3181</v>
      </c>
      <c r="E226" s="154" t="s">
        <v>3182</v>
      </c>
      <c r="F226" s="154" t="s">
        <v>3183</v>
      </c>
      <c r="G226" s="154" t="s">
        <v>3184</v>
      </c>
      <c r="H226" s="154" t="s">
        <v>3185</v>
      </c>
      <c r="I226" s="155" t="s">
        <v>3186</v>
      </c>
      <c r="J226" s="154" t="s">
        <v>3183</v>
      </c>
      <c r="K226" s="154" t="s">
        <v>3187</v>
      </c>
      <c r="L226" s="154" t="s">
        <v>3188</v>
      </c>
      <c r="M226" s="154" t="s">
        <v>1148</v>
      </c>
      <c r="N226" s="154" t="s">
        <v>1550</v>
      </c>
    </row>
    <row r="227" spans="1:14" x14ac:dyDescent="0.25">
      <c r="A227" s="161">
        <v>63393294</v>
      </c>
      <c r="B227" s="75" t="s">
        <v>3471</v>
      </c>
      <c r="C227" s="161" t="s">
        <v>3096</v>
      </c>
      <c r="D227" s="198" t="s">
        <v>3097</v>
      </c>
      <c r="E227" s="198"/>
      <c r="F227" s="198"/>
      <c r="G227" s="198"/>
      <c r="H227" s="198"/>
      <c r="I227" s="198"/>
      <c r="J227" s="198"/>
      <c r="K227" s="198"/>
      <c r="L227" s="198"/>
      <c r="M227" s="198"/>
      <c r="N227" s="161" t="s">
        <v>3098</v>
      </c>
    </row>
    <row r="228" spans="1:14" x14ac:dyDescent="0.25">
      <c r="A228" s="162">
        <v>63421903</v>
      </c>
      <c r="B228" s="73" t="s">
        <v>3472</v>
      </c>
      <c r="C228" s="162" t="s">
        <v>200</v>
      </c>
      <c r="D228" s="162">
        <v>2.5</v>
      </c>
      <c r="E228" s="162" t="s">
        <v>147</v>
      </c>
      <c r="F228" s="162">
        <v>155.41499999999999</v>
      </c>
      <c r="G228" s="162">
        <v>155.17500000000001</v>
      </c>
      <c r="H228" s="162">
        <v>155.84399999999999</v>
      </c>
      <c r="I228" s="73" t="s">
        <v>3473</v>
      </c>
      <c r="J228" s="162">
        <v>155.173</v>
      </c>
      <c r="K228" s="162">
        <v>-7.5</v>
      </c>
      <c r="L228" s="162">
        <v>0</v>
      </c>
      <c r="M228" s="162">
        <v>0</v>
      </c>
      <c r="N228" s="162">
        <v>-552.20000000000005</v>
      </c>
    </row>
    <row r="229" spans="1:14" x14ac:dyDescent="0.25">
      <c r="A229" s="161">
        <v>64123012</v>
      </c>
      <c r="B229" s="75" t="s">
        <v>3474</v>
      </c>
      <c r="C229" s="161" t="s">
        <v>200</v>
      </c>
      <c r="D229" s="161">
        <v>5</v>
      </c>
      <c r="E229" s="161" t="s">
        <v>147</v>
      </c>
      <c r="F229" s="161">
        <v>154.92400000000001</v>
      </c>
      <c r="G229" s="161">
        <v>154.81299999999999</v>
      </c>
      <c r="H229" s="161">
        <v>155.15299999999999</v>
      </c>
      <c r="I229" s="75" t="s">
        <v>3475</v>
      </c>
      <c r="J229" s="161">
        <v>154.809</v>
      </c>
      <c r="K229" s="161">
        <v>-15</v>
      </c>
      <c r="L229" s="161">
        <v>0</v>
      </c>
      <c r="M229" s="161">
        <v>0</v>
      </c>
      <c r="N229" s="161">
        <v>-526.55999999999995</v>
      </c>
    </row>
    <row r="230" spans="1:14" x14ac:dyDescent="0.25">
      <c r="A230" s="162">
        <v>64372436</v>
      </c>
      <c r="B230" s="73" t="s">
        <v>3476</v>
      </c>
      <c r="C230" s="162" t="s">
        <v>195</v>
      </c>
      <c r="D230" s="162">
        <v>3.5</v>
      </c>
      <c r="E230" s="162" t="s">
        <v>147</v>
      </c>
      <c r="F230" s="162">
        <v>154.55699999999999</v>
      </c>
      <c r="G230" s="162">
        <v>154.738</v>
      </c>
      <c r="H230" s="162">
        <v>154.16499999999999</v>
      </c>
      <c r="I230" s="73" t="s">
        <v>3477</v>
      </c>
      <c r="J230" s="162">
        <v>154.714</v>
      </c>
      <c r="K230" s="162">
        <v>-10.5</v>
      </c>
      <c r="L230" s="162">
        <v>0</v>
      </c>
      <c r="M230" s="162">
        <v>0</v>
      </c>
      <c r="N230" s="162">
        <v>-502.13</v>
      </c>
    </row>
    <row r="231" spans="1:14" x14ac:dyDescent="0.25">
      <c r="A231" s="161">
        <v>64619530</v>
      </c>
      <c r="B231" s="75" t="s">
        <v>3478</v>
      </c>
      <c r="C231" s="161" t="s">
        <v>200</v>
      </c>
      <c r="D231" s="161">
        <v>2</v>
      </c>
      <c r="E231" s="161" t="s">
        <v>147</v>
      </c>
      <c r="F231" s="161">
        <v>154.74199999999999</v>
      </c>
      <c r="G231" s="161">
        <v>154.47</v>
      </c>
      <c r="H231" s="161">
        <v>155.16900000000001</v>
      </c>
      <c r="I231" s="75" t="s">
        <v>3479</v>
      </c>
      <c r="J231" s="161">
        <v>154.46100000000001</v>
      </c>
      <c r="K231" s="161">
        <v>-6</v>
      </c>
      <c r="L231" s="161">
        <v>0</v>
      </c>
      <c r="M231" s="161">
        <v>-3.28</v>
      </c>
      <c r="N231" s="161">
        <v>-513.09</v>
      </c>
    </row>
    <row r="232" spans="1:14" x14ac:dyDescent="0.25">
      <c r="A232" s="162">
        <v>64772927</v>
      </c>
      <c r="B232" s="73" t="s">
        <v>3480</v>
      </c>
      <c r="C232" s="162" t="s">
        <v>195</v>
      </c>
      <c r="D232" s="162">
        <v>3</v>
      </c>
      <c r="E232" s="162" t="s">
        <v>147</v>
      </c>
      <c r="F232" s="162">
        <v>154.44300000000001</v>
      </c>
      <c r="G232" s="162">
        <v>154.63</v>
      </c>
      <c r="H232" s="162">
        <v>154.24</v>
      </c>
      <c r="I232" s="73" t="s">
        <v>3481</v>
      </c>
      <c r="J232" s="162">
        <v>154.65</v>
      </c>
      <c r="K232" s="162">
        <v>-9</v>
      </c>
      <c r="L232" s="162">
        <v>0</v>
      </c>
      <c r="M232" s="162">
        <v>0</v>
      </c>
      <c r="N232" s="162">
        <v>-566.44000000000005</v>
      </c>
    </row>
    <row r="233" spans="1:14" x14ac:dyDescent="0.25">
      <c r="A233" s="161">
        <v>64778055</v>
      </c>
      <c r="B233" s="75" t="s">
        <v>3482</v>
      </c>
      <c r="C233" s="161" t="s">
        <v>195</v>
      </c>
      <c r="D233" s="161">
        <v>4.5</v>
      </c>
      <c r="E233" s="161" t="s">
        <v>147</v>
      </c>
      <c r="F233" s="161">
        <v>154.53</v>
      </c>
      <c r="G233" s="161">
        <v>154.63</v>
      </c>
      <c r="H233" s="161">
        <v>154.24</v>
      </c>
      <c r="I233" s="75" t="s">
        <v>3481</v>
      </c>
      <c r="J233" s="161">
        <v>154.655</v>
      </c>
      <c r="K233" s="161">
        <v>-13.5</v>
      </c>
      <c r="L233" s="161">
        <v>0</v>
      </c>
      <c r="M233" s="161">
        <v>0</v>
      </c>
      <c r="N233" s="161">
        <v>-513.07000000000005</v>
      </c>
    </row>
    <row r="234" spans="1:14" x14ac:dyDescent="0.25">
      <c r="A234" s="162">
        <v>64786838</v>
      </c>
      <c r="B234" s="73" t="s">
        <v>3483</v>
      </c>
      <c r="C234" s="162" t="s">
        <v>200</v>
      </c>
      <c r="D234" s="162">
        <v>10</v>
      </c>
      <c r="E234" s="162" t="s">
        <v>147</v>
      </c>
      <c r="F234" s="162">
        <v>154.88800000000001</v>
      </c>
      <c r="G234" s="162">
        <v>154.79599999999999</v>
      </c>
      <c r="H234" s="162">
        <v>155.16499999999999</v>
      </c>
      <c r="I234" s="73" t="s">
        <v>3484</v>
      </c>
      <c r="J234" s="162">
        <v>155.16900000000001</v>
      </c>
      <c r="K234" s="162">
        <v>-30</v>
      </c>
      <c r="L234" s="162">
        <v>0</v>
      </c>
      <c r="M234" s="162">
        <v>0</v>
      </c>
      <c r="N234" s="162" t="s">
        <v>3485</v>
      </c>
    </row>
    <row r="235" spans="1:14" x14ac:dyDescent="0.25">
      <c r="A235" s="161">
        <v>65226319</v>
      </c>
      <c r="B235" s="75" t="s">
        <v>3486</v>
      </c>
      <c r="C235" s="161" t="s">
        <v>195</v>
      </c>
      <c r="D235" s="161">
        <v>10</v>
      </c>
      <c r="E235" s="161" t="s">
        <v>147</v>
      </c>
      <c r="F235" s="161">
        <v>154.852</v>
      </c>
      <c r="G235" s="161">
        <v>155.01300000000001</v>
      </c>
      <c r="H235" s="161">
        <v>154.47800000000001</v>
      </c>
      <c r="I235" s="75" t="s">
        <v>3487</v>
      </c>
      <c r="J235" s="161">
        <v>155.01599999999999</v>
      </c>
      <c r="K235" s="161">
        <v>-30</v>
      </c>
      <c r="L235" s="161">
        <v>0</v>
      </c>
      <c r="M235" s="161">
        <v>0</v>
      </c>
      <c r="N235" s="161" t="s">
        <v>3488</v>
      </c>
    </row>
    <row r="236" spans="1:14" x14ac:dyDescent="0.25">
      <c r="A236" s="162">
        <v>65274703</v>
      </c>
      <c r="B236" s="73" t="s">
        <v>3489</v>
      </c>
      <c r="C236" s="162" t="s">
        <v>200</v>
      </c>
      <c r="D236" s="162">
        <v>10</v>
      </c>
      <c r="E236" s="162" t="s">
        <v>147</v>
      </c>
      <c r="F236" s="162">
        <v>155.291</v>
      </c>
      <c r="G236" s="162">
        <v>155.12899999999999</v>
      </c>
      <c r="H236" s="162">
        <v>155.624</v>
      </c>
      <c r="I236" s="73" t="s">
        <v>3490</v>
      </c>
      <c r="J236" s="162">
        <v>155.19200000000001</v>
      </c>
      <c r="K236" s="162">
        <v>-30</v>
      </c>
      <c r="L236" s="162">
        <v>0</v>
      </c>
      <c r="M236" s="162">
        <v>0</v>
      </c>
      <c r="N236" s="162">
        <v>-900.12</v>
      </c>
    </row>
    <row r="237" spans="1:14" x14ac:dyDescent="0.25">
      <c r="A237" s="161">
        <v>65448013</v>
      </c>
      <c r="B237" s="75" t="s">
        <v>3491</v>
      </c>
      <c r="C237" s="161" t="s">
        <v>200</v>
      </c>
      <c r="D237" s="161">
        <v>5</v>
      </c>
      <c r="E237" s="161" t="s">
        <v>147</v>
      </c>
      <c r="F237" s="161">
        <v>154.791</v>
      </c>
      <c r="G237" s="161">
        <v>154.5</v>
      </c>
      <c r="H237" s="161">
        <v>155.15</v>
      </c>
      <c r="I237" s="75" t="s">
        <v>3492</v>
      </c>
      <c r="J237" s="161">
        <v>154.98699999999999</v>
      </c>
      <c r="K237" s="161">
        <v>-15</v>
      </c>
      <c r="L237" s="161">
        <v>0</v>
      </c>
      <c r="M237" s="161">
        <v>0</v>
      </c>
      <c r="N237" s="161">
        <v>890.09</v>
      </c>
    </row>
    <row r="238" spans="1:14" x14ac:dyDescent="0.25">
      <c r="A238" s="162">
        <v>65448993</v>
      </c>
      <c r="B238" s="73" t="s">
        <v>3493</v>
      </c>
      <c r="C238" s="162" t="s">
        <v>200</v>
      </c>
      <c r="D238" s="162">
        <v>5</v>
      </c>
      <c r="E238" s="162" t="s">
        <v>147</v>
      </c>
      <c r="F238" s="162">
        <v>154.72499999999999</v>
      </c>
      <c r="G238" s="162">
        <v>154.5</v>
      </c>
      <c r="H238" s="162">
        <v>155.15</v>
      </c>
      <c r="I238" s="73" t="s">
        <v>3494</v>
      </c>
      <c r="J238" s="162">
        <v>154.98599999999999</v>
      </c>
      <c r="K238" s="162">
        <v>-15</v>
      </c>
      <c r="L238" s="162">
        <v>0</v>
      </c>
      <c r="M238" s="162">
        <v>0</v>
      </c>
      <c r="N238" s="162" t="s">
        <v>3495</v>
      </c>
    </row>
    <row r="239" spans="1:14" x14ac:dyDescent="0.25">
      <c r="A239" s="161">
        <v>65449036</v>
      </c>
      <c r="B239" s="75" t="s">
        <v>3496</v>
      </c>
      <c r="C239" s="161" t="s">
        <v>200</v>
      </c>
      <c r="D239" s="161">
        <v>5</v>
      </c>
      <c r="E239" s="161" t="s">
        <v>147</v>
      </c>
      <c r="F239" s="161">
        <v>154.744</v>
      </c>
      <c r="G239" s="161">
        <v>154.5</v>
      </c>
      <c r="H239" s="161">
        <v>155.15</v>
      </c>
      <c r="I239" s="75" t="s">
        <v>3497</v>
      </c>
      <c r="J239" s="161">
        <v>154.99100000000001</v>
      </c>
      <c r="K239" s="161">
        <v>-15</v>
      </c>
      <c r="L239" s="161">
        <v>0</v>
      </c>
      <c r="M239" s="161">
        <v>0</v>
      </c>
      <c r="N239" s="161" t="s">
        <v>3498</v>
      </c>
    </row>
    <row r="240" spans="1:14" x14ac:dyDescent="0.25">
      <c r="A240" s="162">
        <v>65449078</v>
      </c>
      <c r="B240" s="73" t="s">
        <v>3499</v>
      </c>
      <c r="C240" s="162" t="s">
        <v>200</v>
      </c>
      <c r="D240" s="162">
        <v>5</v>
      </c>
      <c r="E240" s="162" t="s">
        <v>147</v>
      </c>
      <c r="F240" s="162">
        <v>154.74600000000001</v>
      </c>
      <c r="G240" s="162">
        <v>154.5</v>
      </c>
      <c r="H240" s="162">
        <v>155.15</v>
      </c>
      <c r="I240" s="73" t="s">
        <v>3500</v>
      </c>
      <c r="J240" s="162">
        <v>154.99100000000001</v>
      </c>
      <c r="K240" s="162">
        <v>-15</v>
      </c>
      <c r="L240" s="162">
        <v>0</v>
      </c>
      <c r="M240" s="162">
        <v>0</v>
      </c>
      <c r="N240" s="162" t="s">
        <v>3501</v>
      </c>
    </row>
    <row r="241" spans="1:14" x14ac:dyDescent="0.25">
      <c r="A241" s="161">
        <v>65506313</v>
      </c>
      <c r="B241" s="75" t="s">
        <v>3502</v>
      </c>
      <c r="C241" s="161" t="s">
        <v>200</v>
      </c>
      <c r="D241" s="161">
        <v>20</v>
      </c>
      <c r="E241" s="161" t="s">
        <v>147</v>
      </c>
      <c r="F241" s="161">
        <v>155.072</v>
      </c>
      <c r="G241" s="161">
        <v>0</v>
      </c>
      <c r="H241" s="161">
        <v>0</v>
      </c>
      <c r="I241" s="75" t="s">
        <v>3503</v>
      </c>
      <c r="J241" s="161">
        <v>155.047</v>
      </c>
      <c r="K241" s="161">
        <v>-60</v>
      </c>
      <c r="L241" s="161">
        <v>0</v>
      </c>
      <c r="M241" s="161">
        <v>0</v>
      </c>
      <c r="N241" s="161">
        <v>-454.13</v>
      </c>
    </row>
    <row r="242" spans="1:14" x14ac:dyDescent="0.25">
      <c r="A242" s="162">
        <v>65506738</v>
      </c>
      <c r="B242" s="73" t="s">
        <v>3504</v>
      </c>
      <c r="C242" s="162" t="s">
        <v>195</v>
      </c>
      <c r="D242" s="162">
        <v>20</v>
      </c>
      <c r="E242" s="162" t="s">
        <v>147</v>
      </c>
      <c r="F242" s="162">
        <v>155.02099999999999</v>
      </c>
      <c r="G242" s="162">
        <v>0</v>
      </c>
      <c r="H242" s="162">
        <v>0</v>
      </c>
      <c r="I242" s="73" t="s">
        <v>3505</v>
      </c>
      <c r="J242" s="162">
        <v>155.05799999999999</v>
      </c>
      <c r="K242" s="162">
        <v>-60</v>
      </c>
      <c r="L242" s="162">
        <v>0</v>
      </c>
      <c r="M242" s="162">
        <v>0</v>
      </c>
      <c r="N242" s="162">
        <v>-672.06</v>
      </c>
    </row>
    <row r="243" spans="1:14" x14ac:dyDescent="0.25">
      <c r="A243" s="161">
        <v>65507176</v>
      </c>
      <c r="B243" s="75" t="s">
        <v>3506</v>
      </c>
      <c r="C243" s="161" t="s">
        <v>200</v>
      </c>
      <c r="D243" s="161">
        <v>20</v>
      </c>
      <c r="E243" s="161" t="s">
        <v>147</v>
      </c>
      <c r="F243" s="161">
        <v>155.08099999999999</v>
      </c>
      <c r="G243" s="161">
        <v>0</v>
      </c>
      <c r="H243" s="161">
        <v>0</v>
      </c>
      <c r="I243" s="75" t="s">
        <v>3507</v>
      </c>
      <c r="J243" s="161">
        <v>155.09700000000001</v>
      </c>
      <c r="K243" s="161">
        <v>-60</v>
      </c>
      <c r="L243" s="161">
        <v>0</v>
      </c>
      <c r="M243" s="161">
        <v>0</v>
      </c>
      <c r="N243" s="161">
        <v>290.66000000000003</v>
      </c>
    </row>
    <row r="244" spans="1:14" x14ac:dyDescent="0.25">
      <c r="A244" s="199"/>
      <c r="B244" s="199"/>
      <c r="C244" s="199"/>
      <c r="D244" s="199"/>
      <c r="E244" s="199"/>
      <c r="F244" s="199"/>
      <c r="G244" s="199"/>
      <c r="H244" s="199"/>
      <c r="I244" s="199"/>
      <c r="J244" s="199"/>
      <c r="K244" s="161">
        <v>-391.5</v>
      </c>
      <c r="L244" s="161">
        <v>0</v>
      </c>
      <c r="M244" s="161">
        <v>-3.28</v>
      </c>
      <c r="N244" s="161">
        <v>468.79</v>
      </c>
    </row>
    <row r="245" spans="1:14" x14ac:dyDescent="0.25">
      <c r="A245" s="200" t="s">
        <v>3168</v>
      </c>
      <c r="B245" s="200"/>
      <c r="C245" s="200"/>
      <c r="D245" s="200"/>
      <c r="E245" s="200"/>
      <c r="F245" s="200"/>
      <c r="G245" s="200"/>
      <c r="H245" s="200"/>
      <c r="I245" s="200"/>
      <c r="J245" s="200"/>
      <c r="K245" s="200"/>
      <c r="L245" s="200"/>
      <c r="M245" s="200">
        <v>74.010000000000005</v>
      </c>
      <c r="N245" s="200"/>
    </row>
    <row r="246" spans="1:14" x14ac:dyDescent="0.25">
      <c r="N246" t="s">
        <v>3508</v>
      </c>
    </row>
    <row r="248" spans="1:14" x14ac:dyDescent="0.25">
      <c r="A248" t="s">
        <v>3221</v>
      </c>
      <c r="B248" t="s">
        <v>3509</v>
      </c>
      <c r="C248" t="s">
        <v>3223</v>
      </c>
      <c r="D248" t="s">
        <v>3510</v>
      </c>
      <c r="E248" t="s">
        <v>3225</v>
      </c>
      <c r="F248">
        <v>74.010000000000005</v>
      </c>
    </row>
    <row r="249" spans="1:14" x14ac:dyDescent="0.25">
      <c r="A249" t="s">
        <v>3226</v>
      </c>
      <c r="B249">
        <v>1.01</v>
      </c>
      <c r="C249" t="s">
        <v>3227</v>
      </c>
      <c r="D249">
        <v>4.63</v>
      </c>
      <c r="E249" t="s">
        <v>3228</v>
      </c>
    </row>
    <row r="250" spans="1:14" x14ac:dyDescent="0.25">
      <c r="A250" t="s">
        <v>3229</v>
      </c>
      <c r="B250" t="s">
        <v>3511</v>
      </c>
      <c r="C250" t="s">
        <v>3230</v>
      </c>
      <c r="D250" t="s">
        <v>3512</v>
      </c>
      <c r="E250" t="s">
        <v>3232</v>
      </c>
      <c r="F250" t="s">
        <v>3513</v>
      </c>
    </row>
    <row r="251" spans="1:14" x14ac:dyDescent="0.25">
      <c r="A251" t="s">
        <v>3228</v>
      </c>
    </row>
    <row r="252" spans="1:14" x14ac:dyDescent="0.25">
      <c r="A252" t="s">
        <v>3234</v>
      </c>
      <c r="B252">
        <v>16</v>
      </c>
      <c r="C252" t="s">
        <v>3235</v>
      </c>
      <c r="D252" t="s">
        <v>3514</v>
      </c>
      <c r="E252" t="s">
        <v>3237</v>
      </c>
      <c r="F252" t="s">
        <v>3515</v>
      </c>
    </row>
    <row r="253" spans="1:14" x14ac:dyDescent="0.25">
      <c r="A253" t="s">
        <v>3239</v>
      </c>
      <c r="B253" t="s">
        <v>3516</v>
      </c>
      <c r="C253" t="s">
        <v>3241</v>
      </c>
      <c r="D253" t="s">
        <v>3517</v>
      </c>
    </row>
    <row r="254" spans="1:14" x14ac:dyDescent="0.25">
      <c r="A254" t="s">
        <v>3243</v>
      </c>
      <c r="B254" t="s">
        <v>3244</v>
      </c>
      <c r="C254" t="s">
        <v>3518</v>
      </c>
      <c r="D254" t="s">
        <v>3246</v>
      </c>
      <c r="E254" t="s">
        <v>3519</v>
      </c>
    </row>
    <row r="255" spans="1:14" x14ac:dyDescent="0.25">
      <c r="A255" t="s">
        <v>3247</v>
      </c>
      <c r="B255" t="s">
        <v>3244</v>
      </c>
      <c r="C255" t="s">
        <v>3520</v>
      </c>
      <c r="D255" t="s">
        <v>3246</v>
      </c>
      <c r="E255">
        <v>-693.8</v>
      </c>
    </row>
    <row r="256" spans="1:14" x14ac:dyDescent="0.25">
      <c r="A256" t="s">
        <v>3248</v>
      </c>
      <c r="B256" t="s">
        <v>3249</v>
      </c>
      <c r="C256" t="s">
        <v>3521</v>
      </c>
      <c r="D256" t="s">
        <v>3251</v>
      </c>
      <c r="E256" t="s">
        <v>3522</v>
      </c>
    </row>
    <row r="257" spans="1:14" x14ac:dyDescent="0.25">
      <c r="A257" t="s">
        <v>3253</v>
      </c>
      <c r="B257" t="s">
        <v>3254</v>
      </c>
      <c r="C257" t="s">
        <v>3523</v>
      </c>
      <c r="D257" t="s">
        <v>3256</v>
      </c>
      <c r="E257" t="s">
        <v>3524</v>
      </c>
    </row>
    <row r="258" spans="1:14" x14ac:dyDescent="0.25">
      <c r="A258" t="s">
        <v>3247</v>
      </c>
      <c r="B258" t="s">
        <v>3258</v>
      </c>
      <c r="C258">
        <v>2</v>
      </c>
      <c r="D258" t="s">
        <v>3259</v>
      </c>
      <c r="E258">
        <v>3</v>
      </c>
    </row>
    <row r="260" spans="1:14" x14ac:dyDescent="0.25">
      <c r="A260" s="197" t="s">
        <v>3525</v>
      </c>
      <c r="B260" s="197"/>
      <c r="C260" s="197" t="s">
        <v>3171</v>
      </c>
      <c r="D260" s="197"/>
      <c r="E260" s="197"/>
      <c r="F260" s="197"/>
      <c r="G260" s="197"/>
      <c r="H260" s="197" t="s">
        <v>3172</v>
      </c>
      <c r="I260" s="197"/>
      <c r="J260" s="197" t="s">
        <v>3173</v>
      </c>
      <c r="K260" s="197"/>
      <c r="L260" s="200" t="s">
        <v>3526</v>
      </c>
      <c r="M260" s="200"/>
      <c r="N260" s="200"/>
    </row>
    <row r="261" spans="1:14" x14ac:dyDescent="0.25">
      <c r="A261" s="197" t="s">
        <v>3177</v>
      </c>
      <c r="B261" s="197"/>
      <c r="C261" s="197"/>
      <c r="D261" s="197"/>
      <c r="E261" s="197"/>
      <c r="F261" s="197"/>
      <c r="G261" s="197"/>
      <c r="H261" s="197"/>
      <c r="I261" s="197"/>
      <c r="J261" s="197"/>
      <c r="K261" s="197"/>
      <c r="L261" s="197"/>
      <c r="M261" s="197"/>
    </row>
    <row r="262" spans="1:14" x14ac:dyDescent="0.25">
      <c r="A262" s="154" t="s">
        <v>3178</v>
      </c>
      <c r="B262" s="155" t="s">
        <v>3179</v>
      </c>
      <c r="C262" s="154" t="s">
        <v>3180</v>
      </c>
      <c r="D262" s="154" t="s">
        <v>3181</v>
      </c>
      <c r="E262" s="154" t="s">
        <v>3182</v>
      </c>
      <c r="F262" s="154" t="s">
        <v>3183</v>
      </c>
      <c r="G262" s="154" t="s">
        <v>3184</v>
      </c>
      <c r="H262" s="154" t="s">
        <v>3185</v>
      </c>
      <c r="I262" s="155" t="s">
        <v>3186</v>
      </c>
      <c r="J262" s="154" t="s">
        <v>3183</v>
      </c>
      <c r="K262" s="154" t="s">
        <v>3187</v>
      </c>
      <c r="L262" s="154" t="s">
        <v>3188</v>
      </c>
      <c r="M262" s="154" t="s">
        <v>1148</v>
      </c>
      <c r="N262" s="154" t="s">
        <v>1550</v>
      </c>
    </row>
    <row r="263" spans="1:14" x14ac:dyDescent="0.25">
      <c r="A263" s="161">
        <v>65554227</v>
      </c>
      <c r="B263" s="75" t="s">
        <v>3527</v>
      </c>
      <c r="C263" s="161" t="s">
        <v>3096</v>
      </c>
      <c r="D263" s="198" t="s">
        <v>3097</v>
      </c>
      <c r="E263" s="198"/>
      <c r="F263" s="198"/>
      <c r="G263" s="198"/>
      <c r="H263" s="198"/>
      <c r="I263" s="198"/>
      <c r="J263" s="198"/>
      <c r="K263" s="198"/>
      <c r="L263" s="198"/>
      <c r="M263" s="198"/>
      <c r="N263" s="161" t="s">
        <v>3098</v>
      </c>
    </row>
    <row r="264" spans="1:14" x14ac:dyDescent="0.25">
      <c r="A264" s="162">
        <v>65992844</v>
      </c>
      <c r="B264" s="73" t="s">
        <v>3528</v>
      </c>
      <c r="C264" s="162" t="s">
        <v>200</v>
      </c>
      <c r="D264" s="162">
        <v>3</v>
      </c>
      <c r="E264" s="162" t="s">
        <v>147</v>
      </c>
      <c r="F264" s="162">
        <v>154.48099999999999</v>
      </c>
      <c r="G264" s="162">
        <v>154.279</v>
      </c>
      <c r="H264" s="162">
        <v>154.68</v>
      </c>
      <c r="I264" s="73" t="s">
        <v>3529</v>
      </c>
      <c r="J264" s="162">
        <v>154.28</v>
      </c>
      <c r="K264" s="162">
        <v>-9</v>
      </c>
      <c r="L264" s="162">
        <v>0</v>
      </c>
      <c r="M264" s="162">
        <v>0</v>
      </c>
      <c r="N264" s="162">
        <v>-545.26</v>
      </c>
    </row>
    <row r="265" spans="1:14" x14ac:dyDescent="0.25">
      <c r="A265" s="161">
        <v>66035151</v>
      </c>
      <c r="B265" s="75" t="s">
        <v>3530</v>
      </c>
      <c r="C265" s="161" t="s">
        <v>200</v>
      </c>
      <c r="D265" s="161">
        <v>2.5</v>
      </c>
      <c r="E265" s="161" t="s">
        <v>147</v>
      </c>
      <c r="F265" s="161">
        <v>153.965</v>
      </c>
      <c r="G265" s="161">
        <v>153.69900000000001</v>
      </c>
      <c r="H265" s="161">
        <v>154.34200000000001</v>
      </c>
      <c r="I265" s="75" t="s">
        <v>3531</v>
      </c>
      <c r="J265" s="161">
        <v>153.69300000000001</v>
      </c>
      <c r="K265" s="161">
        <v>-7.5</v>
      </c>
      <c r="L265" s="161">
        <v>0</v>
      </c>
      <c r="M265" s="161">
        <v>0</v>
      </c>
      <c r="N265" s="161">
        <v>-616.4</v>
      </c>
    </row>
    <row r="266" spans="1:14" x14ac:dyDescent="0.25">
      <c r="A266" s="162">
        <v>66263095</v>
      </c>
      <c r="B266" s="73" t="s">
        <v>3532</v>
      </c>
      <c r="C266" s="162" t="s">
        <v>195</v>
      </c>
      <c r="D266" s="162">
        <v>1.8</v>
      </c>
      <c r="E266" s="162" t="s">
        <v>147</v>
      </c>
      <c r="F266" s="162">
        <v>152.97800000000001</v>
      </c>
      <c r="G266" s="162">
        <v>153.28800000000001</v>
      </c>
      <c r="H266" s="162">
        <v>152.578</v>
      </c>
      <c r="I266" s="73" t="s">
        <v>3533</v>
      </c>
      <c r="J266" s="162">
        <v>152.58000000000001</v>
      </c>
      <c r="K266" s="162">
        <v>-5.4</v>
      </c>
      <c r="L266" s="162">
        <v>0</v>
      </c>
      <c r="M266" s="162">
        <v>0</v>
      </c>
      <c r="N266" s="162">
        <v>648.91999999999996</v>
      </c>
    </row>
    <row r="267" spans="1:14" x14ac:dyDescent="0.25">
      <c r="A267" s="161">
        <v>66551233</v>
      </c>
      <c r="B267" s="75" t="s">
        <v>3534</v>
      </c>
      <c r="C267" s="161" t="s">
        <v>195</v>
      </c>
      <c r="D267" s="161">
        <v>2</v>
      </c>
      <c r="E267" s="161" t="s">
        <v>147</v>
      </c>
      <c r="F267" s="161">
        <v>152.697</v>
      </c>
      <c r="G267" s="161">
        <v>152.994</v>
      </c>
      <c r="H267" s="161">
        <v>152.17500000000001</v>
      </c>
      <c r="I267" s="75" t="s">
        <v>3535</v>
      </c>
      <c r="J267" s="161">
        <v>152.999</v>
      </c>
      <c r="K267" s="161">
        <v>-6</v>
      </c>
      <c r="L267" s="161">
        <v>0</v>
      </c>
      <c r="M267" s="161">
        <v>0</v>
      </c>
      <c r="N267" s="161">
        <v>-548.29</v>
      </c>
    </row>
    <row r="268" spans="1:14" x14ac:dyDescent="0.25">
      <c r="A268" s="162">
        <v>66749973</v>
      </c>
      <c r="B268" s="73" t="s">
        <v>3536</v>
      </c>
      <c r="C268" s="162" t="s">
        <v>200</v>
      </c>
      <c r="D268" s="162">
        <v>4.5</v>
      </c>
      <c r="E268" s="162" t="s">
        <v>147</v>
      </c>
      <c r="F268" s="162">
        <v>153.69999999999999</v>
      </c>
      <c r="G268" s="162">
        <v>153.55699999999999</v>
      </c>
      <c r="H268" s="162">
        <v>153.98400000000001</v>
      </c>
      <c r="I268" s="73" t="s">
        <v>3537</v>
      </c>
      <c r="J268" s="162">
        <v>153.55799999999999</v>
      </c>
      <c r="K268" s="162">
        <v>-13.5</v>
      </c>
      <c r="L268" s="162">
        <v>0</v>
      </c>
      <c r="M268" s="162">
        <v>0</v>
      </c>
      <c r="N268" s="162">
        <v>-577.85</v>
      </c>
    </row>
    <row r="269" spans="1:14" x14ac:dyDescent="0.25">
      <c r="A269" s="161">
        <v>66760300</v>
      </c>
      <c r="B269" s="75" t="s">
        <v>3538</v>
      </c>
      <c r="C269" s="161" t="s">
        <v>195</v>
      </c>
      <c r="D269" s="161">
        <v>3</v>
      </c>
      <c r="E269" s="161" t="s">
        <v>147</v>
      </c>
      <c r="F269" s="161">
        <v>153.54400000000001</v>
      </c>
      <c r="G269" s="161">
        <v>153.804</v>
      </c>
      <c r="H269" s="161">
        <v>153.209</v>
      </c>
      <c r="I269" s="75" t="s">
        <v>3539</v>
      </c>
      <c r="J269" s="161">
        <v>153.78399999999999</v>
      </c>
      <c r="K269" s="161">
        <v>-9</v>
      </c>
      <c r="L269" s="161">
        <v>0</v>
      </c>
      <c r="M269" s="161">
        <v>0</v>
      </c>
      <c r="N269" s="161">
        <v>-650.29999999999995</v>
      </c>
    </row>
    <row r="270" spans="1:14" x14ac:dyDescent="0.25">
      <c r="A270" s="162">
        <v>66969425</v>
      </c>
      <c r="B270" s="73" t="s">
        <v>3540</v>
      </c>
      <c r="C270" s="162" t="s">
        <v>195</v>
      </c>
      <c r="D270" s="162">
        <v>3</v>
      </c>
      <c r="E270" s="162" t="s">
        <v>147</v>
      </c>
      <c r="F270" s="162">
        <v>154.851</v>
      </c>
      <c r="G270" s="162">
        <v>155.00299999999999</v>
      </c>
      <c r="H270" s="162">
        <v>154.44300000000001</v>
      </c>
      <c r="I270" s="73" t="s">
        <v>3541</v>
      </c>
      <c r="J270" s="162">
        <v>155.00800000000001</v>
      </c>
      <c r="K270" s="162">
        <v>-9</v>
      </c>
      <c r="L270" s="162">
        <v>0</v>
      </c>
      <c r="M270" s="162">
        <v>0</v>
      </c>
      <c r="N270" s="162">
        <v>-424.86</v>
      </c>
    </row>
    <row r="271" spans="1:14" x14ac:dyDescent="0.25">
      <c r="A271" s="161">
        <v>67183753</v>
      </c>
      <c r="B271" s="75" t="s">
        <v>3542</v>
      </c>
      <c r="C271" s="161" t="s">
        <v>195</v>
      </c>
      <c r="D271" s="161">
        <v>3.5</v>
      </c>
      <c r="E271" s="161" t="s">
        <v>147</v>
      </c>
      <c r="F271" s="161">
        <v>154.08500000000001</v>
      </c>
      <c r="G271" s="161">
        <v>154.26599999999999</v>
      </c>
      <c r="H271" s="161">
        <v>153.785</v>
      </c>
      <c r="I271" s="75" t="s">
        <v>3543</v>
      </c>
      <c r="J271" s="161">
        <v>154.26599999999999</v>
      </c>
      <c r="K271" s="161">
        <v>-10.5</v>
      </c>
      <c r="L271" s="161">
        <v>0</v>
      </c>
      <c r="M271" s="161">
        <v>0</v>
      </c>
      <c r="N271" s="161">
        <v>-571.86</v>
      </c>
    </row>
    <row r="272" spans="1:14" x14ac:dyDescent="0.25">
      <c r="A272" s="162">
        <v>67355482</v>
      </c>
      <c r="B272" s="73" t="s">
        <v>3544</v>
      </c>
      <c r="C272" s="162" t="s">
        <v>195</v>
      </c>
      <c r="D272" s="162">
        <v>2.5</v>
      </c>
      <c r="E272" s="162" t="s">
        <v>147</v>
      </c>
      <c r="F272" s="162">
        <v>153.977</v>
      </c>
      <c r="G272" s="162">
        <v>154.19399999999999</v>
      </c>
      <c r="H272" s="162">
        <v>153.42500000000001</v>
      </c>
      <c r="I272" s="73" t="s">
        <v>3545</v>
      </c>
      <c r="J272" s="162">
        <v>154.15100000000001</v>
      </c>
      <c r="K272" s="162">
        <v>-7.5</v>
      </c>
      <c r="L272" s="162">
        <v>0</v>
      </c>
      <c r="M272" s="162">
        <v>0</v>
      </c>
      <c r="N272" s="162">
        <v>-392.67</v>
      </c>
    </row>
    <row r="273" spans="1:14" x14ac:dyDescent="0.25">
      <c r="A273" s="161">
        <v>67578605</v>
      </c>
      <c r="B273" s="75" t="s">
        <v>3546</v>
      </c>
      <c r="C273" s="161" t="s">
        <v>200</v>
      </c>
      <c r="D273" s="161">
        <v>6</v>
      </c>
      <c r="E273" s="161" t="s">
        <v>147</v>
      </c>
      <c r="F273" s="161">
        <v>154.21799999999999</v>
      </c>
      <c r="G273" s="161">
        <v>154.101</v>
      </c>
      <c r="H273" s="161">
        <v>154.46100000000001</v>
      </c>
      <c r="I273" s="75" t="s">
        <v>3547</v>
      </c>
      <c r="J273" s="161">
        <v>154.101</v>
      </c>
      <c r="K273" s="161">
        <v>-18</v>
      </c>
      <c r="L273" s="161">
        <v>0</v>
      </c>
      <c r="M273" s="161">
        <v>0</v>
      </c>
      <c r="N273" s="161">
        <v>-633.29</v>
      </c>
    </row>
    <row r="274" spans="1:14" x14ac:dyDescent="0.25">
      <c r="A274" s="162">
        <v>67795694</v>
      </c>
      <c r="B274" s="73" t="s">
        <v>3548</v>
      </c>
      <c r="C274" s="162" t="s">
        <v>195</v>
      </c>
      <c r="D274" s="162">
        <v>3</v>
      </c>
      <c r="E274" s="162" t="s">
        <v>147</v>
      </c>
      <c r="F274" s="162">
        <v>152.90600000000001</v>
      </c>
      <c r="G274" s="162">
        <v>153.08500000000001</v>
      </c>
      <c r="H274" s="162">
        <v>152.54499999999999</v>
      </c>
      <c r="I274" s="73" t="s">
        <v>3549</v>
      </c>
      <c r="J274" s="162">
        <v>153.08500000000001</v>
      </c>
      <c r="K274" s="162">
        <v>-9</v>
      </c>
      <c r="L274" s="162">
        <v>0</v>
      </c>
      <c r="M274" s="162">
        <v>0</v>
      </c>
      <c r="N274" s="162">
        <v>-485.13</v>
      </c>
    </row>
    <row r="275" spans="1:14" x14ac:dyDescent="0.25">
      <c r="A275" s="161">
        <v>68063109</v>
      </c>
      <c r="B275" s="75" t="s">
        <v>3550</v>
      </c>
      <c r="C275" s="161" t="s">
        <v>200</v>
      </c>
      <c r="D275" s="161">
        <v>3</v>
      </c>
      <c r="E275" s="161" t="s">
        <v>147</v>
      </c>
      <c r="F275" s="161">
        <v>153.18600000000001</v>
      </c>
      <c r="G275" s="161">
        <v>153.029</v>
      </c>
      <c r="H275" s="161">
        <v>153.40100000000001</v>
      </c>
      <c r="I275" s="75" t="s">
        <v>3551</v>
      </c>
      <c r="J275" s="161">
        <v>153.029</v>
      </c>
      <c r="K275" s="161">
        <v>-9</v>
      </c>
      <c r="L275" s="161">
        <v>0</v>
      </c>
      <c r="M275" s="161">
        <v>0</v>
      </c>
      <c r="N275" s="161">
        <v>-425.54</v>
      </c>
    </row>
    <row r="276" spans="1:14" x14ac:dyDescent="0.25">
      <c r="A276" s="199"/>
      <c r="B276" s="199"/>
      <c r="C276" s="199"/>
      <c r="D276" s="199"/>
      <c r="E276" s="199"/>
      <c r="F276" s="199"/>
      <c r="G276" s="199"/>
      <c r="H276" s="199"/>
      <c r="I276" s="199"/>
      <c r="J276" s="199"/>
      <c r="K276" s="161">
        <v>-113.4</v>
      </c>
      <c r="L276" s="161">
        <v>0</v>
      </c>
      <c r="M276" s="161">
        <v>0</v>
      </c>
      <c r="N276" s="161" t="s">
        <v>3552</v>
      </c>
    </row>
    <row r="277" spans="1:14" x14ac:dyDescent="0.25">
      <c r="A277" s="200" t="s">
        <v>3168</v>
      </c>
      <c r="B277" s="200"/>
      <c r="C277" s="200"/>
      <c r="D277" s="200"/>
      <c r="E277" s="200"/>
      <c r="F277" s="200"/>
      <c r="G277" s="200"/>
      <c r="H277" s="200"/>
      <c r="I277" s="200"/>
      <c r="J277" s="200"/>
      <c r="K277" s="200"/>
      <c r="L277" s="200"/>
      <c r="M277" s="200" t="s">
        <v>3553</v>
      </c>
      <c r="N277" s="200"/>
    </row>
    <row r="278" spans="1:14" x14ac:dyDescent="0.25">
      <c r="N278" t="s">
        <v>3554</v>
      </c>
    </row>
    <row r="280" spans="1:14" x14ac:dyDescent="0.25">
      <c r="A280" t="s">
        <v>3221</v>
      </c>
      <c r="B280">
        <v>643.52</v>
      </c>
      <c r="C280" t="s">
        <v>3223</v>
      </c>
      <c r="D280" t="s">
        <v>3555</v>
      </c>
      <c r="E280" t="s">
        <v>3225</v>
      </c>
      <c r="F280" t="s">
        <v>3553</v>
      </c>
    </row>
    <row r="281" spans="1:14" x14ac:dyDescent="0.25">
      <c r="A281" t="s">
        <v>3226</v>
      </c>
      <c r="B281">
        <v>0.11</v>
      </c>
      <c r="C281" t="s">
        <v>3227</v>
      </c>
      <c r="D281">
        <v>-444.66</v>
      </c>
      <c r="E281" t="s">
        <v>3228</v>
      </c>
    </row>
    <row r="282" spans="1:14" x14ac:dyDescent="0.25">
      <c r="A282" t="s">
        <v>3229</v>
      </c>
      <c r="B282" t="s">
        <v>3556</v>
      </c>
      <c r="C282" t="s">
        <v>3230</v>
      </c>
      <c r="D282" t="s">
        <v>3557</v>
      </c>
      <c r="E282" t="s">
        <v>3232</v>
      </c>
      <c r="F282" t="s">
        <v>3558</v>
      </c>
    </row>
    <row r="283" spans="1:14" x14ac:dyDescent="0.25">
      <c r="A283" t="s">
        <v>3228</v>
      </c>
    </row>
    <row r="284" spans="1:14" x14ac:dyDescent="0.25">
      <c r="A284" t="s">
        <v>3234</v>
      </c>
      <c r="B284">
        <v>12</v>
      </c>
      <c r="C284" t="s">
        <v>3235</v>
      </c>
      <c r="D284" t="s">
        <v>3559</v>
      </c>
      <c r="E284" t="s">
        <v>3237</v>
      </c>
      <c r="F284" t="s">
        <v>3514</v>
      </c>
    </row>
    <row r="285" spans="1:14" x14ac:dyDescent="0.25">
      <c r="A285" t="s">
        <v>3239</v>
      </c>
      <c r="B285" t="s">
        <v>3560</v>
      </c>
      <c r="C285" t="s">
        <v>3241</v>
      </c>
      <c r="D285" t="s">
        <v>3561</v>
      </c>
    </row>
    <row r="286" spans="1:14" x14ac:dyDescent="0.25">
      <c r="A286" t="s">
        <v>3243</v>
      </c>
      <c r="B286" t="s">
        <v>3244</v>
      </c>
      <c r="C286">
        <v>643.52</v>
      </c>
      <c r="D286" t="s">
        <v>3246</v>
      </c>
      <c r="E286">
        <v>-659.3</v>
      </c>
    </row>
    <row r="287" spans="1:14" x14ac:dyDescent="0.25">
      <c r="A287" t="s">
        <v>3247</v>
      </c>
      <c r="B287" t="s">
        <v>3244</v>
      </c>
      <c r="C287">
        <v>643.52</v>
      </c>
      <c r="D287" t="s">
        <v>3246</v>
      </c>
      <c r="E287">
        <v>-543.59</v>
      </c>
    </row>
    <row r="288" spans="1:14" x14ac:dyDescent="0.25">
      <c r="A288" t="s">
        <v>3248</v>
      </c>
      <c r="B288" t="s">
        <v>3249</v>
      </c>
      <c r="C288" t="s">
        <v>3562</v>
      </c>
      <c r="D288" t="s">
        <v>3251</v>
      </c>
      <c r="E288" t="s">
        <v>3563</v>
      </c>
    </row>
    <row r="289" spans="1:5" x14ac:dyDescent="0.25">
      <c r="A289" t="s">
        <v>3253</v>
      </c>
      <c r="B289" t="s">
        <v>3254</v>
      </c>
      <c r="C289" t="s">
        <v>3564</v>
      </c>
      <c r="D289" t="s">
        <v>3256</v>
      </c>
      <c r="E289" t="s">
        <v>3565</v>
      </c>
    </row>
    <row r="290" spans="1:5" x14ac:dyDescent="0.25">
      <c r="A290" t="s">
        <v>3247</v>
      </c>
      <c r="B290" t="s">
        <v>3258</v>
      </c>
      <c r="C290">
        <v>1</v>
      </c>
      <c r="D290" t="s">
        <v>3259</v>
      </c>
      <c r="E290">
        <v>6</v>
      </c>
    </row>
  </sheetData>
  <mergeCells count="87">
    <mergeCell ref="A102:L102"/>
    <mergeCell ref="M102:N102"/>
    <mergeCell ref="A90:M90"/>
    <mergeCell ref="D92:M92"/>
    <mergeCell ref="K98:N98"/>
    <mergeCell ref="K99:N99"/>
    <mergeCell ref="A101:J101"/>
    <mergeCell ref="A89:B89"/>
    <mergeCell ref="C89:G89"/>
    <mergeCell ref="H89:I89"/>
    <mergeCell ref="J89:K89"/>
    <mergeCell ref="L89:N89"/>
    <mergeCell ref="D58:M58"/>
    <mergeCell ref="K65:N65"/>
    <mergeCell ref="A74:J74"/>
    <mergeCell ref="A75:L75"/>
    <mergeCell ref="M75:N75"/>
    <mergeCell ref="A56:M56"/>
    <mergeCell ref="D5:M5"/>
    <mergeCell ref="A39:J39"/>
    <mergeCell ref="A40:L40"/>
    <mergeCell ref="M40:N40"/>
    <mergeCell ref="A55:B55"/>
    <mergeCell ref="C55:G55"/>
    <mergeCell ref="H55:I55"/>
    <mergeCell ref="J55:K55"/>
    <mergeCell ref="L55:N55"/>
    <mergeCell ref="A3:B3"/>
    <mergeCell ref="C3:G3"/>
    <mergeCell ref="H3:I3"/>
    <mergeCell ref="J3:K3"/>
    <mergeCell ref="L3:N3"/>
    <mergeCell ref="A117:B117"/>
    <mergeCell ref="C117:G117"/>
    <mergeCell ref="H117:I117"/>
    <mergeCell ref="J117:K117"/>
    <mergeCell ref="L117:N117"/>
    <mergeCell ref="A118:M118"/>
    <mergeCell ref="D120:M120"/>
    <mergeCell ref="K122:N122"/>
    <mergeCell ref="A143:J143"/>
    <mergeCell ref="A144:L144"/>
    <mergeCell ref="M144:N144"/>
    <mergeCell ref="A158:B158"/>
    <mergeCell ref="C158:G158"/>
    <mergeCell ref="H158:I158"/>
    <mergeCell ref="J158:K158"/>
    <mergeCell ref="L158:N158"/>
    <mergeCell ref="A159:M159"/>
    <mergeCell ref="D161:M161"/>
    <mergeCell ref="A171:J171"/>
    <mergeCell ref="A172:L172"/>
    <mergeCell ref="M172:N172"/>
    <mergeCell ref="A187:B187"/>
    <mergeCell ref="C187:G187"/>
    <mergeCell ref="H187:I187"/>
    <mergeCell ref="J187:K187"/>
    <mergeCell ref="L187:N187"/>
    <mergeCell ref="A188:M188"/>
    <mergeCell ref="D190:M190"/>
    <mergeCell ref="K192:N192"/>
    <mergeCell ref="K193:N193"/>
    <mergeCell ref="K196:N196"/>
    <mergeCell ref="K197:N197"/>
    <mergeCell ref="A208:J208"/>
    <mergeCell ref="A209:L209"/>
    <mergeCell ref="M209:N209"/>
    <mergeCell ref="A224:B224"/>
    <mergeCell ref="C224:G224"/>
    <mergeCell ref="H224:I224"/>
    <mergeCell ref="J224:K224"/>
    <mergeCell ref="L224:N224"/>
    <mergeCell ref="A225:M225"/>
    <mergeCell ref="D227:M227"/>
    <mergeCell ref="A244:J244"/>
    <mergeCell ref="A245:L245"/>
    <mergeCell ref="M245:N245"/>
    <mergeCell ref="A260:B260"/>
    <mergeCell ref="C260:G260"/>
    <mergeCell ref="H260:I260"/>
    <mergeCell ref="J260:K260"/>
    <mergeCell ref="L260:N260"/>
    <mergeCell ref="A261:M261"/>
    <mergeCell ref="D263:M263"/>
    <mergeCell ref="A276:J276"/>
    <mergeCell ref="A277:L277"/>
    <mergeCell ref="M277:N277"/>
  </mergeCells>
  <hyperlinks>
    <hyperlink ref="N76" r:id="rId1" xr:uid="{00000000-0004-0000-0100-000000000000}"/>
    <hyperlink ref="N41" r:id="rId2" xr:uid="{00000000-0004-0000-0100-000001000000}"/>
    <hyperlink ref="N103" r:id="rId3" xr:uid="{2D528659-9952-414E-B96D-D2DEF5D18AC0}"/>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08"/>
  <sheetViews>
    <sheetView topLeftCell="A142" workbookViewId="0">
      <selection activeCell="A161" sqref="A161:N224"/>
    </sheetView>
  </sheetViews>
  <sheetFormatPr defaultRowHeight="15" x14ac:dyDescent="0.25"/>
  <sheetData>
    <row r="1" spans="1:15" ht="16.5" x14ac:dyDescent="0.3">
      <c r="A1" s="6" t="s">
        <v>10</v>
      </c>
      <c r="B1" s="6" t="s">
        <v>191</v>
      </c>
      <c r="C1" s="6" t="s">
        <v>193</v>
      </c>
      <c r="D1" s="6" t="s">
        <v>194</v>
      </c>
      <c r="E1" s="6" t="s">
        <v>192</v>
      </c>
      <c r="F1" s="6" t="s">
        <v>196</v>
      </c>
      <c r="G1" s="6" t="s">
        <v>142</v>
      </c>
      <c r="H1" s="6" t="s">
        <v>143</v>
      </c>
      <c r="I1" s="6" t="s">
        <v>197</v>
      </c>
      <c r="J1" s="6" t="s">
        <v>198</v>
      </c>
      <c r="K1" s="6" t="s">
        <v>190</v>
      </c>
      <c r="L1" s="6" t="s">
        <v>1148</v>
      </c>
      <c r="M1" s="6" t="s">
        <v>144</v>
      </c>
      <c r="N1" s="6" t="s">
        <v>2410</v>
      </c>
    </row>
    <row r="2" spans="1:15" ht="16.5" x14ac:dyDescent="0.3">
      <c r="A2" s="13"/>
      <c r="B2" s="13"/>
      <c r="C2" s="13"/>
      <c r="D2" s="13"/>
      <c r="E2" s="13"/>
      <c r="F2" s="13"/>
      <c r="G2" s="13"/>
      <c r="H2" s="13"/>
      <c r="I2" s="13"/>
      <c r="J2" s="13"/>
      <c r="K2" s="13"/>
      <c r="L2" s="13"/>
      <c r="M2" s="13"/>
      <c r="N2" s="13"/>
    </row>
    <row r="3" spans="1:15" ht="16.5" x14ac:dyDescent="0.3">
      <c r="A3" s="197" t="s">
        <v>3027</v>
      </c>
      <c r="B3" s="197"/>
      <c r="C3" s="13"/>
      <c r="D3" s="13"/>
      <c r="E3" s="13"/>
      <c r="F3" s="13"/>
      <c r="G3" s="13"/>
      <c r="H3" s="13"/>
      <c r="I3" s="13"/>
      <c r="J3" s="13"/>
      <c r="K3" s="13"/>
      <c r="L3" s="13"/>
      <c r="M3" s="13"/>
      <c r="N3" s="13"/>
    </row>
    <row r="4" spans="1:15" ht="16.5" x14ac:dyDescent="0.3">
      <c r="A4" s="13"/>
      <c r="B4" s="13"/>
      <c r="C4" s="13"/>
      <c r="D4" s="13"/>
      <c r="E4" s="13"/>
      <c r="F4" s="13"/>
      <c r="G4" s="13"/>
      <c r="H4" s="13"/>
      <c r="I4" s="13"/>
      <c r="J4" s="13"/>
      <c r="K4" s="13"/>
      <c r="L4" s="13"/>
      <c r="M4" s="13"/>
      <c r="N4" s="13"/>
    </row>
    <row r="5" spans="1:15" x14ac:dyDescent="0.25">
      <c r="A5" s="74">
        <v>43749333</v>
      </c>
      <c r="B5" s="73" t="s">
        <v>2914</v>
      </c>
      <c r="C5" s="74" t="s">
        <v>195</v>
      </c>
      <c r="D5" s="74">
        <v>0.1</v>
      </c>
      <c r="E5" s="74" t="s">
        <v>147</v>
      </c>
      <c r="F5" s="74">
        <v>138.88499999999999</v>
      </c>
      <c r="G5" s="74">
        <v>139.30500000000001</v>
      </c>
      <c r="H5" s="74">
        <v>138.661</v>
      </c>
      <c r="I5" s="73" t="s">
        <v>2915</v>
      </c>
      <c r="J5" s="74">
        <v>138.65</v>
      </c>
      <c r="K5" s="74">
        <v>0</v>
      </c>
      <c r="L5" s="74">
        <v>0</v>
      </c>
      <c r="M5" s="74">
        <v>0</v>
      </c>
      <c r="N5" s="147">
        <v>22.57</v>
      </c>
      <c r="O5" s="147">
        <v>1</v>
      </c>
    </row>
    <row r="6" spans="1:15" x14ac:dyDescent="0.25">
      <c r="A6" s="76">
        <v>43784442</v>
      </c>
      <c r="B6" s="75" t="s">
        <v>2916</v>
      </c>
      <c r="C6" s="76" t="s">
        <v>200</v>
      </c>
      <c r="D6" s="76">
        <v>0.7</v>
      </c>
      <c r="E6" s="76" t="s">
        <v>147</v>
      </c>
      <c r="F6" s="76">
        <v>139.10300000000001</v>
      </c>
      <c r="G6" s="76">
        <v>138.22200000000001</v>
      </c>
      <c r="H6" s="76">
        <v>139.24799999999999</v>
      </c>
      <c r="I6" s="75" t="s">
        <v>2917</v>
      </c>
      <c r="J6" s="76">
        <v>139.21</v>
      </c>
      <c r="K6" s="76">
        <v>0</v>
      </c>
      <c r="L6" s="76">
        <v>0</v>
      </c>
      <c r="M6" s="76">
        <v>0</v>
      </c>
      <c r="N6" s="148">
        <v>71.77</v>
      </c>
      <c r="O6" s="148">
        <v>2</v>
      </c>
    </row>
    <row r="7" spans="1:15" x14ac:dyDescent="0.25">
      <c r="A7" s="74">
        <v>43821240</v>
      </c>
      <c r="B7" s="73" t="s">
        <v>2918</v>
      </c>
      <c r="C7" s="74" t="s">
        <v>195</v>
      </c>
      <c r="D7" s="74">
        <v>0.1</v>
      </c>
      <c r="E7" s="74" t="s">
        <v>147</v>
      </c>
      <c r="F7" s="74">
        <v>139.523</v>
      </c>
      <c r="G7" s="74">
        <v>140.48500000000001</v>
      </c>
      <c r="H7" s="74">
        <v>139.267</v>
      </c>
      <c r="I7" s="73" t="s">
        <v>2919</v>
      </c>
      <c r="J7" s="74">
        <v>139.40299999999999</v>
      </c>
      <c r="K7" s="74">
        <v>0</v>
      </c>
      <c r="L7" s="74">
        <v>0</v>
      </c>
      <c r="M7" s="74">
        <v>0</v>
      </c>
      <c r="N7" s="147">
        <v>11.46</v>
      </c>
      <c r="O7" s="147">
        <v>3</v>
      </c>
    </row>
    <row r="8" spans="1:15" x14ac:dyDescent="0.25">
      <c r="A8" s="76">
        <v>43850162</v>
      </c>
      <c r="B8" s="75" t="s">
        <v>2920</v>
      </c>
      <c r="C8" s="76" t="s">
        <v>200</v>
      </c>
      <c r="D8" s="76">
        <v>0.1</v>
      </c>
      <c r="E8" s="76" t="s">
        <v>147</v>
      </c>
      <c r="F8" s="76">
        <v>139.977</v>
      </c>
      <c r="G8" s="76">
        <v>138.83000000000001</v>
      </c>
      <c r="H8" s="76">
        <v>140.179</v>
      </c>
      <c r="I8" s="75" t="s">
        <v>2921</v>
      </c>
      <c r="J8" s="76">
        <v>140.10300000000001</v>
      </c>
      <c r="K8" s="76">
        <v>0</v>
      </c>
      <c r="L8" s="76">
        <v>0</v>
      </c>
      <c r="M8" s="76">
        <v>0</v>
      </c>
      <c r="N8" s="148">
        <v>12.08</v>
      </c>
      <c r="O8" s="148">
        <v>4</v>
      </c>
    </row>
    <row r="9" spans="1:15" x14ac:dyDescent="0.25">
      <c r="A9" s="74">
        <v>43893964</v>
      </c>
      <c r="B9" s="73" t="s">
        <v>2922</v>
      </c>
      <c r="C9" s="74" t="s">
        <v>195</v>
      </c>
      <c r="D9" s="74">
        <v>0.1</v>
      </c>
      <c r="E9" s="74" t="s">
        <v>147</v>
      </c>
      <c r="F9" s="74">
        <v>140.41300000000001</v>
      </c>
      <c r="G9" s="74">
        <v>148</v>
      </c>
      <c r="H9" s="74">
        <v>140.24</v>
      </c>
      <c r="I9" s="73" t="s">
        <v>2923</v>
      </c>
      <c r="J9" s="74">
        <v>140.40899999999999</v>
      </c>
      <c r="K9" s="74">
        <v>0</v>
      </c>
      <c r="L9" s="74">
        <v>0</v>
      </c>
      <c r="M9" s="74">
        <v>0</v>
      </c>
      <c r="N9" s="147">
        <v>0.38</v>
      </c>
      <c r="O9" s="147">
        <v>5</v>
      </c>
    </row>
    <row r="10" spans="1:15" x14ac:dyDescent="0.25">
      <c r="A10" s="76">
        <v>43911277</v>
      </c>
      <c r="B10" s="75" t="s">
        <v>2924</v>
      </c>
      <c r="C10" s="76" t="s">
        <v>200</v>
      </c>
      <c r="D10" s="76">
        <v>0.1</v>
      </c>
      <c r="E10" s="76" t="s">
        <v>147</v>
      </c>
      <c r="F10" s="76">
        <v>139.29300000000001</v>
      </c>
      <c r="G10" s="76">
        <v>0</v>
      </c>
      <c r="H10" s="76">
        <v>139.4</v>
      </c>
      <c r="I10" s="75" t="s">
        <v>2925</v>
      </c>
      <c r="J10" s="76">
        <v>139.18600000000001</v>
      </c>
      <c r="K10" s="76">
        <v>0</v>
      </c>
      <c r="L10" s="76">
        <v>0</v>
      </c>
      <c r="M10" s="76">
        <v>0</v>
      </c>
      <c r="N10" s="148">
        <v>-10.29</v>
      </c>
      <c r="O10" s="148">
        <v>6</v>
      </c>
    </row>
    <row r="11" spans="1:15" x14ac:dyDescent="0.25">
      <c r="A11" s="74">
        <v>43911825</v>
      </c>
      <c r="B11" s="73" t="s">
        <v>2926</v>
      </c>
      <c r="C11" s="74" t="s">
        <v>200</v>
      </c>
      <c r="D11" s="74">
        <v>0.1</v>
      </c>
      <c r="E11" s="74" t="s">
        <v>147</v>
      </c>
      <c r="F11" s="74">
        <v>139.06299999999999</v>
      </c>
      <c r="G11" s="74">
        <v>0</v>
      </c>
      <c r="H11" s="74">
        <v>139.4</v>
      </c>
      <c r="I11" s="73" t="s">
        <v>2927</v>
      </c>
      <c r="J11" s="74">
        <v>139.17699999999999</v>
      </c>
      <c r="K11" s="74">
        <v>0</v>
      </c>
      <c r="L11" s="74">
        <v>0</v>
      </c>
      <c r="M11" s="74">
        <v>0</v>
      </c>
      <c r="N11" s="147">
        <v>10.97</v>
      </c>
      <c r="O11" s="147">
        <v>7</v>
      </c>
    </row>
    <row r="12" spans="1:15" x14ac:dyDescent="0.25">
      <c r="A12" s="76">
        <v>43912840</v>
      </c>
      <c r="B12" s="75" t="s">
        <v>2928</v>
      </c>
      <c r="C12" s="76" t="s">
        <v>200</v>
      </c>
      <c r="D12" s="76">
        <v>0.1</v>
      </c>
      <c r="E12" s="76" t="s">
        <v>147</v>
      </c>
      <c r="F12" s="76">
        <v>138.672</v>
      </c>
      <c r="G12" s="76">
        <v>0</v>
      </c>
      <c r="H12" s="76">
        <v>139.4</v>
      </c>
      <c r="I12" s="75" t="s">
        <v>2929</v>
      </c>
      <c r="J12" s="76">
        <v>139.17699999999999</v>
      </c>
      <c r="K12" s="76">
        <v>0</v>
      </c>
      <c r="L12" s="76">
        <v>0</v>
      </c>
      <c r="M12" s="76">
        <v>0</v>
      </c>
      <c r="N12" s="148">
        <v>48.58</v>
      </c>
      <c r="O12" s="148">
        <v>8</v>
      </c>
    </row>
    <row r="13" spans="1:15" x14ac:dyDescent="0.25">
      <c r="A13" s="74">
        <v>43913875</v>
      </c>
      <c r="B13" s="73" t="s">
        <v>2930</v>
      </c>
      <c r="C13" s="74" t="s">
        <v>200</v>
      </c>
      <c r="D13" s="74">
        <v>0.1</v>
      </c>
      <c r="E13" s="74" t="s">
        <v>147</v>
      </c>
      <c r="F13" s="74">
        <v>138.376</v>
      </c>
      <c r="G13" s="74">
        <v>0</v>
      </c>
      <c r="H13" s="74">
        <v>139.4</v>
      </c>
      <c r="I13" s="73" t="s">
        <v>2931</v>
      </c>
      <c r="J13" s="74">
        <v>139.17699999999999</v>
      </c>
      <c r="K13" s="74">
        <v>0</v>
      </c>
      <c r="L13" s="74">
        <v>0</v>
      </c>
      <c r="M13" s="74">
        <v>0</v>
      </c>
      <c r="N13" s="147">
        <v>77.05</v>
      </c>
      <c r="O13" s="147">
        <v>9</v>
      </c>
    </row>
    <row r="14" spans="1:15" x14ac:dyDescent="0.25">
      <c r="A14" s="76">
        <v>43920801</v>
      </c>
      <c r="B14" s="75" t="s">
        <v>2932</v>
      </c>
      <c r="C14" s="76" t="s">
        <v>195</v>
      </c>
      <c r="D14" s="76">
        <v>0.1</v>
      </c>
      <c r="E14" s="76" t="s">
        <v>147</v>
      </c>
      <c r="F14" s="76">
        <v>138.16900000000001</v>
      </c>
      <c r="G14" s="76">
        <v>0</v>
      </c>
      <c r="H14" s="76">
        <v>138.03299999999999</v>
      </c>
      <c r="I14" s="75" t="s">
        <v>2933</v>
      </c>
      <c r="J14" s="76">
        <v>138.399</v>
      </c>
      <c r="K14" s="76">
        <v>0</v>
      </c>
      <c r="L14" s="76">
        <v>0</v>
      </c>
      <c r="M14" s="76">
        <v>0</v>
      </c>
      <c r="N14" s="148">
        <v>-22.07</v>
      </c>
      <c r="O14" s="148">
        <v>10</v>
      </c>
    </row>
    <row r="15" spans="1:15" x14ac:dyDescent="0.25">
      <c r="A15" s="74">
        <v>43922771</v>
      </c>
      <c r="B15" s="73" t="s">
        <v>2934</v>
      </c>
      <c r="C15" s="74" t="s">
        <v>200</v>
      </c>
      <c r="D15" s="74">
        <v>0.1</v>
      </c>
      <c r="E15" s="74" t="s">
        <v>147</v>
      </c>
      <c r="F15" s="74">
        <v>138.43899999999999</v>
      </c>
      <c r="G15" s="74">
        <v>0</v>
      </c>
      <c r="H15" s="74">
        <v>139.4</v>
      </c>
      <c r="I15" s="73" t="s">
        <v>2935</v>
      </c>
      <c r="J15" s="74">
        <v>139.179</v>
      </c>
      <c r="K15" s="74">
        <v>0</v>
      </c>
      <c r="L15" s="74">
        <v>0</v>
      </c>
      <c r="M15" s="74">
        <v>0</v>
      </c>
      <c r="N15" s="147">
        <v>71.180000000000007</v>
      </c>
      <c r="O15" s="147">
        <v>11</v>
      </c>
    </row>
    <row r="16" spans="1:15" x14ac:dyDescent="0.25">
      <c r="A16" s="76">
        <v>43922809</v>
      </c>
      <c r="B16" s="75" t="s">
        <v>2936</v>
      </c>
      <c r="C16" s="76" t="s">
        <v>200</v>
      </c>
      <c r="D16" s="76">
        <v>0.1</v>
      </c>
      <c r="E16" s="76" t="s">
        <v>147</v>
      </c>
      <c r="F16" s="76">
        <v>138.43700000000001</v>
      </c>
      <c r="G16" s="76">
        <v>0</v>
      </c>
      <c r="H16" s="76">
        <v>139.4</v>
      </c>
      <c r="I16" s="75" t="s">
        <v>2935</v>
      </c>
      <c r="J16" s="76">
        <v>139.179</v>
      </c>
      <c r="K16" s="76">
        <v>0</v>
      </c>
      <c r="L16" s="76">
        <v>0</v>
      </c>
      <c r="M16" s="76">
        <v>0</v>
      </c>
      <c r="N16" s="148">
        <v>71.37</v>
      </c>
      <c r="O16" s="148">
        <v>12</v>
      </c>
    </row>
    <row r="17" spans="1:15" x14ac:dyDescent="0.25">
      <c r="A17" s="74">
        <v>43922810</v>
      </c>
      <c r="B17" s="73" t="s">
        <v>2937</v>
      </c>
      <c r="C17" s="74" t="s">
        <v>200</v>
      </c>
      <c r="D17" s="74">
        <v>0.1</v>
      </c>
      <c r="E17" s="74" t="s">
        <v>147</v>
      </c>
      <c r="F17" s="74">
        <v>138.435</v>
      </c>
      <c r="G17" s="74">
        <v>0</v>
      </c>
      <c r="H17" s="74">
        <v>139.4</v>
      </c>
      <c r="I17" s="73" t="s">
        <v>2938</v>
      </c>
      <c r="J17" s="74">
        <v>139.179</v>
      </c>
      <c r="K17" s="74">
        <v>0</v>
      </c>
      <c r="L17" s="74">
        <v>0</v>
      </c>
      <c r="M17" s="74">
        <v>0</v>
      </c>
      <c r="N17" s="147">
        <v>71.569999999999993</v>
      </c>
      <c r="O17" s="147">
        <v>13</v>
      </c>
    </row>
    <row r="18" spans="1:15" x14ac:dyDescent="0.25">
      <c r="A18" s="76">
        <v>43923027</v>
      </c>
      <c r="B18" s="75" t="s">
        <v>2939</v>
      </c>
      <c r="C18" s="76" t="s">
        <v>200</v>
      </c>
      <c r="D18" s="76">
        <v>0.1</v>
      </c>
      <c r="E18" s="76" t="s">
        <v>147</v>
      </c>
      <c r="F18" s="76">
        <v>138.39099999999999</v>
      </c>
      <c r="G18" s="76">
        <v>0</v>
      </c>
      <c r="H18" s="76">
        <v>139.4</v>
      </c>
      <c r="I18" s="75" t="s">
        <v>2940</v>
      </c>
      <c r="J18" s="76">
        <v>139.179</v>
      </c>
      <c r="K18" s="76">
        <v>0</v>
      </c>
      <c r="L18" s="76">
        <v>0</v>
      </c>
      <c r="M18" s="76">
        <v>0</v>
      </c>
      <c r="N18" s="148">
        <v>75.8</v>
      </c>
      <c r="O18" s="148">
        <v>14</v>
      </c>
    </row>
    <row r="19" spans="1:15" x14ac:dyDescent="0.25">
      <c r="A19" s="74">
        <v>43923048</v>
      </c>
      <c r="B19" s="73" t="s">
        <v>2941</v>
      </c>
      <c r="C19" s="74" t="s">
        <v>200</v>
      </c>
      <c r="D19" s="74">
        <v>0.1</v>
      </c>
      <c r="E19" s="74" t="s">
        <v>147</v>
      </c>
      <c r="F19" s="74">
        <v>138.38</v>
      </c>
      <c r="G19" s="74">
        <v>0</v>
      </c>
      <c r="H19" s="74">
        <v>139.4</v>
      </c>
      <c r="I19" s="73" t="s">
        <v>2942</v>
      </c>
      <c r="J19" s="74">
        <v>139.179</v>
      </c>
      <c r="K19" s="74">
        <v>0</v>
      </c>
      <c r="L19" s="74">
        <v>0</v>
      </c>
      <c r="M19" s="74">
        <v>0</v>
      </c>
      <c r="N19" s="147">
        <v>76.86</v>
      </c>
      <c r="O19" s="147">
        <v>15</v>
      </c>
    </row>
    <row r="20" spans="1:15" x14ac:dyDescent="0.25">
      <c r="A20" s="76">
        <v>43923097</v>
      </c>
      <c r="B20" s="75" t="s">
        <v>2943</v>
      </c>
      <c r="C20" s="76" t="s">
        <v>200</v>
      </c>
      <c r="D20" s="76">
        <v>0.1</v>
      </c>
      <c r="E20" s="76" t="s">
        <v>147</v>
      </c>
      <c r="F20" s="76">
        <v>138.31399999999999</v>
      </c>
      <c r="G20" s="76">
        <v>0</v>
      </c>
      <c r="H20" s="76">
        <v>139.5</v>
      </c>
      <c r="I20" s="75" t="s">
        <v>2944</v>
      </c>
      <c r="J20" s="76">
        <v>138.51599999999999</v>
      </c>
      <c r="K20" s="76">
        <v>0</v>
      </c>
      <c r="L20" s="76">
        <v>0</v>
      </c>
      <c r="M20" s="76">
        <v>0</v>
      </c>
      <c r="N20" s="76">
        <v>19.399999999999999</v>
      </c>
      <c r="O20" s="148">
        <v>16</v>
      </c>
    </row>
    <row r="21" spans="1:15" x14ac:dyDescent="0.25">
      <c r="A21" s="74">
        <v>43923253</v>
      </c>
      <c r="B21" s="73" t="s">
        <v>2945</v>
      </c>
      <c r="C21" s="74" t="s">
        <v>200</v>
      </c>
      <c r="D21" s="74">
        <v>0.1</v>
      </c>
      <c r="E21" s="74" t="s">
        <v>147</v>
      </c>
      <c r="F21" s="74">
        <v>138.31100000000001</v>
      </c>
      <c r="G21" s="74">
        <v>0</v>
      </c>
      <c r="H21" s="74">
        <v>0</v>
      </c>
      <c r="I21" s="73" t="s">
        <v>2946</v>
      </c>
      <c r="J21" s="74">
        <v>138.52500000000001</v>
      </c>
      <c r="K21" s="74">
        <v>0</v>
      </c>
      <c r="L21" s="74">
        <v>0</v>
      </c>
      <c r="M21" s="74">
        <v>0</v>
      </c>
      <c r="N21" s="74">
        <v>20.55</v>
      </c>
      <c r="O21" s="147">
        <v>17</v>
      </c>
    </row>
    <row r="22" spans="1:15" x14ac:dyDescent="0.25">
      <c r="A22" s="76">
        <v>43923339</v>
      </c>
      <c r="B22" s="75" t="s">
        <v>2947</v>
      </c>
      <c r="C22" s="76" t="s">
        <v>200</v>
      </c>
      <c r="D22" s="76">
        <v>0.1</v>
      </c>
      <c r="E22" s="76" t="s">
        <v>147</v>
      </c>
      <c r="F22" s="76">
        <v>138.38999999999999</v>
      </c>
      <c r="G22" s="76">
        <v>0</v>
      </c>
      <c r="H22" s="76">
        <v>139.4</v>
      </c>
      <c r="I22" s="75" t="s">
        <v>2948</v>
      </c>
      <c r="J22" s="76">
        <v>139.179</v>
      </c>
      <c r="K22" s="76">
        <v>0</v>
      </c>
      <c r="L22" s="76">
        <v>0</v>
      </c>
      <c r="M22" s="76">
        <v>0</v>
      </c>
      <c r="N22" s="76">
        <v>75.900000000000006</v>
      </c>
      <c r="O22" s="148">
        <v>18</v>
      </c>
    </row>
    <row r="23" spans="1:15" x14ac:dyDescent="0.25">
      <c r="A23" s="74">
        <v>43949851</v>
      </c>
      <c r="B23" s="73" t="s">
        <v>2949</v>
      </c>
      <c r="C23" s="74" t="s">
        <v>195</v>
      </c>
      <c r="D23" s="74">
        <v>0.1</v>
      </c>
      <c r="E23" s="74" t="s">
        <v>147</v>
      </c>
      <c r="F23" s="74">
        <v>138.73400000000001</v>
      </c>
      <c r="G23" s="74">
        <v>140.80799999999999</v>
      </c>
      <c r="H23" s="74">
        <v>138.63</v>
      </c>
      <c r="I23" s="73" t="s">
        <v>2950</v>
      </c>
      <c r="J23" s="74">
        <v>138.703</v>
      </c>
      <c r="K23" s="74">
        <v>0</v>
      </c>
      <c r="L23" s="74">
        <v>0</v>
      </c>
      <c r="M23" s="74">
        <v>0</v>
      </c>
      <c r="N23" s="74">
        <v>2.98</v>
      </c>
      <c r="O23" s="147">
        <v>19</v>
      </c>
    </row>
    <row r="24" spans="1:15" x14ac:dyDescent="0.25">
      <c r="A24" s="76">
        <v>43952057</v>
      </c>
      <c r="B24" s="75" t="s">
        <v>2951</v>
      </c>
      <c r="C24" s="76" t="s">
        <v>195</v>
      </c>
      <c r="D24" s="76">
        <v>0.1</v>
      </c>
      <c r="E24" s="76" t="s">
        <v>147</v>
      </c>
      <c r="F24" s="76">
        <v>139.02099999999999</v>
      </c>
      <c r="G24" s="76">
        <v>140.81100000000001</v>
      </c>
      <c r="H24" s="76">
        <v>138.30000000000001</v>
      </c>
      <c r="I24" s="75" t="s">
        <v>2952</v>
      </c>
      <c r="J24" s="76">
        <v>138.95500000000001</v>
      </c>
      <c r="K24" s="76">
        <v>0</v>
      </c>
      <c r="L24" s="76">
        <v>0</v>
      </c>
      <c r="M24" s="76">
        <v>0</v>
      </c>
      <c r="N24" s="76">
        <v>6.34</v>
      </c>
      <c r="O24" s="148">
        <v>20</v>
      </c>
    </row>
    <row r="25" spans="1:15" x14ac:dyDescent="0.25">
      <c r="A25" s="74">
        <v>43962309</v>
      </c>
      <c r="B25" s="73" t="s">
        <v>2953</v>
      </c>
      <c r="C25" s="74" t="s">
        <v>195</v>
      </c>
      <c r="D25" s="74">
        <v>0.1</v>
      </c>
      <c r="E25" s="74" t="s">
        <v>147</v>
      </c>
      <c r="F25" s="74">
        <v>139.13900000000001</v>
      </c>
      <c r="G25" s="74">
        <v>140.80000000000001</v>
      </c>
      <c r="H25" s="74">
        <v>138.91300000000001</v>
      </c>
      <c r="I25" s="73" t="s">
        <v>2954</v>
      </c>
      <c r="J25" s="74">
        <v>138.994</v>
      </c>
      <c r="K25" s="74">
        <v>0</v>
      </c>
      <c r="L25" s="74">
        <v>0</v>
      </c>
      <c r="M25" s="74">
        <v>0</v>
      </c>
      <c r="N25" s="74">
        <v>13.92</v>
      </c>
      <c r="O25" s="147">
        <v>21</v>
      </c>
    </row>
    <row r="26" spans="1:15" x14ac:dyDescent="0.25">
      <c r="A26" s="76">
        <v>43999019</v>
      </c>
      <c r="B26" s="75" t="s">
        <v>2955</v>
      </c>
      <c r="C26" s="76" t="s">
        <v>200</v>
      </c>
      <c r="D26" s="76">
        <v>0</v>
      </c>
      <c r="E26" s="76" t="s">
        <v>147</v>
      </c>
      <c r="F26" s="76">
        <v>140.20500000000001</v>
      </c>
      <c r="G26" s="76">
        <v>124.2</v>
      </c>
      <c r="H26" s="76">
        <v>140.30000000000001</v>
      </c>
      <c r="I26" s="75" t="s">
        <v>2956</v>
      </c>
      <c r="J26" s="76">
        <v>140.20500000000001</v>
      </c>
      <c r="K26" s="76">
        <v>0</v>
      </c>
      <c r="L26" s="76">
        <v>0</v>
      </c>
      <c r="M26" s="76">
        <v>0</v>
      </c>
      <c r="N26" s="76">
        <v>0</v>
      </c>
      <c r="O26" s="148">
        <v>22</v>
      </c>
    </row>
    <row r="27" spans="1:15" x14ac:dyDescent="0.25">
      <c r="A27" s="74">
        <v>43999840</v>
      </c>
      <c r="B27" s="73" t="s">
        <v>2957</v>
      </c>
      <c r="C27" s="74" t="s">
        <v>200</v>
      </c>
      <c r="D27" s="74">
        <v>0.1</v>
      </c>
      <c r="E27" s="74" t="s">
        <v>147</v>
      </c>
      <c r="F27" s="74">
        <v>140.20099999999999</v>
      </c>
      <c r="G27" s="74">
        <v>124.2</v>
      </c>
      <c r="H27" s="74">
        <v>140.30000000000001</v>
      </c>
      <c r="I27" s="73" t="s">
        <v>2958</v>
      </c>
      <c r="J27" s="74">
        <v>137.88999999999999</v>
      </c>
      <c r="K27" s="74">
        <v>0</v>
      </c>
      <c r="L27" s="74">
        <v>0</v>
      </c>
      <c r="M27" s="74">
        <v>-0.92</v>
      </c>
      <c r="N27" s="74">
        <v>-222.04</v>
      </c>
      <c r="O27" s="147">
        <v>23</v>
      </c>
    </row>
    <row r="28" spans="1:15" x14ac:dyDescent="0.25">
      <c r="A28" s="76">
        <v>44000589</v>
      </c>
      <c r="B28" s="75" t="s">
        <v>2959</v>
      </c>
      <c r="C28" s="76" t="s">
        <v>195</v>
      </c>
      <c r="D28" s="76">
        <v>0.1</v>
      </c>
      <c r="E28" s="76" t="s">
        <v>147</v>
      </c>
      <c r="F28" s="76">
        <v>140.01900000000001</v>
      </c>
      <c r="G28" s="76">
        <v>0</v>
      </c>
      <c r="H28" s="76">
        <v>139.65</v>
      </c>
      <c r="I28" s="75" t="s">
        <v>2960</v>
      </c>
      <c r="J28" s="76">
        <v>139.92599999999999</v>
      </c>
      <c r="K28" s="76">
        <v>0</v>
      </c>
      <c r="L28" s="76">
        <v>0</v>
      </c>
      <c r="M28" s="76">
        <v>0</v>
      </c>
      <c r="N28" s="76">
        <v>8.92</v>
      </c>
      <c r="O28" s="148">
        <v>24</v>
      </c>
    </row>
    <row r="29" spans="1:15" x14ac:dyDescent="0.25">
      <c r="A29" s="74">
        <v>44000812</v>
      </c>
      <c r="B29" s="73" t="s">
        <v>2961</v>
      </c>
      <c r="C29" s="74" t="s">
        <v>200</v>
      </c>
      <c r="D29" s="74">
        <v>0.1</v>
      </c>
      <c r="E29" s="74" t="s">
        <v>147</v>
      </c>
      <c r="F29" s="74">
        <v>140.10400000000001</v>
      </c>
      <c r="G29" s="74">
        <v>124.2</v>
      </c>
      <c r="H29" s="74">
        <v>140.19999999999999</v>
      </c>
      <c r="I29" s="73" t="s">
        <v>2962</v>
      </c>
      <c r="J29" s="74">
        <v>137.875</v>
      </c>
      <c r="K29" s="74">
        <v>0</v>
      </c>
      <c r="L29" s="74">
        <v>0</v>
      </c>
      <c r="M29" s="74">
        <v>-0.92</v>
      </c>
      <c r="N29" s="74">
        <v>-214.16</v>
      </c>
      <c r="O29" s="147">
        <v>25</v>
      </c>
    </row>
    <row r="30" spans="1:15" x14ac:dyDescent="0.25">
      <c r="A30" s="76">
        <v>44000930</v>
      </c>
      <c r="B30" s="75" t="s">
        <v>2963</v>
      </c>
      <c r="C30" s="76" t="s">
        <v>195</v>
      </c>
      <c r="D30" s="76">
        <v>0.1</v>
      </c>
      <c r="E30" s="76" t="s">
        <v>147</v>
      </c>
      <c r="F30" s="76">
        <v>140.006</v>
      </c>
      <c r="G30" s="76">
        <v>0</v>
      </c>
      <c r="H30" s="76">
        <v>139.65</v>
      </c>
      <c r="I30" s="75" t="s">
        <v>2964</v>
      </c>
      <c r="J30" s="76">
        <v>139.928</v>
      </c>
      <c r="K30" s="76">
        <v>0</v>
      </c>
      <c r="L30" s="76">
        <v>0</v>
      </c>
      <c r="M30" s="76">
        <v>0</v>
      </c>
      <c r="N30" s="76">
        <v>7.49</v>
      </c>
      <c r="O30" s="148">
        <v>26</v>
      </c>
    </row>
    <row r="31" spans="1:15" x14ac:dyDescent="0.25">
      <c r="A31" s="74">
        <v>44001030</v>
      </c>
      <c r="B31" s="73" t="s">
        <v>2965</v>
      </c>
      <c r="C31" s="74" t="s">
        <v>195</v>
      </c>
      <c r="D31" s="74">
        <v>0.1</v>
      </c>
      <c r="E31" s="74" t="s">
        <v>147</v>
      </c>
      <c r="F31" s="74">
        <v>139.98699999999999</v>
      </c>
      <c r="G31" s="74">
        <v>0</v>
      </c>
      <c r="H31" s="74">
        <v>139.65</v>
      </c>
      <c r="I31" s="73" t="s">
        <v>2966</v>
      </c>
      <c r="J31" s="74">
        <v>139.928</v>
      </c>
      <c r="K31" s="74">
        <v>0</v>
      </c>
      <c r="L31" s="74">
        <v>0</v>
      </c>
      <c r="M31" s="74">
        <v>0</v>
      </c>
      <c r="N31" s="74">
        <v>5.66</v>
      </c>
      <c r="O31" s="147">
        <v>27</v>
      </c>
    </row>
    <row r="32" spans="1:15" x14ac:dyDescent="0.25">
      <c r="A32" s="76">
        <v>44004517</v>
      </c>
      <c r="B32" s="75" t="s">
        <v>2967</v>
      </c>
      <c r="C32" s="76" t="s">
        <v>200</v>
      </c>
      <c r="D32" s="76">
        <v>0.1</v>
      </c>
      <c r="E32" s="76" t="s">
        <v>147</v>
      </c>
      <c r="F32" s="76">
        <v>139.86600000000001</v>
      </c>
      <c r="G32" s="76">
        <v>0</v>
      </c>
      <c r="H32" s="76">
        <v>0</v>
      </c>
      <c r="I32" s="75" t="s">
        <v>2968</v>
      </c>
      <c r="J32" s="76">
        <v>139.899</v>
      </c>
      <c r="K32" s="76">
        <v>0</v>
      </c>
      <c r="L32" s="76">
        <v>0</v>
      </c>
      <c r="M32" s="76">
        <v>0</v>
      </c>
      <c r="N32" s="76">
        <v>3.16</v>
      </c>
      <c r="O32" s="148">
        <v>28</v>
      </c>
    </row>
    <row r="33" spans="1:15" x14ac:dyDescent="0.25">
      <c r="A33" s="74">
        <v>44005877</v>
      </c>
      <c r="B33" s="73" t="s">
        <v>2969</v>
      </c>
      <c r="C33" s="74" t="s">
        <v>200</v>
      </c>
      <c r="D33" s="74">
        <v>0.1</v>
      </c>
      <c r="E33" s="74" t="s">
        <v>147</v>
      </c>
      <c r="F33" s="74">
        <v>139.66900000000001</v>
      </c>
      <c r="G33" s="74">
        <v>124.2</v>
      </c>
      <c r="H33" s="74">
        <v>140.1</v>
      </c>
      <c r="I33" s="73" t="s">
        <v>2970</v>
      </c>
      <c r="J33" s="74">
        <v>137.85499999999999</v>
      </c>
      <c r="K33" s="74">
        <v>0</v>
      </c>
      <c r="L33" s="74">
        <v>0</v>
      </c>
      <c r="M33" s="74">
        <v>-0.92</v>
      </c>
      <c r="N33" s="74">
        <v>-174.28</v>
      </c>
      <c r="O33" s="147">
        <v>29</v>
      </c>
    </row>
    <row r="34" spans="1:15" x14ac:dyDescent="0.25">
      <c r="A34" s="76">
        <v>44006782</v>
      </c>
      <c r="B34" s="75" t="s">
        <v>2971</v>
      </c>
      <c r="C34" s="76" t="s">
        <v>200</v>
      </c>
      <c r="D34" s="76">
        <v>0.1</v>
      </c>
      <c r="E34" s="76" t="s">
        <v>147</v>
      </c>
      <c r="F34" s="76">
        <v>139.547</v>
      </c>
      <c r="G34" s="76">
        <v>124.2</v>
      </c>
      <c r="H34" s="76">
        <v>140.1</v>
      </c>
      <c r="I34" s="75" t="s">
        <v>2972</v>
      </c>
      <c r="J34" s="76">
        <v>137.80199999999999</v>
      </c>
      <c r="K34" s="76">
        <v>0</v>
      </c>
      <c r="L34" s="76">
        <v>0</v>
      </c>
      <c r="M34" s="76">
        <v>-0.92</v>
      </c>
      <c r="N34" s="76">
        <v>-167.61</v>
      </c>
      <c r="O34" s="148">
        <v>30</v>
      </c>
    </row>
    <row r="35" spans="1:15" x14ac:dyDescent="0.25">
      <c r="A35" s="74">
        <v>44006991</v>
      </c>
      <c r="B35" s="73" t="s">
        <v>2973</v>
      </c>
      <c r="C35" s="74" t="s">
        <v>200</v>
      </c>
      <c r="D35" s="74">
        <v>0.1</v>
      </c>
      <c r="E35" s="74" t="s">
        <v>147</v>
      </c>
      <c r="F35" s="74">
        <v>139.47</v>
      </c>
      <c r="G35" s="74">
        <v>0</v>
      </c>
      <c r="H35" s="74">
        <v>140.1</v>
      </c>
      <c r="I35" s="73" t="s">
        <v>2974</v>
      </c>
      <c r="J35" s="74">
        <v>139.54</v>
      </c>
      <c r="K35" s="74">
        <v>0</v>
      </c>
      <c r="L35" s="74">
        <v>0</v>
      </c>
      <c r="M35" s="74">
        <v>0</v>
      </c>
      <c r="N35" s="74">
        <v>6.71</v>
      </c>
      <c r="O35" s="147">
        <v>31</v>
      </c>
    </row>
    <row r="36" spans="1:15" x14ac:dyDescent="0.25">
      <c r="A36" s="76">
        <v>44008422</v>
      </c>
      <c r="B36" s="75" t="s">
        <v>2975</v>
      </c>
      <c r="C36" s="76" t="s">
        <v>200</v>
      </c>
      <c r="D36" s="76">
        <v>0.1</v>
      </c>
      <c r="E36" s="76" t="s">
        <v>147</v>
      </c>
      <c r="F36" s="76">
        <v>139.62</v>
      </c>
      <c r="G36" s="76">
        <v>124.2</v>
      </c>
      <c r="H36" s="76">
        <v>140.1</v>
      </c>
      <c r="I36" s="75" t="s">
        <v>2976</v>
      </c>
      <c r="J36" s="76">
        <v>137.83000000000001</v>
      </c>
      <c r="K36" s="76">
        <v>0</v>
      </c>
      <c r="L36" s="76">
        <v>0</v>
      </c>
      <c r="M36" s="76">
        <v>-0.92</v>
      </c>
      <c r="N36" s="76">
        <v>-171.98</v>
      </c>
      <c r="O36" s="148">
        <v>32</v>
      </c>
    </row>
    <row r="37" spans="1:15" x14ac:dyDescent="0.25">
      <c r="A37" s="74">
        <v>44010233</v>
      </c>
      <c r="B37" s="73" t="s">
        <v>2977</v>
      </c>
      <c r="C37" s="74" t="s">
        <v>200</v>
      </c>
      <c r="D37" s="74">
        <v>0.1</v>
      </c>
      <c r="E37" s="74" t="s">
        <v>147</v>
      </c>
      <c r="F37" s="74">
        <v>139.50899999999999</v>
      </c>
      <c r="G37" s="74">
        <v>124.2</v>
      </c>
      <c r="H37" s="74">
        <v>140.1</v>
      </c>
      <c r="I37" s="73" t="s">
        <v>2978</v>
      </c>
      <c r="J37" s="74">
        <v>139.52000000000001</v>
      </c>
      <c r="K37" s="74">
        <v>0</v>
      </c>
      <c r="L37" s="74">
        <v>0</v>
      </c>
      <c r="M37" s="74">
        <v>0</v>
      </c>
      <c r="N37" s="74">
        <v>1.05</v>
      </c>
      <c r="O37" s="147">
        <v>33</v>
      </c>
    </row>
    <row r="38" spans="1:15" x14ac:dyDescent="0.25">
      <c r="A38" s="76">
        <v>44010552</v>
      </c>
      <c r="B38" s="75" t="s">
        <v>2979</v>
      </c>
      <c r="C38" s="76" t="s">
        <v>200</v>
      </c>
      <c r="D38" s="76">
        <v>0.1</v>
      </c>
      <c r="E38" s="76" t="s">
        <v>147</v>
      </c>
      <c r="F38" s="76">
        <v>139.512</v>
      </c>
      <c r="G38" s="76">
        <v>124.2</v>
      </c>
      <c r="H38" s="76">
        <v>140.1</v>
      </c>
      <c r="I38" s="75" t="s">
        <v>2980</v>
      </c>
      <c r="J38" s="76">
        <v>139.523</v>
      </c>
      <c r="K38" s="76">
        <v>0</v>
      </c>
      <c r="L38" s="76">
        <v>0</v>
      </c>
      <c r="M38" s="76">
        <v>0</v>
      </c>
      <c r="N38" s="76">
        <v>1.05</v>
      </c>
      <c r="O38" s="148">
        <v>34</v>
      </c>
    </row>
    <row r="39" spans="1:15" x14ac:dyDescent="0.25">
      <c r="A39" s="74">
        <v>44010790</v>
      </c>
      <c r="B39" s="73" t="s">
        <v>2981</v>
      </c>
      <c r="C39" s="74" t="s">
        <v>200</v>
      </c>
      <c r="D39" s="74">
        <v>0.1</v>
      </c>
      <c r="E39" s="74" t="s">
        <v>147</v>
      </c>
      <c r="F39" s="74">
        <v>139.447</v>
      </c>
      <c r="G39" s="74">
        <v>124.2</v>
      </c>
      <c r="H39" s="74">
        <v>140.1</v>
      </c>
      <c r="I39" s="73" t="s">
        <v>2982</v>
      </c>
      <c r="J39" s="74">
        <v>139.52799999999999</v>
      </c>
      <c r="K39" s="74">
        <v>0</v>
      </c>
      <c r="L39" s="74">
        <v>0</v>
      </c>
      <c r="M39" s="74">
        <v>0</v>
      </c>
      <c r="N39" s="74">
        <v>7.77</v>
      </c>
      <c r="O39" s="147">
        <v>35</v>
      </c>
    </row>
    <row r="40" spans="1:15" x14ac:dyDescent="0.25">
      <c r="A40" s="76">
        <v>44016220</v>
      </c>
      <c r="B40" s="75" t="s">
        <v>2983</v>
      </c>
      <c r="C40" s="76" t="s">
        <v>200</v>
      </c>
      <c r="D40" s="76">
        <v>1</v>
      </c>
      <c r="E40" s="76" t="s">
        <v>147</v>
      </c>
      <c r="F40" s="76">
        <v>139.68700000000001</v>
      </c>
      <c r="G40" s="76">
        <v>124.2</v>
      </c>
      <c r="H40" s="76">
        <v>140.1</v>
      </c>
      <c r="I40" s="75" t="s">
        <v>2984</v>
      </c>
      <c r="J40" s="76">
        <v>138.13800000000001</v>
      </c>
      <c r="K40" s="76">
        <v>0</v>
      </c>
      <c r="L40" s="76">
        <v>0</v>
      </c>
      <c r="M40" s="76">
        <v>-9.2100000000000009</v>
      </c>
      <c r="N40" s="76" t="s">
        <v>2985</v>
      </c>
      <c r="O40" s="148">
        <v>36</v>
      </c>
    </row>
    <row r="41" spans="1:15" x14ac:dyDescent="0.25">
      <c r="A41" s="74">
        <v>44017870</v>
      </c>
      <c r="B41" s="73" t="s">
        <v>2986</v>
      </c>
      <c r="C41" s="74" t="s">
        <v>200</v>
      </c>
      <c r="D41" s="74">
        <v>1</v>
      </c>
      <c r="E41" s="74" t="s">
        <v>147</v>
      </c>
      <c r="F41" s="74">
        <v>139.387</v>
      </c>
      <c r="G41" s="74">
        <v>124.2</v>
      </c>
      <c r="H41" s="74">
        <v>140.1</v>
      </c>
      <c r="I41" s="73" t="s">
        <v>2987</v>
      </c>
      <c r="J41" s="74">
        <v>138.06800000000001</v>
      </c>
      <c r="K41" s="74">
        <v>0</v>
      </c>
      <c r="L41" s="74">
        <v>0</v>
      </c>
      <c r="M41" s="74">
        <v>-2.2999999999999998</v>
      </c>
      <c r="N41" s="74" t="s">
        <v>2988</v>
      </c>
      <c r="O41" s="147">
        <v>37</v>
      </c>
    </row>
    <row r="42" spans="1:15" x14ac:dyDescent="0.25">
      <c r="A42" s="76">
        <v>44017878</v>
      </c>
      <c r="B42" s="75" t="s">
        <v>2989</v>
      </c>
      <c r="C42" s="76" t="s">
        <v>200</v>
      </c>
      <c r="D42" s="76">
        <v>0.1</v>
      </c>
      <c r="E42" s="76" t="s">
        <v>147</v>
      </c>
      <c r="F42" s="76">
        <v>139.33099999999999</v>
      </c>
      <c r="G42" s="76">
        <v>124.2</v>
      </c>
      <c r="H42" s="76">
        <v>140.1</v>
      </c>
      <c r="I42" s="75" t="s">
        <v>2990</v>
      </c>
      <c r="J42" s="76">
        <v>137.76900000000001</v>
      </c>
      <c r="K42" s="76">
        <v>0</v>
      </c>
      <c r="L42" s="76">
        <v>0</v>
      </c>
      <c r="M42" s="76">
        <v>-0.23</v>
      </c>
      <c r="N42" s="76">
        <v>-150.04</v>
      </c>
      <c r="O42" s="148">
        <v>38</v>
      </c>
    </row>
    <row r="43" spans="1:15" x14ac:dyDescent="0.25">
      <c r="A43" s="74">
        <v>44018503</v>
      </c>
      <c r="B43" s="73" t="s">
        <v>2991</v>
      </c>
      <c r="C43" s="74" t="s">
        <v>200</v>
      </c>
      <c r="D43" s="74">
        <v>0.1</v>
      </c>
      <c r="E43" s="74" t="s">
        <v>147</v>
      </c>
      <c r="F43" s="74">
        <v>139.244</v>
      </c>
      <c r="G43" s="74">
        <v>124.2</v>
      </c>
      <c r="H43" s="74">
        <v>140.1</v>
      </c>
      <c r="I43" s="73" t="s">
        <v>2992</v>
      </c>
      <c r="J43" s="74">
        <v>137.70599999999999</v>
      </c>
      <c r="K43" s="74">
        <v>0</v>
      </c>
      <c r="L43" s="74">
        <v>0</v>
      </c>
      <c r="M43" s="74">
        <v>-0.23</v>
      </c>
      <c r="N43" s="74">
        <v>-147.74</v>
      </c>
      <c r="O43" s="147">
        <v>39</v>
      </c>
    </row>
    <row r="44" spans="1:15" x14ac:dyDescent="0.25">
      <c r="A44" s="76">
        <v>44018673</v>
      </c>
      <c r="B44" s="75" t="s">
        <v>2993</v>
      </c>
      <c r="C44" s="76" t="s">
        <v>200</v>
      </c>
      <c r="D44" s="76">
        <v>1.01</v>
      </c>
      <c r="E44" s="76" t="s">
        <v>147</v>
      </c>
      <c r="F44" s="76">
        <v>139.376</v>
      </c>
      <c r="G44" s="76">
        <v>124.2</v>
      </c>
      <c r="H44" s="76">
        <v>140.1</v>
      </c>
      <c r="I44" s="75" t="s">
        <v>2994</v>
      </c>
      <c r="J44" s="76">
        <v>138.11699999999999</v>
      </c>
      <c r="K44" s="76">
        <v>0</v>
      </c>
      <c r="L44" s="76">
        <v>0</v>
      </c>
      <c r="M44" s="76">
        <v>-2.33</v>
      </c>
      <c r="N44" s="76" t="s">
        <v>2995</v>
      </c>
      <c r="O44" s="148">
        <v>40</v>
      </c>
    </row>
    <row r="45" spans="1:15" x14ac:dyDescent="0.25">
      <c r="A45" s="74">
        <v>44039283</v>
      </c>
      <c r="B45" s="73" t="s">
        <v>2996</v>
      </c>
      <c r="C45" s="74" t="s">
        <v>200</v>
      </c>
      <c r="D45" s="74">
        <v>1.01</v>
      </c>
      <c r="E45" s="74" t="s">
        <v>147</v>
      </c>
      <c r="F45" s="74">
        <v>138.63399999999999</v>
      </c>
      <c r="G45" s="74">
        <v>0</v>
      </c>
      <c r="H45" s="74">
        <v>139.15</v>
      </c>
      <c r="I45" s="73" t="s">
        <v>2997</v>
      </c>
      <c r="J45" s="74">
        <v>138.86699999999999</v>
      </c>
      <c r="K45" s="74">
        <v>0</v>
      </c>
      <c r="L45" s="74">
        <v>0</v>
      </c>
      <c r="M45" s="74">
        <v>0</v>
      </c>
      <c r="N45" s="74">
        <v>225.32</v>
      </c>
      <c r="O45" s="147">
        <v>41</v>
      </c>
    </row>
    <row r="46" spans="1:15" x14ac:dyDescent="0.25">
      <c r="A46" s="76">
        <v>44048258</v>
      </c>
      <c r="B46" s="75" t="s">
        <v>2998</v>
      </c>
      <c r="C46" s="76" t="s">
        <v>200</v>
      </c>
      <c r="D46" s="76">
        <v>1.01</v>
      </c>
      <c r="E46" s="76" t="s">
        <v>147</v>
      </c>
      <c r="F46" s="76">
        <v>138.68700000000001</v>
      </c>
      <c r="G46" s="76">
        <v>124.2</v>
      </c>
      <c r="H46" s="76">
        <v>139.15</v>
      </c>
      <c r="I46" s="75" t="s">
        <v>2999</v>
      </c>
      <c r="J46" s="76">
        <v>138.762</v>
      </c>
      <c r="K46" s="76">
        <v>0</v>
      </c>
      <c r="L46" s="76">
        <v>0</v>
      </c>
      <c r="M46" s="76">
        <v>0</v>
      </c>
      <c r="N46" s="76">
        <v>72.680000000000007</v>
      </c>
      <c r="O46" s="148">
        <v>42</v>
      </c>
    </row>
    <row r="47" spans="1:15" x14ac:dyDescent="0.25">
      <c r="A47" s="74">
        <v>44053572</v>
      </c>
      <c r="B47" s="73" t="s">
        <v>3000</v>
      </c>
      <c r="C47" s="74" t="s">
        <v>200</v>
      </c>
      <c r="D47" s="74">
        <v>1.01</v>
      </c>
      <c r="E47" s="74" t="s">
        <v>147</v>
      </c>
      <c r="F47" s="74">
        <v>138.67699999999999</v>
      </c>
      <c r="G47" s="74">
        <v>124.2</v>
      </c>
      <c r="H47" s="74">
        <v>140.1</v>
      </c>
      <c r="I47" s="73" t="s">
        <v>3001</v>
      </c>
      <c r="J47" s="74">
        <v>138.01400000000001</v>
      </c>
      <c r="K47" s="74">
        <v>0</v>
      </c>
      <c r="L47" s="74">
        <v>0</v>
      </c>
      <c r="M47" s="74">
        <v>-2.33</v>
      </c>
      <c r="N47" s="74">
        <v>-643.54</v>
      </c>
      <c r="O47" s="147">
        <v>43</v>
      </c>
    </row>
    <row r="48" spans="1:15" x14ac:dyDescent="0.25">
      <c r="A48" s="76">
        <v>44055685</v>
      </c>
      <c r="B48" s="75" t="s">
        <v>3002</v>
      </c>
      <c r="C48" s="76" t="s">
        <v>200</v>
      </c>
      <c r="D48" s="76">
        <v>1.01</v>
      </c>
      <c r="E48" s="76" t="s">
        <v>147</v>
      </c>
      <c r="F48" s="76">
        <v>138.55500000000001</v>
      </c>
      <c r="G48" s="76">
        <v>124.2</v>
      </c>
      <c r="H48" s="76">
        <v>140.1</v>
      </c>
      <c r="I48" s="75" t="s">
        <v>3003</v>
      </c>
      <c r="J48" s="76">
        <v>138.58199999999999</v>
      </c>
      <c r="K48" s="76">
        <v>0</v>
      </c>
      <c r="L48" s="76">
        <v>0</v>
      </c>
      <c r="M48" s="76">
        <v>0</v>
      </c>
      <c r="N48" s="76">
        <v>26.17</v>
      </c>
      <c r="O48" s="148">
        <v>44</v>
      </c>
    </row>
    <row r="49" spans="1:15" x14ac:dyDescent="0.25">
      <c r="A49" s="74">
        <v>44061020</v>
      </c>
      <c r="B49" s="73" t="s">
        <v>3004</v>
      </c>
      <c r="C49" s="74" t="s">
        <v>200</v>
      </c>
      <c r="D49" s="74">
        <v>0.1</v>
      </c>
      <c r="E49" s="74" t="s">
        <v>147</v>
      </c>
      <c r="F49" s="74">
        <v>138.494</v>
      </c>
      <c r="G49" s="74">
        <v>0</v>
      </c>
      <c r="H49" s="74">
        <v>0</v>
      </c>
      <c r="I49" s="73" t="s">
        <v>3005</v>
      </c>
      <c r="J49" s="74">
        <v>138.578</v>
      </c>
      <c r="K49" s="74">
        <v>0</v>
      </c>
      <c r="L49" s="74">
        <v>0</v>
      </c>
      <c r="M49" s="74">
        <v>0</v>
      </c>
      <c r="N49" s="74">
        <v>8.06</v>
      </c>
      <c r="O49" s="147">
        <v>45</v>
      </c>
    </row>
    <row r="50" spans="1:15" x14ac:dyDescent="0.25">
      <c r="A50" s="76">
        <v>44061022</v>
      </c>
      <c r="B50" s="75" t="s">
        <v>3006</v>
      </c>
      <c r="C50" s="76" t="s">
        <v>200</v>
      </c>
      <c r="D50" s="76">
        <v>0.1</v>
      </c>
      <c r="E50" s="76" t="s">
        <v>147</v>
      </c>
      <c r="F50" s="76">
        <v>138.495</v>
      </c>
      <c r="G50" s="76">
        <v>0</v>
      </c>
      <c r="H50" s="76">
        <v>0</v>
      </c>
      <c r="I50" s="75" t="s">
        <v>3007</v>
      </c>
      <c r="J50" s="76">
        <v>138.58099999999999</v>
      </c>
      <c r="K50" s="76">
        <v>0</v>
      </c>
      <c r="L50" s="76">
        <v>0</v>
      </c>
      <c r="M50" s="76">
        <v>0</v>
      </c>
      <c r="N50" s="76">
        <v>8.25</v>
      </c>
      <c r="O50" s="148">
        <v>46</v>
      </c>
    </row>
    <row r="51" spans="1:15" x14ac:dyDescent="0.25">
      <c r="A51" s="74">
        <v>44061509</v>
      </c>
      <c r="B51" s="73" t="s">
        <v>3008</v>
      </c>
      <c r="C51" s="74" t="s">
        <v>200</v>
      </c>
      <c r="D51" s="74">
        <v>0.1</v>
      </c>
      <c r="E51" s="74" t="s">
        <v>147</v>
      </c>
      <c r="F51" s="74">
        <v>138.54300000000001</v>
      </c>
      <c r="G51" s="74">
        <v>0</v>
      </c>
      <c r="H51" s="74">
        <v>0</v>
      </c>
      <c r="I51" s="73" t="s">
        <v>3009</v>
      </c>
      <c r="J51" s="74">
        <v>138.58199999999999</v>
      </c>
      <c r="K51" s="74">
        <v>0</v>
      </c>
      <c r="L51" s="74">
        <v>0</v>
      </c>
      <c r="M51" s="74">
        <v>0</v>
      </c>
      <c r="N51" s="74">
        <v>3.74</v>
      </c>
      <c r="O51" s="147">
        <v>47</v>
      </c>
    </row>
    <row r="52" spans="1:15" x14ac:dyDescent="0.25">
      <c r="A52" s="76">
        <v>44061510</v>
      </c>
      <c r="B52" s="75" t="s">
        <v>3010</v>
      </c>
      <c r="C52" s="76" t="s">
        <v>200</v>
      </c>
      <c r="D52" s="76">
        <v>0.1</v>
      </c>
      <c r="E52" s="76" t="s">
        <v>147</v>
      </c>
      <c r="F52" s="76">
        <v>138.53700000000001</v>
      </c>
      <c r="G52" s="76">
        <v>0</v>
      </c>
      <c r="H52" s="76">
        <v>0</v>
      </c>
      <c r="I52" s="75" t="s">
        <v>3011</v>
      </c>
      <c r="J52" s="76">
        <v>138.58199999999999</v>
      </c>
      <c r="K52" s="76">
        <v>0</v>
      </c>
      <c r="L52" s="76">
        <v>0</v>
      </c>
      <c r="M52" s="76">
        <v>0</v>
      </c>
      <c r="N52" s="76">
        <v>4.32</v>
      </c>
      <c r="O52" s="148">
        <v>48</v>
      </c>
    </row>
    <row r="53" spans="1:15" x14ac:dyDescent="0.25">
      <c r="A53" s="74">
        <v>44061511</v>
      </c>
      <c r="B53" s="73" t="s">
        <v>3012</v>
      </c>
      <c r="C53" s="74" t="s">
        <v>200</v>
      </c>
      <c r="D53" s="74">
        <v>0.1</v>
      </c>
      <c r="E53" s="74" t="s">
        <v>147</v>
      </c>
      <c r="F53" s="74">
        <v>138.53700000000001</v>
      </c>
      <c r="G53" s="74">
        <v>0</v>
      </c>
      <c r="H53" s="74">
        <v>0</v>
      </c>
      <c r="I53" s="73" t="s">
        <v>3013</v>
      </c>
      <c r="J53" s="74">
        <v>138.58199999999999</v>
      </c>
      <c r="K53" s="74">
        <v>0</v>
      </c>
      <c r="L53" s="74">
        <v>0</v>
      </c>
      <c r="M53" s="74">
        <v>0</v>
      </c>
      <c r="N53" s="74">
        <v>4.32</v>
      </c>
      <c r="O53" s="147">
        <v>49</v>
      </c>
    </row>
    <row r="54" spans="1:15" x14ac:dyDescent="0.25">
      <c r="A54" s="76">
        <v>44061541</v>
      </c>
      <c r="B54" s="75" t="s">
        <v>3014</v>
      </c>
      <c r="C54" s="76" t="s">
        <v>200</v>
      </c>
      <c r="D54" s="76">
        <v>0.1</v>
      </c>
      <c r="E54" s="76" t="s">
        <v>147</v>
      </c>
      <c r="F54" s="76">
        <v>138.547</v>
      </c>
      <c r="G54" s="76">
        <v>0</v>
      </c>
      <c r="H54" s="76">
        <v>0</v>
      </c>
      <c r="I54" s="75" t="s">
        <v>3015</v>
      </c>
      <c r="J54" s="76">
        <v>138.583</v>
      </c>
      <c r="K54" s="76">
        <v>0</v>
      </c>
      <c r="L54" s="76">
        <v>0</v>
      </c>
      <c r="M54" s="76">
        <v>0</v>
      </c>
      <c r="N54" s="76">
        <v>3.46</v>
      </c>
      <c r="O54" s="148">
        <v>50</v>
      </c>
    </row>
    <row r="55" spans="1:15" x14ac:dyDescent="0.25">
      <c r="A55" s="74">
        <v>44061546</v>
      </c>
      <c r="B55" s="73" t="s">
        <v>3016</v>
      </c>
      <c r="C55" s="74" t="s">
        <v>200</v>
      </c>
      <c r="D55" s="74">
        <v>0.1</v>
      </c>
      <c r="E55" s="74" t="s">
        <v>147</v>
      </c>
      <c r="F55" s="74">
        <v>138.55199999999999</v>
      </c>
      <c r="G55" s="74">
        <v>0</v>
      </c>
      <c r="H55" s="74">
        <v>0</v>
      </c>
      <c r="I55" s="73" t="s">
        <v>3017</v>
      </c>
      <c r="J55" s="74">
        <v>138.584</v>
      </c>
      <c r="K55" s="74">
        <v>0</v>
      </c>
      <c r="L55" s="74">
        <v>0</v>
      </c>
      <c r="M55" s="74">
        <v>0</v>
      </c>
      <c r="N55" s="74">
        <v>3.07</v>
      </c>
      <c r="O55" s="147">
        <v>51</v>
      </c>
    </row>
    <row r="56" spans="1:15" x14ac:dyDescent="0.25">
      <c r="A56" s="76">
        <v>44061549</v>
      </c>
      <c r="B56" s="75" t="s">
        <v>3018</v>
      </c>
      <c r="C56" s="76" t="s">
        <v>200</v>
      </c>
      <c r="D56" s="76">
        <v>0.1</v>
      </c>
      <c r="E56" s="76" t="s">
        <v>147</v>
      </c>
      <c r="F56" s="76">
        <v>138.541</v>
      </c>
      <c r="G56" s="76">
        <v>0</v>
      </c>
      <c r="H56" s="76">
        <v>0</v>
      </c>
      <c r="I56" s="75" t="s">
        <v>3019</v>
      </c>
      <c r="J56" s="76">
        <v>138.58500000000001</v>
      </c>
      <c r="K56" s="76">
        <v>0</v>
      </c>
      <c r="L56" s="76">
        <v>0</v>
      </c>
      <c r="M56" s="76">
        <v>0</v>
      </c>
      <c r="N56" s="76">
        <v>4.22</v>
      </c>
      <c r="O56" s="148">
        <v>52</v>
      </c>
    </row>
    <row r="57" spans="1:15" x14ac:dyDescent="0.25">
      <c r="A57" s="74">
        <v>44061550</v>
      </c>
      <c r="B57" s="73" t="s">
        <v>3020</v>
      </c>
      <c r="C57" s="74" t="s">
        <v>200</v>
      </c>
      <c r="D57" s="74">
        <v>0.1</v>
      </c>
      <c r="E57" s="74" t="s">
        <v>147</v>
      </c>
      <c r="F57" s="74">
        <v>138.536</v>
      </c>
      <c r="G57" s="74">
        <v>0</v>
      </c>
      <c r="H57" s="74">
        <v>0</v>
      </c>
      <c r="I57" s="73" t="s">
        <v>3021</v>
      </c>
      <c r="J57" s="74">
        <v>138.58500000000001</v>
      </c>
      <c r="K57" s="74">
        <v>0</v>
      </c>
      <c r="L57" s="74">
        <v>0</v>
      </c>
      <c r="M57" s="74">
        <v>0</v>
      </c>
      <c r="N57" s="74">
        <v>4.7</v>
      </c>
      <c r="O57" s="147">
        <v>53</v>
      </c>
    </row>
    <row r="58" spans="1:15" x14ac:dyDescent="0.25">
      <c r="A58" s="76">
        <v>44061660</v>
      </c>
      <c r="B58" s="75" t="s">
        <v>3022</v>
      </c>
      <c r="C58" s="76" t="s">
        <v>195</v>
      </c>
      <c r="D58" s="76">
        <v>0.1</v>
      </c>
      <c r="E58" s="76" t="s">
        <v>147</v>
      </c>
      <c r="F58" s="76">
        <v>138.518</v>
      </c>
      <c r="G58" s="76">
        <v>0</v>
      </c>
      <c r="H58" s="76">
        <v>0</v>
      </c>
      <c r="I58" s="75" t="s">
        <v>2956</v>
      </c>
      <c r="J58" s="76">
        <v>140.20500000000001</v>
      </c>
      <c r="K58" s="76">
        <v>0</v>
      </c>
      <c r="L58" s="76">
        <v>0</v>
      </c>
      <c r="M58" s="76">
        <v>-0.69</v>
      </c>
      <c r="N58" s="76">
        <v>-161.85</v>
      </c>
      <c r="O58" s="148">
        <v>54</v>
      </c>
    </row>
    <row r="59" spans="1:15" x14ac:dyDescent="0.25">
      <c r="A59" s="74">
        <v>44068833</v>
      </c>
      <c r="B59" s="73" t="s">
        <v>3023</v>
      </c>
      <c r="C59" s="74" t="s">
        <v>200</v>
      </c>
      <c r="D59" s="74">
        <v>0.1</v>
      </c>
      <c r="E59" s="74" t="s">
        <v>147</v>
      </c>
      <c r="F59" s="74">
        <v>138.39599999999999</v>
      </c>
      <c r="G59" s="74">
        <v>0</v>
      </c>
      <c r="H59" s="74">
        <v>0</v>
      </c>
      <c r="I59" s="73" t="s">
        <v>3024</v>
      </c>
      <c r="J59" s="74">
        <v>137.607</v>
      </c>
      <c r="K59" s="74">
        <v>0</v>
      </c>
      <c r="L59" s="74">
        <v>0</v>
      </c>
      <c r="M59" s="74">
        <v>0</v>
      </c>
      <c r="N59" s="74">
        <v>-75.8</v>
      </c>
      <c r="O59" s="147">
        <v>55</v>
      </c>
    </row>
    <row r="60" spans="1:15" x14ac:dyDescent="0.25">
      <c r="A60" s="76">
        <v>44090465</v>
      </c>
      <c r="B60" s="75" t="s">
        <v>3025</v>
      </c>
      <c r="C60" s="76" t="s">
        <v>195</v>
      </c>
      <c r="D60" s="76">
        <v>0.01</v>
      </c>
      <c r="E60" s="76" t="s">
        <v>147</v>
      </c>
      <c r="F60" s="76">
        <v>137.11199999999999</v>
      </c>
      <c r="G60" s="76">
        <v>0</v>
      </c>
      <c r="H60" s="76">
        <v>135.19999999999999</v>
      </c>
      <c r="I60" s="75" t="s">
        <v>3026</v>
      </c>
      <c r="J60" s="76">
        <v>138.85900000000001</v>
      </c>
      <c r="K60" s="76">
        <v>0</v>
      </c>
      <c r="L60" s="76">
        <v>0</v>
      </c>
      <c r="M60" s="76">
        <v>-0.05</v>
      </c>
      <c r="N60" s="76">
        <v>-16.79</v>
      </c>
      <c r="O60" s="148">
        <v>56</v>
      </c>
    </row>
    <row r="61" spans="1:15" x14ac:dyDescent="0.25">
      <c r="A61" s="142"/>
      <c r="B61" s="73"/>
      <c r="C61" s="74"/>
      <c r="D61" s="74"/>
      <c r="E61" s="74"/>
      <c r="F61" s="74"/>
      <c r="G61" s="74"/>
      <c r="H61" s="74"/>
      <c r="I61" s="73"/>
      <c r="J61" s="74"/>
      <c r="K61" s="74"/>
      <c r="L61" s="74"/>
      <c r="M61" s="74"/>
      <c r="N61" s="74"/>
      <c r="O61" s="147">
        <v>57</v>
      </c>
    </row>
    <row r="62" spans="1:15" x14ac:dyDescent="0.25">
      <c r="A62" s="142" t="s">
        <v>2911</v>
      </c>
      <c r="B62" s="73"/>
      <c r="C62" s="74"/>
      <c r="D62" s="74"/>
      <c r="E62" s="74"/>
      <c r="F62" s="74"/>
      <c r="G62" s="74"/>
      <c r="H62" s="74"/>
      <c r="I62" s="73"/>
      <c r="J62" s="74"/>
      <c r="K62" s="74"/>
      <c r="L62" s="74"/>
      <c r="M62" s="74"/>
      <c r="N62" s="74"/>
      <c r="O62" s="148">
        <v>58</v>
      </c>
    </row>
    <row r="63" spans="1:15" x14ac:dyDescent="0.25">
      <c r="O63" s="147">
        <v>59</v>
      </c>
    </row>
    <row r="64" spans="1:15" x14ac:dyDescent="0.25">
      <c r="A64" s="74">
        <v>44136595</v>
      </c>
      <c r="B64" s="73" t="s">
        <v>2815</v>
      </c>
      <c r="C64" s="74" t="s">
        <v>195</v>
      </c>
      <c r="D64" s="74">
        <v>0.1</v>
      </c>
      <c r="E64" s="74" t="s">
        <v>147</v>
      </c>
      <c r="F64" s="74">
        <v>138.953</v>
      </c>
      <c r="G64" s="74">
        <v>139.846</v>
      </c>
      <c r="H64" s="74">
        <v>138.703</v>
      </c>
      <c r="I64" s="73" t="s">
        <v>2816</v>
      </c>
      <c r="J64" s="74">
        <v>138.703</v>
      </c>
      <c r="K64" s="74">
        <v>0</v>
      </c>
      <c r="L64" s="74">
        <v>0</v>
      </c>
      <c r="M64" s="74">
        <v>0</v>
      </c>
      <c r="N64" s="74">
        <v>24.14</v>
      </c>
      <c r="O64" s="148">
        <v>60</v>
      </c>
    </row>
    <row r="65" spans="1:15" x14ac:dyDescent="0.25">
      <c r="A65" s="76">
        <v>44180462</v>
      </c>
      <c r="B65" s="75" t="s">
        <v>2817</v>
      </c>
      <c r="C65" s="76" t="s">
        <v>200</v>
      </c>
      <c r="D65" s="76">
        <v>0.1</v>
      </c>
      <c r="E65" s="76" t="s">
        <v>147</v>
      </c>
      <c r="F65" s="76">
        <v>139.08000000000001</v>
      </c>
      <c r="G65" s="76">
        <v>0</v>
      </c>
      <c r="H65" s="76">
        <v>139.316</v>
      </c>
      <c r="I65" s="75" t="s">
        <v>2818</v>
      </c>
      <c r="J65" s="76">
        <v>139.32300000000001</v>
      </c>
      <c r="K65" s="76">
        <v>0</v>
      </c>
      <c r="L65" s="76">
        <v>0</v>
      </c>
      <c r="M65" s="76">
        <v>0</v>
      </c>
      <c r="N65" s="76">
        <v>23.43</v>
      </c>
      <c r="O65" s="147">
        <v>61</v>
      </c>
    </row>
    <row r="66" spans="1:15" x14ac:dyDescent="0.25">
      <c r="A66" s="74">
        <v>44184166</v>
      </c>
      <c r="B66" s="73" t="s">
        <v>2819</v>
      </c>
      <c r="C66" s="74" t="s">
        <v>195</v>
      </c>
      <c r="D66" s="74">
        <v>0</v>
      </c>
      <c r="E66" s="74" t="s">
        <v>147</v>
      </c>
      <c r="F66" s="74">
        <v>138.863</v>
      </c>
      <c r="G66" s="74">
        <v>0</v>
      </c>
      <c r="H66" s="74">
        <v>137.095</v>
      </c>
      <c r="I66" s="73" t="s">
        <v>2820</v>
      </c>
      <c r="J66" s="74">
        <v>138.863</v>
      </c>
      <c r="K66" s="74">
        <v>0</v>
      </c>
      <c r="L66" s="74">
        <v>0</v>
      </c>
      <c r="M66" s="74">
        <v>0</v>
      </c>
      <c r="N66" s="74">
        <v>0</v>
      </c>
      <c r="O66" s="148">
        <v>62</v>
      </c>
    </row>
    <row r="67" spans="1:15" x14ac:dyDescent="0.25">
      <c r="A67" s="76">
        <v>44192032</v>
      </c>
      <c r="B67" s="75" t="s">
        <v>2821</v>
      </c>
      <c r="C67" s="76" t="s">
        <v>195</v>
      </c>
      <c r="D67" s="76">
        <v>0.1</v>
      </c>
      <c r="E67" s="76" t="s">
        <v>147</v>
      </c>
      <c r="F67" s="76">
        <v>138.94499999999999</v>
      </c>
      <c r="G67" s="76">
        <v>0</v>
      </c>
      <c r="H67" s="76">
        <v>137</v>
      </c>
      <c r="I67" s="75" t="s">
        <v>2822</v>
      </c>
      <c r="J67" s="76">
        <v>138.08600000000001</v>
      </c>
      <c r="K67" s="76">
        <v>0</v>
      </c>
      <c r="L67" s="76">
        <v>0</v>
      </c>
      <c r="M67" s="76">
        <v>-2.84</v>
      </c>
      <c r="N67" s="76">
        <v>83.12</v>
      </c>
      <c r="O67" s="147">
        <v>63</v>
      </c>
    </row>
    <row r="68" spans="1:15" x14ac:dyDescent="0.25">
      <c r="A68" s="74">
        <v>44193059</v>
      </c>
      <c r="B68" s="73" t="s">
        <v>2823</v>
      </c>
      <c r="C68" s="74" t="s">
        <v>195</v>
      </c>
      <c r="D68" s="74">
        <v>0.1</v>
      </c>
      <c r="E68" s="74" t="s">
        <v>147</v>
      </c>
      <c r="F68" s="74">
        <v>139.21299999999999</v>
      </c>
      <c r="G68" s="74">
        <v>0</v>
      </c>
      <c r="H68" s="74">
        <v>137</v>
      </c>
      <c r="I68" s="73" t="s">
        <v>2824</v>
      </c>
      <c r="J68" s="74">
        <v>139.018</v>
      </c>
      <c r="K68" s="74">
        <v>0</v>
      </c>
      <c r="L68" s="74">
        <v>0</v>
      </c>
      <c r="M68" s="74">
        <v>-2.84</v>
      </c>
      <c r="N68" s="74">
        <v>18.829999999999998</v>
      </c>
      <c r="O68" s="148">
        <v>64</v>
      </c>
    </row>
    <row r="69" spans="1:15" x14ac:dyDescent="0.25">
      <c r="A69" s="76">
        <v>44193195</v>
      </c>
      <c r="B69" s="75" t="s">
        <v>2825</v>
      </c>
      <c r="C69" s="76" t="s">
        <v>195</v>
      </c>
      <c r="D69" s="76">
        <v>0.1</v>
      </c>
      <c r="E69" s="76" t="s">
        <v>147</v>
      </c>
      <c r="F69" s="76">
        <v>139.292</v>
      </c>
      <c r="G69" s="76">
        <v>0</v>
      </c>
      <c r="H69" s="76">
        <v>137</v>
      </c>
      <c r="I69" s="75" t="s">
        <v>2826</v>
      </c>
      <c r="J69" s="76">
        <v>139.01900000000001</v>
      </c>
      <c r="K69" s="76">
        <v>0</v>
      </c>
      <c r="L69" s="76">
        <v>0</v>
      </c>
      <c r="M69" s="76">
        <v>-2.84</v>
      </c>
      <c r="N69" s="76">
        <v>26.36</v>
      </c>
      <c r="O69" s="147">
        <v>65</v>
      </c>
    </row>
    <row r="70" spans="1:15" x14ac:dyDescent="0.25">
      <c r="A70" s="74">
        <v>44203003</v>
      </c>
      <c r="B70" s="73" t="s">
        <v>2827</v>
      </c>
      <c r="C70" s="74" t="s">
        <v>195</v>
      </c>
      <c r="D70" s="74">
        <v>0.1</v>
      </c>
      <c r="E70" s="74" t="s">
        <v>147</v>
      </c>
      <c r="F70" s="74">
        <v>139.49700000000001</v>
      </c>
      <c r="G70" s="74">
        <v>0</v>
      </c>
      <c r="H70" s="74">
        <v>137</v>
      </c>
      <c r="I70" s="73" t="s">
        <v>2828</v>
      </c>
      <c r="J70" s="74">
        <v>138.98699999999999</v>
      </c>
      <c r="K70" s="74">
        <v>0</v>
      </c>
      <c r="L70" s="74">
        <v>0</v>
      </c>
      <c r="M70" s="74">
        <v>-2.84</v>
      </c>
      <c r="N70" s="74">
        <v>49.24</v>
      </c>
      <c r="O70" s="148">
        <v>66</v>
      </c>
    </row>
    <row r="71" spans="1:15" x14ac:dyDescent="0.25">
      <c r="A71" s="76">
        <v>44225367</v>
      </c>
      <c r="B71" s="75" t="s">
        <v>2829</v>
      </c>
      <c r="C71" s="76" t="s">
        <v>195</v>
      </c>
      <c r="D71" s="76">
        <v>0.1</v>
      </c>
      <c r="E71" s="76" t="s">
        <v>147</v>
      </c>
      <c r="F71" s="76">
        <v>139.54300000000001</v>
      </c>
      <c r="G71" s="76">
        <v>0</v>
      </c>
      <c r="H71" s="76">
        <v>137</v>
      </c>
      <c r="I71" s="75" t="s">
        <v>2830</v>
      </c>
      <c r="J71" s="76">
        <v>138.98699999999999</v>
      </c>
      <c r="K71" s="76">
        <v>0</v>
      </c>
      <c r="L71" s="76">
        <v>0</v>
      </c>
      <c r="M71" s="76">
        <v>-2.37</v>
      </c>
      <c r="N71" s="76">
        <v>53.68</v>
      </c>
      <c r="O71" s="147">
        <v>67</v>
      </c>
    </row>
    <row r="72" spans="1:15" x14ac:dyDescent="0.25">
      <c r="A72" s="74">
        <v>44226145</v>
      </c>
      <c r="B72" s="73" t="s">
        <v>2831</v>
      </c>
      <c r="C72" s="74" t="s">
        <v>200</v>
      </c>
      <c r="D72" s="74">
        <v>0.1</v>
      </c>
      <c r="E72" s="74" t="s">
        <v>147</v>
      </c>
      <c r="F72" s="74">
        <v>139.76</v>
      </c>
      <c r="G72" s="74">
        <v>0</v>
      </c>
      <c r="H72" s="74">
        <v>140.018</v>
      </c>
      <c r="I72" s="73" t="s">
        <v>2832</v>
      </c>
      <c r="J72" s="74">
        <v>139.887</v>
      </c>
      <c r="K72" s="74">
        <v>0</v>
      </c>
      <c r="L72" s="74">
        <v>0</v>
      </c>
      <c r="M72" s="74">
        <v>0</v>
      </c>
      <c r="N72" s="74">
        <v>12.28</v>
      </c>
      <c r="O72" s="148">
        <v>68</v>
      </c>
    </row>
    <row r="73" spans="1:15" x14ac:dyDescent="0.25">
      <c r="A73" s="76">
        <v>44231990</v>
      </c>
      <c r="B73" s="75" t="s">
        <v>2833</v>
      </c>
      <c r="C73" s="76" t="s">
        <v>195</v>
      </c>
      <c r="D73" s="76">
        <v>0.1</v>
      </c>
      <c r="E73" s="76" t="s">
        <v>147</v>
      </c>
      <c r="F73" s="76">
        <v>139.88399999999999</v>
      </c>
      <c r="G73" s="76">
        <v>0</v>
      </c>
      <c r="H73" s="76">
        <v>139.69499999999999</v>
      </c>
      <c r="I73" s="75" t="s">
        <v>2834</v>
      </c>
      <c r="J73" s="76">
        <v>139.858</v>
      </c>
      <c r="K73" s="76">
        <v>0</v>
      </c>
      <c r="L73" s="76">
        <v>0</v>
      </c>
      <c r="M73" s="76">
        <v>0</v>
      </c>
      <c r="N73" s="76">
        <v>2.5099999999999998</v>
      </c>
      <c r="O73" s="147">
        <v>69</v>
      </c>
    </row>
    <row r="74" spans="1:15" x14ac:dyDescent="0.25">
      <c r="A74" s="74">
        <v>44204518</v>
      </c>
      <c r="B74" s="73" t="s">
        <v>2835</v>
      </c>
      <c r="C74" s="74" t="s">
        <v>195</v>
      </c>
      <c r="D74" s="74">
        <v>0.1</v>
      </c>
      <c r="E74" s="74" t="s">
        <v>147</v>
      </c>
      <c r="F74" s="74">
        <v>140.30199999999999</v>
      </c>
      <c r="G74" s="74">
        <v>0</v>
      </c>
      <c r="H74" s="74">
        <v>140.08500000000001</v>
      </c>
      <c r="I74" s="73" t="s">
        <v>2836</v>
      </c>
      <c r="J74" s="74">
        <v>140.084</v>
      </c>
      <c r="K74" s="74">
        <v>0</v>
      </c>
      <c r="L74" s="74">
        <v>0</v>
      </c>
      <c r="M74" s="74">
        <v>0</v>
      </c>
      <c r="N74" s="74">
        <v>21.15</v>
      </c>
      <c r="O74" s="148">
        <v>70</v>
      </c>
    </row>
    <row r="75" spans="1:15" x14ac:dyDescent="0.25">
      <c r="A75" s="76">
        <v>44273901</v>
      </c>
      <c r="B75" s="75" t="s">
        <v>2837</v>
      </c>
      <c r="C75" s="76" t="s">
        <v>200</v>
      </c>
      <c r="D75" s="76">
        <v>0.1</v>
      </c>
      <c r="E75" s="76" t="s">
        <v>147</v>
      </c>
      <c r="F75" s="76">
        <v>140.4</v>
      </c>
      <c r="G75" s="76">
        <v>0</v>
      </c>
      <c r="H75" s="76">
        <v>140.16999999999999</v>
      </c>
      <c r="I75" s="75" t="s">
        <v>2838</v>
      </c>
      <c r="J75" s="76">
        <v>138.023</v>
      </c>
      <c r="K75" s="76">
        <v>0</v>
      </c>
      <c r="L75" s="76">
        <v>0</v>
      </c>
      <c r="M75" s="76">
        <v>-0.46</v>
      </c>
      <c r="N75" s="76">
        <v>-229.21</v>
      </c>
      <c r="O75" s="147">
        <v>71</v>
      </c>
    </row>
    <row r="76" spans="1:15" x14ac:dyDescent="0.25">
      <c r="A76" s="74">
        <v>44275750</v>
      </c>
      <c r="B76" s="73" t="s">
        <v>2839</v>
      </c>
      <c r="C76" s="74" t="s">
        <v>200</v>
      </c>
      <c r="D76" s="74">
        <v>0.1</v>
      </c>
      <c r="E76" s="74" t="s">
        <v>147</v>
      </c>
      <c r="F76" s="74">
        <v>140.15199999999999</v>
      </c>
      <c r="G76" s="74">
        <v>0</v>
      </c>
      <c r="H76" s="74">
        <v>140.16999999999999</v>
      </c>
      <c r="I76" s="73" t="s">
        <v>2840</v>
      </c>
      <c r="J76" s="74">
        <v>138.012</v>
      </c>
      <c r="K76" s="74">
        <v>0</v>
      </c>
      <c r="L76" s="74">
        <v>0</v>
      </c>
      <c r="M76" s="74">
        <v>-0.46</v>
      </c>
      <c r="N76" s="74">
        <v>-206.38</v>
      </c>
      <c r="O76" s="148">
        <v>72</v>
      </c>
    </row>
    <row r="77" spans="1:15" x14ac:dyDescent="0.25">
      <c r="A77" s="76">
        <v>44276095</v>
      </c>
      <c r="B77" s="75" t="s">
        <v>2841</v>
      </c>
      <c r="C77" s="76" t="s">
        <v>200</v>
      </c>
      <c r="D77" s="76">
        <v>0.1</v>
      </c>
      <c r="E77" s="76" t="s">
        <v>147</v>
      </c>
      <c r="F77" s="76">
        <v>139.99700000000001</v>
      </c>
      <c r="G77" s="76">
        <v>0</v>
      </c>
      <c r="H77" s="76">
        <v>140.22800000000001</v>
      </c>
      <c r="I77" s="75" t="s">
        <v>2842</v>
      </c>
      <c r="J77" s="76">
        <v>140.232</v>
      </c>
      <c r="K77" s="76">
        <v>0</v>
      </c>
      <c r="L77" s="76">
        <v>0</v>
      </c>
      <c r="M77" s="76">
        <v>0</v>
      </c>
      <c r="N77" s="76">
        <v>22.79</v>
      </c>
      <c r="O77" s="147">
        <v>73</v>
      </c>
    </row>
    <row r="78" spans="1:15" x14ac:dyDescent="0.25">
      <c r="A78" s="74">
        <v>44280172</v>
      </c>
      <c r="B78" s="73" t="s">
        <v>2843</v>
      </c>
      <c r="C78" s="74" t="s">
        <v>195</v>
      </c>
      <c r="D78" s="74">
        <v>0.1</v>
      </c>
      <c r="E78" s="74" t="s">
        <v>147</v>
      </c>
      <c r="F78" s="74">
        <v>139.99299999999999</v>
      </c>
      <c r="G78" s="74">
        <v>0</v>
      </c>
      <c r="H78" s="74">
        <v>139.85</v>
      </c>
      <c r="I78" s="73" t="s">
        <v>2844</v>
      </c>
      <c r="J78" s="74">
        <v>139.84899999999999</v>
      </c>
      <c r="K78" s="74">
        <v>0</v>
      </c>
      <c r="L78" s="74">
        <v>0</v>
      </c>
      <c r="M78" s="74">
        <v>0</v>
      </c>
      <c r="N78" s="74">
        <v>14</v>
      </c>
      <c r="O78" s="148">
        <v>74</v>
      </c>
    </row>
    <row r="79" spans="1:15" x14ac:dyDescent="0.25">
      <c r="A79" s="76">
        <v>44285271</v>
      </c>
      <c r="B79" s="75" t="s">
        <v>2845</v>
      </c>
      <c r="C79" s="76" t="s">
        <v>195</v>
      </c>
      <c r="D79" s="76">
        <v>0.1</v>
      </c>
      <c r="E79" s="76" t="s">
        <v>147</v>
      </c>
      <c r="F79" s="76">
        <v>139.791</v>
      </c>
      <c r="G79" s="76">
        <v>0</v>
      </c>
      <c r="H79" s="76">
        <v>137</v>
      </c>
      <c r="I79" s="75" t="s">
        <v>2846</v>
      </c>
      <c r="J79" s="76">
        <v>138.976</v>
      </c>
      <c r="K79" s="76">
        <v>0</v>
      </c>
      <c r="L79" s="76">
        <v>0</v>
      </c>
      <c r="M79" s="76">
        <v>-0.95</v>
      </c>
      <c r="N79" s="76">
        <v>78.7</v>
      </c>
      <c r="O79" s="147">
        <v>75</v>
      </c>
    </row>
    <row r="80" spans="1:15" x14ac:dyDescent="0.25">
      <c r="A80" s="74">
        <v>44286981</v>
      </c>
      <c r="B80" s="73" t="s">
        <v>2847</v>
      </c>
      <c r="C80" s="74" t="s">
        <v>195</v>
      </c>
      <c r="D80" s="74">
        <v>0.1</v>
      </c>
      <c r="E80" s="74" t="s">
        <v>147</v>
      </c>
      <c r="F80" s="74">
        <v>140.23400000000001</v>
      </c>
      <c r="G80" s="74">
        <v>0</v>
      </c>
      <c r="H80" s="74">
        <v>140</v>
      </c>
      <c r="I80" s="73" t="s">
        <v>2848</v>
      </c>
      <c r="J80" s="74">
        <v>139.99799999999999</v>
      </c>
      <c r="K80" s="74">
        <v>0</v>
      </c>
      <c r="L80" s="74">
        <v>0</v>
      </c>
      <c r="M80" s="74">
        <v>0</v>
      </c>
      <c r="N80" s="74">
        <v>22.88</v>
      </c>
      <c r="O80" s="148">
        <v>76</v>
      </c>
    </row>
    <row r="81" spans="1:15" x14ac:dyDescent="0.25">
      <c r="A81" s="76">
        <v>44286724</v>
      </c>
      <c r="B81" s="75" t="s">
        <v>2849</v>
      </c>
      <c r="C81" s="76" t="s">
        <v>195</v>
      </c>
      <c r="D81" s="76">
        <v>0.1</v>
      </c>
      <c r="E81" s="76" t="s">
        <v>147</v>
      </c>
      <c r="F81" s="76">
        <v>140.303</v>
      </c>
      <c r="G81" s="76">
        <v>0</v>
      </c>
      <c r="H81" s="76">
        <v>140</v>
      </c>
      <c r="I81" s="75" t="s">
        <v>2848</v>
      </c>
      <c r="J81" s="76">
        <v>139.99799999999999</v>
      </c>
      <c r="K81" s="76">
        <v>0</v>
      </c>
      <c r="L81" s="76">
        <v>0</v>
      </c>
      <c r="M81" s="76">
        <v>0</v>
      </c>
      <c r="N81" s="76">
        <v>29.57</v>
      </c>
      <c r="O81" s="147">
        <v>77</v>
      </c>
    </row>
    <row r="82" spans="1:15" x14ac:dyDescent="0.25">
      <c r="A82" s="74">
        <v>44290909</v>
      </c>
      <c r="B82" s="73" t="s">
        <v>2848</v>
      </c>
      <c r="C82" s="74" t="s">
        <v>200</v>
      </c>
      <c r="D82" s="74">
        <v>0.1</v>
      </c>
      <c r="E82" s="74" t="s">
        <v>147</v>
      </c>
      <c r="F82" s="74">
        <v>139.99799999999999</v>
      </c>
      <c r="G82" s="74">
        <v>0</v>
      </c>
      <c r="H82" s="74">
        <v>140.16999999999999</v>
      </c>
      <c r="I82" s="73" t="s">
        <v>2850</v>
      </c>
      <c r="J82" s="74">
        <v>138.01300000000001</v>
      </c>
      <c r="K82" s="74">
        <v>0</v>
      </c>
      <c r="L82" s="74">
        <v>0</v>
      </c>
      <c r="M82" s="74">
        <v>-0.46</v>
      </c>
      <c r="N82" s="74">
        <v>-191.44</v>
      </c>
      <c r="O82" s="148">
        <v>78</v>
      </c>
    </row>
    <row r="83" spans="1:15" x14ac:dyDescent="0.25">
      <c r="A83" s="76">
        <v>44297401</v>
      </c>
      <c r="B83" s="75" t="s">
        <v>2851</v>
      </c>
      <c r="C83" s="76" t="s">
        <v>195</v>
      </c>
      <c r="D83" s="76">
        <v>0.1</v>
      </c>
      <c r="E83" s="76" t="s">
        <v>147</v>
      </c>
      <c r="F83" s="76">
        <v>139.94900000000001</v>
      </c>
      <c r="G83" s="76">
        <v>0</v>
      </c>
      <c r="H83" s="76">
        <v>137</v>
      </c>
      <c r="I83" s="75" t="s">
        <v>2852</v>
      </c>
      <c r="J83" s="76">
        <v>138.96700000000001</v>
      </c>
      <c r="K83" s="76">
        <v>0</v>
      </c>
      <c r="L83" s="76">
        <v>0</v>
      </c>
      <c r="M83" s="76">
        <v>-0.47</v>
      </c>
      <c r="N83" s="76">
        <v>94.82</v>
      </c>
      <c r="O83" s="147">
        <v>79</v>
      </c>
    </row>
    <row r="84" spans="1:15" x14ac:dyDescent="0.25">
      <c r="A84" s="74">
        <v>44283095</v>
      </c>
      <c r="B84" s="73" t="s">
        <v>2853</v>
      </c>
      <c r="C84" s="74" t="s">
        <v>200</v>
      </c>
      <c r="D84" s="74">
        <v>0.1</v>
      </c>
      <c r="E84" s="74" t="s">
        <v>147</v>
      </c>
      <c r="F84" s="74">
        <v>139.828</v>
      </c>
      <c r="G84" s="74">
        <v>0</v>
      </c>
      <c r="H84" s="74">
        <v>139.99700000000001</v>
      </c>
      <c r="I84" s="73" t="s">
        <v>2854</v>
      </c>
      <c r="J84" s="74">
        <v>138.01400000000001</v>
      </c>
      <c r="K84" s="74">
        <v>0</v>
      </c>
      <c r="L84" s="74">
        <v>0</v>
      </c>
      <c r="M84" s="74">
        <v>-0.23</v>
      </c>
      <c r="N84" s="74">
        <v>-174.95</v>
      </c>
      <c r="O84" s="148">
        <v>80</v>
      </c>
    </row>
    <row r="85" spans="1:15" x14ac:dyDescent="0.25">
      <c r="A85" s="76">
        <v>44317459</v>
      </c>
      <c r="B85" s="75" t="s">
        <v>2855</v>
      </c>
      <c r="C85" s="76" t="s">
        <v>200</v>
      </c>
      <c r="D85" s="76">
        <v>0.1</v>
      </c>
      <c r="E85" s="76" t="s">
        <v>147</v>
      </c>
      <c r="F85" s="76">
        <v>139.62</v>
      </c>
      <c r="G85" s="76">
        <v>0</v>
      </c>
      <c r="H85" s="76">
        <v>139.66</v>
      </c>
      <c r="I85" s="75" t="s">
        <v>2856</v>
      </c>
      <c r="J85" s="76">
        <v>138.011</v>
      </c>
      <c r="K85" s="76">
        <v>0</v>
      </c>
      <c r="L85" s="76">
        <v>0</v>
      </c>
      <c r="M85" s="76">
        <v>-0.23</v>
      </c>
      <c r="N85" s="76">
        <v>-155.18</v>
      </c>
      <c r="O85" s="147">
        <v>81</v>
      </c>
    </row>
    <row r="86" spans="1:15" x14ac:dyDescent="0.25">
      <c r="A86" s="74">
        <v>44322955</v>
      </c>
      <c r="B86" s="73" t="s">
        <v>2857</v>
      </c>
      <c r="C86" s="74" t="s">
        <v>195</v>
      </c>
      <c r="D86" s="74">
        <v>0.1</v>
      </c>
      <c r="E86" s="74" t="s">
        <v>147</v>
      </c>
      <c r="F86" s="74">
        <v>139.42500000000001</v>
      </c>
      <c r="G86" s="74">
        <v>0</v>
      </c>
      <c r="H86" s="74">
        <v>0</v>
      </c>
      <c r="I86" s="73" t="s">
        <v>2858</v>
      </c>
      <c r="J86" s="74">
        <v>138.97399999999999</v>
      </c>
      <c r="K86" s="74">
        <v>0</v>
      </c>
      <c r="L86" s="74">
        <v>0</v>
      </c>
      <c r="M86" s="74">
        <v>-0.47</v>
      </c>
      <c r="N86" s="74">
        <v>43.55</v>
      </c>
      <c r="O86" s="148">
        <v>82</v>
      </c>
    </row>
    <row r="87" spans="1:15" x14ac:dyDescent="0.25">
      <c r="A87" s="76">
        <v>44322974</v>
      </c>
      <c r="B87" s="75" t="s">
        <v>2859</v>
      </c>
      <c r="C87" s="76" t="s">
        <v>200</v>
      </c>
      <c r="D87" s="76">
        <v>0.1</v>
      </c>
      <c r="E87" s="76" t="s">
        <v>147</v>
      </c>
      <c r="F87" s="76">
        <v>139.505</v>
      </c>
      <c r="G87" s="76">
        <v>0</v>
      </c>
      <c r="H87" s="76">
        <v>139.65</v>
      </c>
      <c r="I87" s="75" t="s">
        <v>2860</v>
      </c>
      <c r="J87" s="76">
        <v>138.00800000000001</v>
      </c>
      <c r="K87" s="76">
        <v>0</v>
      </c>
      <c r="L87" s="76">
        <v>0</v>
      </c>
      <c r="M87" s="76">
        <v>-0.23</v>
      </c>
      <c r="N87" s="76">
        <v>-144.37</v>
      </c>
      <c r="O87" s="147">
        <v>83</v>
      </c>
    </row>
    <row r="88" spans="1:15" x14ac:dyDescent="0.25">
      <c r="A88" s="74">
        <v>44324025</v>
      </c>
      <c r="B88" s="73" t="s">
        <v>2861</v>
      </c>
      <c r="C88" s="74" t="s">
        <v>195</v>
      </c>
      <c r="D88" s="74">
        <v>0.1</v>
      </c>
      <c r="E88" s="74" t="s">
        <v>147</v>
      </c>
      <c r="F88" s="74">
        <v>139.43899999999999</v>
      </c>
      <c r="G88" s="74">
        <v>0</v>
      </c>
      <c r="H88" s="74">
        <v>0</v>
      </c>
      <c r="I88" s="73" t="s">
        <v>2862</v>
      </c>
      <c r="J88" s="74">
        <v>138.97399999999999</v>
      </c>
      <c r="K88" s="74">
        <v>0</v>
      </c>
      <c r="L88" s="74">
        <v>0</v>
      </c>
      <c r="M88" s="74">
        <v>-0.47</v>
      </c>
      <c r="N88" s="74">
        <v>44.9</v>
      </c>
      <c r="O88" s="148">
        <v>84</v>
      </c>
    </row>
    <row r="89" spans="1:15" x14ac:dyDescent="0.25">
      <c r="A89" s="76">
        <v>44326468</v>
      </c>
      <c r="B89" s="75" t="s">
        <v>2863</v>
      </c>
      <c r="C89" s="76" t="s">
        <v>195</v>
      </c>
      <c r="D89" s="76">
        <v>0.1</v>
      </c>
      <c r="E89" s="76" t="s">
        <v>147</v>
      </c>
      <c r="F89" s="76">
        <v>139.45400000000001</v>
      </c>
      <c r="G89" s="76">
        <v>0</v>
      </c>
      <c r="H89" s="76">
        <v>0</v>
      </c>
      <c r="I89" s="75" t="s">
        <v>2828</v>
      </c>
      <c r="J89" s="76">
        <v>138.988</v>
      </c>
      <c r="K89" s="76">
        <v>0</v>
      </c>
      <c r="L89" s="76">
        <v>0</v>
      </c>
      <c r="M89" s="76">
        <v>-0.47</v>
      </c>
      <c r="N89" s="76">
        <v>45</v>
      </c>
      <c r="O89" s="147">
        <v>85</v>
      </c>
    </row>
    <row r="90" spans="1:15" x14ac:dyDescent="0.25">
      <c r="A90" s="74">
        <v>44326469</v>
      </c>
      <c r="B90" s="73" t="s">
        <v>2864</v>
      </c>
      <c r="C90" s="74" t="s">
        <v>195</v>
      </c>
      <c r="D90" s="74">
        <v>0.1</v>
      </c>
      <c r="E90" s="74" t="s">
        <v>147</v>
      </c>
      <c r="F90" s="74">
        <v>139.452</v>
      </c>
      <c r="G90" s="74">
        <v>0</v>
      </c>
      <c r="H90" s="74">
        <v>0</v>
      </c>
      <c r="I90" s="73" t="s">
        <v>2865</v>
      </c>
      <c r="J90" s="74">
        <v>138.982</v>
      </c>
      <c r="K90" s="74">
        <v>0</v>
      </c>
      <c r="L90" s="74">
        <v>0</v>
      </c>
      <c r="M90" s="74">
        <v>-0.47</v>
      </c>
      <c r="N90" s="74">
        <v>45.39</v>
      </c>
      <c r="O90" s="148">
        <v>86</v>
      </c>
    </row>
    <row r="91" spans="1:15" x14ac:dyDescent="0.25">
      <c r="A91" s="76">
        <v>44327253</v>
      </c>
      <c r="B91" s="75" t="s">
        <v>2866</v>
      </c>
      <c r="C91" s="76" t="s">
        <v>195</v>
      </c>
      <c r="D91" s="76">
        <v>0.1</v>
      </c>
      <c r="E91" s="76" t="s">
        <v>147</v>
      </c>
      <c r="F91" s="76">
        <v>139.38200000000001</v>
      </c>
      <c r="G91" s="76">
        <v>0</v>
      </c>
      <c r="H91" s="76">
        <v>0</v>
      </c>
      <c r="I91" s="75" t="s">
        <v>2867</v>
      </c>
      <c r="J91" s="76">
        <v>138.97999999999999</v>
      </c>
      <c r="K91" s="76">
        <v>0</v>
      </c>
      <c r="L91" s="76">
        <v>0</v>
      </c>
      <c r="M91" s="76">
        <v>-0.47</v>
      </c>
      <c r="N91" s="76">
        <v>38.82</v>
      </c>
      <c r="O91" s="147">
        <v>87</v>
      </c>
    </row>
    <row r="92" spans="1:15" x14ac:dyDescent="0.25">
      <c r="A92" s="74">
        <v>44327259</v>
      </c>
      <c r="B92" s="73" t="s">
        <v>2868</v>
      </c>
      <c r="C92" s="74" t="s">
        <v>195</v>
      </c>
      <c r="D92" s="74">
        <v>0.1</v>
      </c>
      <c r="E92" s="74" t="s">
        <v>147</v>
      </c>
      <c r="F92" s="74">
        <v>139.38</v>
      </c>
      <c r="G92" s="74">
        <v>0</v>
      </c>
      <c r="H92" s="74">
        <v>0</v>
      </c>
      <c r="I92" s="73" t="s">
        <v>2869</v>
      </c>
      <c r="J92" s="74">
        <v>138.995</v>
      </c>
      <c r="K92" s="74">
        <v>0</v>
      </c>
      <c r="L92" s="74">
        <v>0</v>
      </c>
      <c r="M92" s="74">
        <v>-0.47</v>
      </c>
      <c r="N92" s="74">
        <v>37.17</v>
      </c>
      <c r="O92" s="148">
        <v>88</v>
      </c>
    </row>
    <row r="93" spans="1:15" x14ac:dyDescent="0.25">
      <c r="A93" s="76">
        <v>44327267</v>
      </c>
      <c r="B93" s="75" t="s">
        <v>2870</v>
      </c>
      <c r="C93" s="76" t="s">
        <v>195</v>
      </c>
      <c r="D93" s="76">
        <v>0.1</v>
      </c>
      <c r="E93" s="76" t="s">
        <v>147</v>
      </c>
      <c r="F93" s="76">
        <v>139.38200000000001</v>
      </c>
      <c r="G93" s="76">
        <v>0</v>
      </c>
      <c r="H93" s="76">
        <v>0</v>
      </c>
      <c r="I93" s="75" t="s">
        <v>2871</v>
      </c>
      <c r="J93" s="76">
        <v>138.98099999999999</v>
      </c>
      <c r="K93" s="76">
        <v>0</v>
      </c>
      <c r="L93" s="76">
        <v>0</v>
      </c>
      <c r="M93" s="76">
        <v>-0.47</v>
      </c>
      <c r="N93" s="76">
        <v>38.72</v>
      </c>
      <c r="O93" s="147">
        <v>89</v>
      </c>
    </row>
    <row r="94" spans="1:15" x14ac:dyDescent="0.25">
      <c r="A94" s="74">
        <v>44333601</v>
      </c>
      <c r="B94" s="73" t="s">
        <v>2872</v>
      </c>
      <c r="C94" s="74" t="s">
        <v>200</v>
      </c>
      <c r="D94" s="74">
        <v>0.1</v>
      </c>
      <c r="E94" s="74" t="s">
        <v>147</v>
      </c>
      <c r="F94" s="74">
        <v>138.75899999999999</v>
      </c>
      <c r="G94" s="74">
        <v>0</v>
      </c>
      <c r="H94" s="74">
        <v>139.4</v>
      </c>
      <c r="I94" s="73" t="s">
        <v>2820</v>
      </c>
      <c r="J94" s="74">
        <v>138.863</v>
      </c>
      <c r="K94" s="74">
        <v>0</v>
      </c>
      <c r="L94" s="74">
        <v>0</v>
      </c>
      <c r="M94" s="74">
        <v>-2.84</v>
      </c>
      <c r="N94" s="74">
        <v>10.07</v>
      </c>
      <c r="O94" s="148">
        <v>90</v>
      </c>
    </row>
    <row r="95" spans="1:15" x14ac:dyDescent="0.25">
      <c r="A95" s="76">
        <v>44189246</v>
      </c>
      <c r="B95" s="75" t="s">
        <v>2873</v>
      </c>
      <c r="C95" s="76" t="s">
        <v>195</v>
      </c>
      <c r="D95" s="76">
        <v>0.1</v>
      </c>
      <c r="E95" s="76" t="s">
        <v>147</v>
      </c>
      <c r="F95" s="76">
        <v>138.18299999999999</v>
      </c>
      <c r="G95" s="76">
        <v>0</v>
      </c>
      <c r="H95" s="76">
        <v>137</v>
      </c>
      <c r="I95" s="75" t="s">
        <v>2874</v>
      </c>
      <c r="J95" s="76">
        <v>138.08500000000001</v>
      </c>
      <c r="K95" s="76">
        <v>0</v>
      </c>
      <c r="L95" s="76">
        <v>0</v>
      </c>
      <c r="M95" s="76">
        <v>0</v>
      </c>
      <c r="N95" s="76">
        <v>9.49</v>
      </c>
      <c r="O95" s="147">
        <v>91</v>
      </c>
    </row>
    <row r="96" spans="1:15" x14ac:dyDescent="0.25">
      <c r="A96" s="74">
        <v>44337936</v>
      </c>
      <c r="B96" s="73" t="s">
        <v>2875</v>
      </c>
      <c r="C96" s="74" t="s">
        <v>195</v>
      </c>
      <c r="D96" s="74">
        <v>10.01</v>
      </c>
      <c r="E96" s="74" t="s">
        <v>147</v>
      </c>
      <c r="F96" s="74">
        <v>138.018</v>
      </c>
      <c r="G96" s="74">
        <v>0</v>
      </c>
      <c r="H96" s="74">
        <v>137</v>
      </c>
      <c r="I96" s="73" t="s">
        <v>2876</v>
      </c>
      <c r="J96" s="74">
        <v>138.27799999999999</v>
      </c>
      <c r="K96" s="74">
        <v>0</v>
      </c>
      <c r="L96" s="74">
        <v>0</v>
      </c>
      <c r="M96" s="74">
        <v>0</v>
      </c>
      <c r="N96" s="74" t="s">
        <v>2877</v>
      </c>
      <c r="O96" s="148">
        <v>92</v>
      </c>
    </row>
    <row r="97" spans="1:15" x14ac:dyDescent="0.25">
      <c r="A97" s="76">
        <v>44368130</v>
      </c>
      <c r="B97" s="75" t="s">
        <v>2878</v>
      </c>
      <c r="C97" s="76" t="s">
        <v>195</v>
      </c>
      <c r="D97" s="76">
        <v>0.9</v>
      </c>
      <c r="E97" s="76" t="s">
        <v>147</v>
      </c>
      <c r="F97" s="76">
        <v>138.023</v>
      </c>
      <c r="G97" s="76">
        <v>0</v>
      </c>
      <c r="H97" s="76">
        <v>137</v>
      </c>
      <c r="I97" s="75" t="s">
        <v>2879</v>
      </c>
      <c r="J97" s="76">
        <v>137.75299999999999</v>
      </c>
      <c r="K97" s="76">
        <v>0</v>
      </c>
      <c r="L97" s="76">
        <v>0</v>
      </c>
      <c r="M97" s="76">
        <v>0</v>
      </c>
      <c r="N97" s="76">
        <v>234.28</v>
      </c>
      <c r="O97" s="147">
        <v>93</v>
      </c>
    </row>
    <row r="98" spans="1:15" x14ac:dyDescent="0.25">
      <c r="A98" s="74">
        <v>44338056</v>
      </c>
      <c r="B98" s="73" t="s">
        <v>2878</v>
      </c>
      <c r="C98" s="74" t="s">
        <v>195</v>
      </c>
      <c r="D98" s="74">
        <v>0</v>
      </c>
      <c r="E98" s="74" t="s">
        <v>147</v>
      </c>
      <c r="F98" s="74">
        <v>138.023</v>
      </c>
      <c r="G98" s="74">
        <v>0</v>
      </c>
      <c r="H98" s="74">
        <v>137</v>
      </c>
      <c r="I98" s="73" t="s">
        <v>2838</v>
      </c>
      <c r="J98" s="74">
        <v>138.023</v>
      </c>
      <c r="K98" s="74">
        <v>0</v>
      </c>
      <c r="L98" s="74">
        <v>0</v>
      </c>
      <c r="M98" s="74">
        <v>0</v>
      </c>
      <c r="N98" s="74">
        <v>0</v>
      </c>
      <c r="O98" s="148">
        <v>94</v>
      </c>
    </row>
    <row r="99" spans="1:15" x14ac:dyDescent="0.25">
      <c r="A99" s="76">
        <v>44338063</v>
      </c>
      <c r="B99" s="75" t="s">
        <v>2880</v>
      </c>
      <c r="C99" s="76" t="s">
        <v>195</v>
      </c>
      <c r="D99" s="76">
        <v>0</v>
      </c>
      <c r="E99" s="76" t="s">
        <v>147</v>
      </c>
      <c r="F99" s="76">
        <v>138.012</v>
      </c>
      <c r="G99" s="76">
        <v>0</v>
      </c>
      <c r="H99" s="76">
        <v>137</v>
      </c>
      <c r="I99" s="75" t="s">
        <v>2840</v>
      </c>
      <c r="J99" s="76">
        <v>138.012</v>
      </c>
      <c r="K99" s="76">
        <v>0</v>
      </c>
      <c r="L99" s="76">
        <v>0</v>
      </c>
      <c r="M99" s="76">
        <v>0</v>
      </c>
      <c r="N99" s="76">
        <v>0</v>
      </c>
      <c r="O99" s="147">
        <v>95</v>
      </c>
    </row>
    <row r="100" spans="1:15" x14ac:dyDescent="0.25">
      <c r="A100" s="74">
        <v>44368135</v>
      </c>
      <c r="B100" s="73" t="s">
        <v>2880</v>
      </c>
      <c r="C100" s="74" t="s">
        <v>195</v>
      </c>
      <c r="D100" s="74">
        <v>0.9</v>
      </c>
      <c r="E100" s="74" t="s">
        <v>147</v>
      </c>
      <c r="F100" s="74">
        <v>138.012</v>
      </c>
      <c r="G100" s="74">
        <v>0</v>
      </c>
      <c r="H100" s="74">
        <v>137</v>
      </c>
      <c r="I100" s="73" t="s">
        <v>2881</v>
      </c>
      <c r="J100" s="74">
        <v>137.762</v>
      </c>
      <c r="K100" s="74">
        <v>0</v>
      </c>
      <c r="L100" s="74">
        <v>0</v>
      </c>
      <c r="M100" s="74">
        <v>0</v>
      </c>
      <c r="N100" s="74">
        <v>216.93</v>
      </c>
      <c r="O100" s="148">
        <v>96</v>
      </c>
    </row>
    <row r="101" spans="1:15" x14ac:dyDescent="0.25">
      <c r="A101" s="76">
        <v>44368139</v>
      </c>
      <c r="B101" s="75" t="s">
        <v>2882</v>
      </c>
      <c r="C101" s="76" t="s">
        <v>195</v>
      </c>
      <c r="D101" s="76">
        <v>0.9</v>
      </c>
      <c r="E101" s="76" t="s">
        <v>147</v>
      </c>
      <c r="F101" s="76">
        <v>138.01400000000001</v>
      </c>
      <c r="G101" s="76">
        <v>0</v>
      </c>
      <c r="H101" s="76">
        <v>137</v>
      </c>
      <c r="I101" s="75" t="s">
        <v>2883</v>
      </c>
      <c r="J101" s="76">
        <v>137.756</v>
      </c>
      <c r="K101" s="76">
        <v>0</v>
      </c>
      <c r="L101" s="76">
        <v>0</v>
      </c>
      <c r="M101" s="76">
        <v>0</v>
      </c>
      <c r="N101" s="76">
        <v>223.87</v>
      </c>
      <c r="O101" s="147">
        <v>97</v>
      </c>
    </row>
    <row r="102" spans="1:15" x14ac:dyDescent="0.25">
      <c r="A102" s="74">
        <v>44338065</v>
      </c>
      <c r="B102" s="73" t="s">
        <v>2882</v>
      </c>
      <c r="C102" s="74" t="s">
        <v>195</v>
      </c>
      <c r="D102" s="74">
        <v>0</v>
      </c>
      <c r="E102" s="74" t="s">
        <v>147</v>
      </c>
      <c r="F102" s="74">
        <v>138.01400000000001</v>
      </c>
      <c r="G102" s="74">
        <v>0</v>
      </c>
      <c r="H102" s="74">
        <v>137</v>
      </c>
      <c r="I102" s="73" t="s">
        <v>2854</v>
      </c>
      <c r="J102" s="74">
        <v>138.01400000000001</v>
      </c>
      <c r="K102" s="74">
        <v>0</v>
      </c>
      <c r="L102" s="74">
        <v>0</v>
      </c>
      <c r="M102" s="74">
        <v>0</v>
      </c>
      <c r="N102" s="74">
        <v>0</v>
      </c>
      <c r="O102" s="148">
        <v>98</v>
      </c>
    </row>
    <row r="103" spans="1:15" x14ac:dyDescent="0.25">
      <c r="A103" s="76">
        <v>44338072</v>
      </c>
      <c r="B103" s="75" t="s">
        <v>2884</v>
      </c>
      <c r="C103" s="76" t="s">
        <v>195</v>
      </c>
      <c r="D103" s="76">
        <v>0</v>
      </c>
      <c r="E103" s="76" t="s">
        <v>147</v>
      </c>
      <c r="F103" s="76">
        <v>138.01300000000001</v>
      </c>
      <c r="G103" s="76">
        <v>0</v>
      </c>
      <c r="H103" s="76">
        <v>137</v>
      </c>
      <c r="I103" s="75" t="s">
        <v>2850</v>
      </c>
      <c r="J103" s="76">
        <v>138.01300000000001</v>
      </c>
      <c r="K103" s="76">
        <v>0</v>
      </c>
      <c r="L103" s="76">
        <v>0</v>
      </c>
      <c r="M103" s="76">
        <v>0</v>
      </c>
      <c r="N103" s="76">
        <v>0</v>
      </c>
      <c r="O103" s="147">
        <v>99</v>
      </c>
    </row>
    <row r="104" spans="1:15" x14ac:dyDescent="0.25">
      <c r="A104" s="74">
        <v>44368145</v>
      </c>
      <c r="B104" s="73" t="s">
        <v>2884</v>
      </c>
      <c r="C104" s="74" t="s">
        <v>195</v>
      </c>
      <c r="D104" s="74">
        <v>0.9</v>
      </c>
      <c r="E104" s="74" t="s">
        <v>147</v>
      </c>
      <c r="F104" s="74">
        <v>138.01300000000001</v>
      </c>
      <c r="G104" s="74">
        <v>0</v>
      </c>
      <c r="H104" s="74">
        <v>137</v>
      </c>
      <c r="I104" s="73" t="s">
        <v>2885</v>
      </c>
      <c r="J104" s="74">
        <v>137.76</v>
      </c>
      <c r="K104" s="74">
        <v>0</v>
      </c>
      <c r="L104" s="74">
        <v>0</v>
      </c>
      <c r="M104" s="74">
        <v>0</v>
      </c>
      <c r="N104" s="74">
        <v>219.56</v>
      </c>
      <c r="O104" s="148">
        <v>100</v>
      </c>
    </row>
    <row r="105" spans="1:15" x14ac:dyDescent="0.25">
      <c r="A105" s="76">
        <v>44368164</v>
      </c>
      <c r="B105" s="75" t="s">
        <v>2886</v>
      </c>
      <c r="C105" s="76" t="s">
        <v>195</v>
      </c>
      <c r="D105" s="76">
        <v>0.9</v>
      </c>
      <c r="E105" s="76" t="s">
        <v>147</v>
      </c>
      <c r="F105" s="76">
        <v>138.011</v>
      </c>
      <c r="G105" s="76">
        <v>0</v>
      </c>
      <c r="H105" s="76">
        <v>137</v>
      </c>
      <c r="I105" s="75" t="s">
        <v>2887</v>
      </c>
      <c r="J105" s="76">
        <v>137.768</v>
      </c>
      <c r="K105" s="76">
        <v>0</v>
      </c>
      <c r="L105" s="76">
        <v>0</v>
      </c>
      <c r="M105" s="76">
        <v>0</v>
      </c>
      <c r="N105" s="76">
        <v>210.88</v>
      </c>
      <c r="O105" s="147">
        <v>101</v>
      </c>
    </row>
    <row r="106" spans="1:15" x14ac:dyDescent="0.25">
      <c r="A106" s="74">
        <v>44338080</v>
      </c>
      <c r="B106" s="73" t="s">
        <v>2886</v>
      </c>
      <c r="C106" s="74" t="s">
        <v>195</v>
      </c>
      <c r="D106" s="74">
        <v>0</v>
      </c>
      <c r="E106" s="74" t="s">
        <v>147</v>
      </c>
      <c r="F106" s="74">
        <v>138.011</v>
      </c>
      <c r="G106" s="74">
        <v>0</v>
      </c>
      <c r="H106" s="74">
        <v>137</v>
      </c>
      <c r="I106" s="73" t="s">
        <v>2856</v>
      </c>
      <c r="J106" s="74">
        <v>138.011</v>
      </c>
      <c r="K106" s="74">
        <v>0</v>
      </c>
      <c r="L106" s="74">
        <v>0</v>
      </c>
      <c r="M106" s="74">
        <v>0</v>
      </c>
      <c r="N106" s="74">
        <v>0</v>
      </c>
      <c r="O106" s="148">
        <v>102</v>
      </c>
    </row>
    <row r="107" spans="1:15" x14ac:dyDescent="0.25">
      <c r="A107" s="76">
        <v>44368173</v>
      </c>
      <c r="B107" s="75" t="s">
        <v>2888</v>
      </c>
      <c r="C107" s="76" t="s">
        <v>195</v>
      </c>
      <c r="D107" s="76">
        <v>0.9</v>
      </c>
      <c r="E107" s="76" t="s">
        <v>147</v>
      </c>
      <c r="F107" s="76">
        <v>138.00800000000001</v>
      </c>
      <c r="G107" s="76">
        <v>0</v>
      </c>
      <c r="H107" s="76">
        <v>137</v>
      </c>
      <c r="I107" s="75" t="s">
        <v>2889</v>
      </c>
      <c r="J107" s="76">
        <v>137.77799999999999</v>
      </c>
      <c r="K107" s="76">
        <v>0</v>
      </c>
      <c r="L107" s="76">
        <v>0</v>
      </c>
      <c r="M107" s="76">
        <v>0</v>
      </c>
      <c r="N107" s="76">
        <v>199.6</v>
      </c>
      <c r="O107" s="147">
        <v>103</v>
      </c>
    </row>
    <row r="108" spans="1:15" x14ac:dyDescent="0.25">
      <c r="A108" s="74">
        <v>44338083</v>
      </c>
      <c r="B108" s="73" t="s">
        <v>2888</v>
      </c>
      <c r="C108" s="74" t="s">
        <v>195</v>
      </c>
      <c r="D108" s="74">
        <v>0</v>
      </c>
      <c r="E108" s="74" t="s">
        <v>147</v>
      </c>
      <c r="F108" s="74">
        <v>138.00800000000001</v>
      </c>
      <c r="G108" s="74">
        <v>0</v>
      </c>
      <c r="H108" s="74">
        <v>137</v>
      </c>
      <c r="I108" s="73" t="s">
        <v>2860</v>
      </c>
      <c r="J108" s="74">
        <v>138.00800000000001</v>
      </c>
      <c r="K108" s="74">
        <v>0</v>
      </c>
      <c r="L108" s="74">
        <v>0</v>
      </c>
      <c r="M108" s="74">
        <v>0</v>
      </c>
      <c r="N108" s="74">
        <v>0</v>
      </c>
      <c r="O108" s="148">
        <v>104</v>
      </c>
    </row>
    <row r="109" spans="1:15" ht="16.5" x14ac:dyDescent="0.3">
      <c r="A109" s="13"/>
      <c r="B109" s="13"/>
      <c r="C109" s="13"/>
      <c r="D109" s="13"/>
      <c r="E109" s="13"/>
      <c r="F109" s="13"/>
      <c r="G109" s="13"/>
      <c r="H109" s="13"/>
      <c r="I109" s="13"/>
      <c r="J109" s="13"/>
      <c r="K109" s="13"/>
      <c r="L109" s="13"/>
      <c r="M109" s="13"/>
      <c r="N109" s="13"/>
      <c r="O109" s="147">
        <v>105</v>
      </c>
    </row>
    <row r="110" spans="1:15" x14ac:dyDescent="0.25">
      <c r="A110" s="142" t="s">
        <v>2913</v>
      </c>
      <c r="B110" s="75"/>
      <c r="C110" s="76"/>
      <c r="D110" s="76"/>
      <c r="E110" s="76"/>
      <c r="F110" s="76"/>
      <c r="G110" s="76"/>
      <c r="H110" s="76"/>
      <c r="I110" s="75"/>
      <c r="J110" s="76"/>
      <c r="K110" s="76"/>
      <c r="L110" s="76"/>
      <c r="M110" s="76"/>
      <c r="N110" s="76"/>
      <c r="O110" s="148">
        <v>106</v>
      </c>
    </row>
    <row r="111" spans="1:15" x14ac:dyDescent="0.25">
      <c r="O111" s="147">
        <v>107</v>
      </c>
    </row>
    <row r="112" spans="1:15" x14ac:dyDescent="0.25">
      <c r="A112" s="74">
        <v>45054623</v>
      </c>
      <c r="B112" s="73" t="s">
        <v>2621</v>
      </c>
      <c r="C112" s="74" t="s">
        <v>195</v>
      </c>
      <c r="D112" s="74">
        <v>0.1</v>
      </c>
      <c r="E112" s="74" t="s">
        <v>147</v>
      </c>
      <c r="F112" s="74">
        <v>140.517</v>
      </c>
      <c r="G112" s="74">
        <v>140.749</v>
      </c>
      <c r="H112" s="74">
        <v>140.40299999999999</v>
      </c>
      <c r="I112" s="73" t="s">
        <v>2622</v>
      </c>
      <c r="J112" s="74">
        <v>140.40299999999999</v>
      </c>
      <c r="K112" s="74">
        <v>0</v>
      </c>
      <c r="L112" s="74">
        <v>0</v>
      </c>
      <c r="M112" s="74">
        <v>0</v>
      </c>
      <c r="N112" s="74">
        <v>10.94</v>
      </c>
      <c r="O112" s="148">
        <v>108</v>
      </c>
    </row>
    <row r="113" spans="1:15" x14ac:dyDescent="0.25">
      <c r="A113" s="76">
        <v>45098608</v>
      </c>
      <c r="B113" s="75" t="s">
        <v>2623</v>
      </c>
      <c r="C113" s="76" t="s">
        <v>195</v>
      </c>
      <c r="D113" s="76">
        <v>0.1</v>
      </c>
      <c r="E113" s="76" t="s">
        <v>147</v>
      </c>
      <c r="F113" s="76">
        <v>141.601</v>
      </c>
      <c r="G113" s="76">
        <v>141.97900000000001</v>
      </c>
      <c r="H113" s="76">
        <v>141.36199999999999</v>
      </c>
      <c r="I113" s="75" t="s">
        <v>2624</v>
      </c>
      <c r="J113" s="76">
        <v>141.97999999999999</v>
      </c>
      <c r="K113" s="76">
        <v>0</v>
      </c>
      <c r="L113" s="76">
        <v>0</v>
      </c>
      <c r="M113" s="76">
        <v>0</v>
      </c>
      <c r="N113" s="76">
        <v>-36.36</v>
      </c>
      <c r="O113" s="147">
        <v>109</v>
      </c>
    </row>
    <row r="114" spans="1:15" x14ac:dyDescent="0.25">
      <c r="A114" s="74">
        <v>45137778</v>
      </c>
      <c r="B114" s="73" t="s">
        <v>2625</v>
      </c>
      <c r="C114" s="74" t="s">
        <v>200</v>
      </c>
      <c r="D114" s="74">
        <v>0.1</v>
      </c>
      <c r="E114" s="74" t="s">
        <v>147</v>
      </c>
      <c r="F114" s="74">
        <v>142.04900000000001</v>
      </c>
      <c r="G114" s="74">
        <v>141.56299999999999</v>
      </c>
      <c r="H114" s="74">
        <v>142.149</v>
      </c>
      <c r="I114" s="73" t="s">
        <v>2626</v>
      </c>
      <c r="J114" s="74">
        <v>142.15199999999999</v>
      </c>
      <c r="K114" s="74">
        <v>0</v>
      </c>
      <c r="L114" s="74">
        <v>0</v>
      </c>
      <c r="M114" s="74">
        <v>0</v>
      </c>
      <c r="N114" s="74">
        <v>9.91</v>
      </c>
      <c r="O114" s="148">
        <v>110</v>
      </c>
    </row>
    <row r="115" spans="1:15" x14ac:dyDescent="0.25">
      <c r="A115" s="76">
        <v>45176460</v>
      </c>
      <c r="B115" s="75" t="s">
        <v>2627</v>
      </c>
      <c r="C115" s="76" t="s">
        <v>200</v>
      </c>
      <c r="D115" s="76">
        <v>0.1</v>
      </c>
      <c r="E115" s="76" t="s">
        <v>147</v>
      </c>
      <c r="F115" s="76">
        <v>141.99799999999999</v>
      </c>
      <c r="G115" s="76">
        <v>141.595</v>
      </c>
      <c r="H115" s="76">
        <v>142.11000000000001</v>
      </c>
      <c r="I115" s="75" t="s">
        <v>2628</v>
      </c>
      <c r="J115" s="76">
        <v>142.11000000000001</v>
      </c>
      <c r="K115" s="76">
        <v>0</v>
      </c>
      <c r="L115" s="76">
        <v>0</v>
      </c>
      <c r="M115" s="76">
        <v>0</v>
      </c>
      <c r="N115" s="76">
        <v>10.77</v>
      </c>
      <c r="O115" s="147">
        <v>111</v>
      </c>
    </row>
    <row r="116" spans="1:15" x14ac:dyDescent="0.25">
      <c r="A116" s="74">
        <v>45217464</v>
      </c>
      <c r="B116" s="73" t="s">
        <v>2629</v>
      </c>
      <c r="C116" s="74" t="s">
        <v>195</v>
      </c>
      <c r="D116" s="74">
        <v>0.1</v>
      </c>
      <c r="E116" s="74" t="s">
        <v>147</v>
      </c>
      <c r="F116" s="74">
        <v>141.34800000000001</v>
      </c>
      <c r="G116" s="74">
        <v>141.76900000000001</v>
      </c>
      <c r="H116" s="74">
        <v>141.24799999999999</v>
      </c>
      <c r="I116" s="73" t="s">
        <v>2630</v>
      </c>
      <c r="J116" s="74">
        <v>141.24600000000001</v>
      </c>
      <c r="K116" s="74">
        <v>0</v>
      </c>
      <c r="L116" s="74">
        <v>0</v>
      </c>
      <c r="M116" s="74">
        <v>0</v>
      </c>
      <c r="N116" s="74">
        <v>9.83</v>
      </c>
      <c r="O116" s="148">
        <v>112</v>
      </c>
    </row>
    <row r="117" spans="1:15" x14ac:dyDescent="0.25">
      <c r="A117" s="76">
        <v>45257034</v>
      </c>
      <c r="B117" s="75" t="s">
        <v>2631</v>
      </c>
      <c r="C117" s="76" t="s">
        <v>195</v>
      </c>
      <c r="D117" s="76">
        <v>0.1</v>
      </c>
      <c r="E117" s="76" t="s">
        <v>147</v>
      </c>
      <c r="F117" s="76">
        <v>140.477</v>
      </c>
      <c r="G117" s="76">
        <v>141.19999999999999</v>
      </c>
      <c r="H117" s="76">
        <v>140.46600000000001</v>
      </c>
      <c r="I117" s="75" t="s">
        <v>2632</v>
      </c>
      <c r="J117" s="76">
        <v>141.19999999999999</v>
      </c>
      <c r="K117" s="76">
        <v>0</v>
      </c>
      <c r="L117" s="76">
        <v>0</v>
      </c>
      <c r="M117" s="76">
        <v>-0.47</v>
      </c>
      <c r="N117" s="76">
        <v>-69.66</v>
      </c>
      <c r="O117" s="147">
        <v>113</v>
      </c>
    </row>
    <row r="118" spans="1:15" x14ac:dyDescent="0.25">
      <c r="A118" s="74">
        <v>45257565</v>
      </c>
      <c r="B118" s="73" t="s">
        <v>2633</v>
      </c>
      <c r="C118" s="74" t="s">
        <v>195</v>
      </c>
      <c r="D118" s="74">
        <v>0.1</v>
      </c>
      <c r="E118" s="74" t="s">
        <v>147</v>
      </c>
      <c r="F118" s="74">
        <v>140.70099999999999</v>
      </c>
      <c r="G118" s="74">
        <v>141.19999999999999</v>
      </c>
      <c r="H118" s="74">
        <v>140.46600000000001</v>
      </c>
      <c r="I118" s="73" t="s">
        <v>2632</v>
      </c>
      <c r="J118" s="74">
        <v>141.19999999999999</v>
      </c>
      <c r="K118" s="74">
        <v>0</v>
      </c>
      <c r="L118" s="74">
        <v>0</v>
      </c>
      <c r="M118" s="74">
        <v>-0.47</v>
      </c>
      <c r="N118" s="74">
        <v>-48.08</v>
      </c>
      <c r="O118" s="148">
        <v>114</v>
      </c>
    </row>
    <row r="119" spans="1:15" x14ac:dyDescent="0.25">
      <c r="A119" s="76">
        <v>45263751</v>
      </c>
      <c r="B119" s="75" t="s">
        <v>2634</v>
      </c>
      <c r="C119" s="76" t="s">
        <v>195</v>
      </c>
      <c r="D119" s="76">
        <v>0.1</v>
      </c>
      <c r="E119" s="76" t="s">
        <v>147</v>
      </c>
      <c r="F119" s="76">
        <v>140.87700000000001</v>
      </c>
      <c r="G119" s="76">
        <v>141.19999999999999</v>
      </c>
      <c r="H119" s="76">
        <v>140.46600000000001</v>
      </c>
      <c r="I119" s="75" t="s">
        <v>2632</v>
      </c>
      <c r="J119" s="76">
        <v>141.19999999999999</v>
      </c>
      <c r="K119" s="76">
        <v>0</v>
      </c>
      <c r="L119" s="76">
        <v>0</v>
      </c>
      <c r="M119" s="76">
        <v>0</v>
      </c>
      <c r="N119" s="76">
        <v>-31.12</v>
      </c>
      <c r="O119" s="147">
        <v>115</v>
      </c>
    </row>
    <row r="120" spans="1:15" x14ac:dyDescent="0.25">
      <c r="A120" s="74">
        <v>45285776</v>
      </c>
      <c r="B120" s="73" t="s">
        <v>2635</v>
      </c>
      <c r="C120" s="74" t="s">
        <v>200</v>
      </c>
      <c r="D120" s="74">
        <v>0.1</v>
      </c>
      <c r="E120" s="74" t="s">
        <v>147</v>
      </c>
      <c r="F120" s="74">
        <v>141.702</v>
      </c>
      <c r="G120" s="74">
        <v>141.19800000000001</v>
      </c>
      <c r="H120" s="74">
        <v>141.87200000000001</v>
      </c>
      <c r="I120" s="73" t="s">
        <v>2636</v>
      </c>
      <c r="J120" s="74">
        <v>141.87200000000001</v>
      </c>
      <c r="K120" s="74">
        <v>0</v>
      </c>
      <c r="L120" s="74">
        <v>0</v>
      </c>
      <c r="M120" s="74">
        <v>-0.23</v>
      </c>
      <c r="N120" s="74">
        <v>16.38</v>
      </c>
      <c r="O120" s="148">
        <v>116</v>
      </c>
    </row>
    <row r="121" spans="1:15" x14ac:dyDescent="0.25">
      <c r="A121" s="76">
        <v>45289703</v>
      </c>
      <c r="B121" s="75" t="s">
        <v>2637</v>
      </c>
      <c r="C121" s="76" t="s">
        <v>200</v>
      </c>
      <c r="D121" s="76">
        <v>0.1</v>
      </c>
      <c r="E121" s="76" t="s">
        <v>147</v>
      </c>
      <c r="F121" s="76">
        <v>141.53899999999999</v>
      </c>
      <c r="G121" s="76">
        <v>141.19800000000001</v>
      </c>
      <c r="H121" s="76">
        <v>141.87200000000001</v>
      </c>
      <c r="I121" s="75" t="s">
        <v>2636</v>
      </c>
      <c r="J121" s="76">
        <v>141.87200000000001</v>
      </c>
      <c r="K121" s="76">
        <v>0</v>
      </c>
      <c r="L121" s="76">
        <v>0</v>
      </c>
      <c r="M121" s="76">
        <v>-0.23</v>
      </c>
      <c r="N121" s="76">
        <v>32.08</v>
      </c>
      <c r="O121" s="147">
        <v>117</v>
      </c>
    </row>
    <row r="122" spans="1:15" x14ac:dyDescent="0.25">
      <c r="A122" s="74">
        <v>45319887</v>
      </c>
      <c r="B122" s="73" t="s">
        <v>2638</v>
      </c>
      <c r="C122" s="74" t="s">
        <v>200</v>
      </c>
      <c r="D122" s="74">
        <v>0.1</v>
      </c>
      <c r="E122" s="74" t="s">
        <v>147</v>
      </c>
      <c r="F122" s="74">
        <v>142.136</v>
      </c>
      <c r="G122" s="74">
        <v>0</v>
      </c>
      <c r="H122" s="74">
        <v>142.13999999999999</v>
      </c>
      <c r="I122" s="73" t="s">
        <v>2639</v>
      </c>
      <c r="J122" s="74">
        <v>142.13999999999999</v>
      </c>
      <c r="K122" s="74">
        <v>0</v>
      </c>
      <c r="L122" s="74">
        <v>0</v>
      </c>
      <c r="M122" s="74">
        <v>-0.7</v>
      </c>
      <c r="N122" s="74">
        <v>0.39</v>
      </c>
      <c r="O122" s="148">
        <v>118</v>
      </c>
    </row>
    <row r="123" spans="1:15" x14ac:dyDescent="0.25">
      <c r="A123" s="76">
        <v>45322817</v>
      </c>
      <c r="B123" s="75" t="s">
        <v>2640</v>
      </c>
      <c r="C123" s="76" t="s">
        <v>200</v>
      </c>
      <c r="D123" s="76">
        <v>0.1</v>
      </c>
      <c r="E123" s="76" t="s">
        <v>147</v>
      </c>
      <c r="F123" s="76">
        <v>141.876</v>
      </c>
      <c r="G123" s="76">
        <v>0</v>
      </c>
      <c r="H123" s="76">
        <v>142.13999999999999</v>
      </c>
      <c r="I123" s="75" t="s">
        <v>2639</v>
      </c>
      <c r="J123" s="76">
        <v>142.13999999999999</v>
      </c>
      <c r="K123" s="76">
        <v>0</v>
      </c>
      <c r="L123" s="76">
        <v>0</v>
      </c>
      <c r="M123" s="76">
        <v>-0.7</v>
      </c>
      <c r="N123" s="76">
        <v>25.52</v>
      </c>
      <c r="O123" s="147">
        <v>119</v>
      </c>
    </row>
    <row r="124" spans="1:15" x14ac:dyDescent="0.25">
      <c r="A124" s="74">
        <v>45328384</v>
      </c>
      <c r="B124" s="73" t="s">
        <v>2641</v>
      </c>
      <c r="C124" s="74" t="s">
        <v>200</v>
      </c>
      <c r="D124" s="74">
        <v>0.1</v>
      </c>
      <c r="E124" s="74" t="s">
        <v>147</v>
      </c>
      <c r="F124" s="74">
        <v>141.72499999999999</v>
      </c>
      <c r="G124" s="74">
        <v>1E-3</v>
      </c>
      <c r="H124" s="74">
        <v>142.13999999999999</v>
      </c>
      <c r="I124" s="73" t="s">
        <v>2639</v>
      </c>
      <c r="J124" s="74">
        <v>142.13999999999999</v>
      </c>
      <c r="K124" s="74">
        <v>0</v>
      </c>
      <c r="L124" s="74">
        <v>0</v>
      </c>
      <c r="M124" s="74">
        <v>-0.7</v>
      </c>
      <c r="N124" s="74">
        <v>40.11</v>
      </c>
      <c r="O124" s="148">
        <v>120</v>
      </c>
    </row>
    <row r="125" spans="1:15" x14ac:dyDescent="0.25">
      <c r="A125" s="76">
        <v>45329772</v>
      </c>
      <c r="B125" s="75" t="s">
        <v>2642</v>
      </c>
      <c r="C125" s="76" t="s">
        <v>200</v>
      </c>
      <c r="D125" s="76">
        <v>0.1</v>
      </c>
      <c r="E125" s="76" t="s">
        <v>147</v>
      </c>
      <c r="F125" s="76">
        <v>141.548</v>
      </c>
      <c r="G125" s="76">
        <v>0</v>
      </c>
      <c r="H125" s="76">
        <v>142.13999999999999</v>
      </c>
      <c r="I125" s="75" t="s">
        <v>2639</v>
      </c>
      <c r="J125" s="76">
        <v>142.13999999999999</v>
      </c>
      <c r="K125" s="76">
        <v>0</v>
      </c>
      <c r="L125" s="76">
        <v>0</v>
      </c>
      <c r="M125" s="76">
        <v>-0.7</v>
      </c>
      <c r="N125" s="76">
        <v>57.22</v>
      </c>
      <c r="O125" s="147">
        <v>121</v>
      </c>
    </row>
    <row r="126" spans="1:15" x14ac:dyDescent="0.25">
      <c r="A126" s="74">
        <v>45332798</v>
      </c>
      <c r="B126" s="73" t="s">
        <v>2643</v>
      </c>
      <c r="C126" s="74" t="s">
        <v>200</v>
      </c>
      <c r="D126" s="74">
        <v>0.1</v>
      </c>
      <c r="E126" s="74" t="s">
        <v>147</v>
      </c>
      <c r="F126" s="74">
        <v>141.33199999999999</v>
      </c>
      <c r="G126" s="74">
        <v>0</v>
      </c>
      <c r="H126" s="74">
        <v>142.13999999999999</v>
      </c>
      <c r="I126" s="73" t="s">
        <v>2639</v>
      </c>
      <c r="J126" s="74">
        <v>142.13999999999999</v>
      </c>
      <c r="K126" s="74">
        <v>0</v>
      </c>
      <c r="L126" s="74">
        <v>0</v>
      </c>
      <c r="M126" s="74">
        <v>-0.7</v>
      </c>
      <c r="N126" s="74">
        <v>78.09</v>
      </c>
      <c r="O126" s="148">
        <v>122</v>
      </c>
    </row>
    <row r="127" spans="1:15" x14ac:dyDescent="0.25">
      <c r="A127" s="76">
        <v>45334455</v>
      </c>
      <c r="B127" s="75" t="s">
        <v>2644</v>
      </c>
      <c r="C127" s="76" t="s">
        <v>195</v>
      </c>
      <c r="D127" s="76">
        <v>0.1</v>
      </c>
      <c r="E127" s="76" t="s">
        <v>147</v>
      </c>
      <c r="F127" s="76">
        <v>141.15799999999999</v>
      </c>
      <c r="G127" s="76">
        <v>0</v>
      </c>
      <c r="H127" s="76">
        <v>141.30000000000001</v>
      </c>
      <c r="I127" s="75" t="s">
        <v>2645</v>
      </c>
      <c r="J127" s="76">
        <v>141.739</v>
      </c>
      <c r="K127" s="76">
        <v>0</v>
      </c>
      <c r="L127" s="76">
        <v>0</v>
      </c>
      <c r="M127" s="76">
        <v>-1.89</v>
      </c>
      <c r="N127" s="76">
        <v>-56.04</v>
      </c>
      <c r="O127" s="147">
        <v>123</v>
      </c>
    </row>
    <row r="128" spans="1:15" x14ac:dyDescent="0.25">
      <c r="A128" s="74">
        <v>45358749</v>
      </c>
      <c r="B128" s="73" t="s">
        <v>2646</v>
      </c>
      <c r="C128" s="74" t="s">
        <v>195</v>
      </c>
      <c r="D128" s="74">
        <v>0.1</v>
      </c>
      <c r="E128" s="74" t="s">
        <v>147</v>
      </c>
      <c r="F128" s="74">
        <v>141.82400000000001</v>
      </c>
      <c r="G128" s="74">
        <v>0</v>
      </c>
      <c r="H128" s="74">
        <v>141.30000000000001</v>
      </c>
      <c r="I128" s="73" t="s">
        <v>2647</v>
      </c>
      <c r="J128" s="74">
        <v>141.739</v>
      </c>
      <c r="K128" s="74">
        <v>0</v>
      </c>
      <c r="L128" s="74">
        <v>0</v>
      </c>
      <c r="M128" s="74">
        <v>-0.47</v>
      </c>
      <c r="N128" s="74">
        <v>8.1999999999999993</v>
      </c>
      <c r="O128" s="148">
        <v>124</v>
      </c>
    </row>
    <row r="129" spans="1:15" x14ac:dyDescent="0.25">
      <c r="A129" s="76">
        <v>45359157</v>
      </c>
      <c r="B129" s="75" t="s">
        <v>2648</v>
      </c>
      <c r="C129" s="76" t="s">
        <v>195</v>
      </c>
      <c r="D129" s="76">
        <v>0.1</v>
      </c>
      <c r="E129" s="76" t="s">
        <v>147</v>
      </c>
      <c r="F129" s="76">
        <v>141.92400000000001</v>
      </c>
      <c r="G129" s="76">
        <v>0</v>
      </c>
      <c r="H129" s="76">
        <v>141.30000000000001</v>
      </c>
      <c r="I129" s="75" t="s">
        <v>2649</v>
      </c>
      <c r="J129" s="76">
        <v>141.74100000000001</v>
      </c>
      <c r="K129" s="76">
        <v>0</v>
      </c>
      <c r="L129" s="76">
        <v>0</v>
      </c>
      <c r="M129" s="76">
        <v>-0.47</v>
      </c>
      <c r="N129" s="76">
        <v>17.649999999999999</v>
      </c>
      <c r="O129" s="147">
        <v>125</v>
      </c>
    </row>
    <row r="130" spans="1:15" x14ac:dyDescent="0.25">
      <c r="A130" s="74">
        <v>45363964</v>
      </c>
      <c r="B130" s="73" t="s">
        <v>2650</v>
      </c>
      <c r="C130" s="74" t="s">
        <v>195</v>
      </c>
      <c r="D130" s="74">
        <v>0.1</v>
      </c>
      <c r="E130" s="74" t="s">
        <v>147</v>
      </c>
      <c r="F130" s="74">
        <v>142.04499999999999</v>
      </c>
      <c r="G130" s="74">
        <v>0</v>
      </c>
      <c r="H130" s="74">
        <v>141.30000000000001</v>
      </c>
      <c r="I130" s="73" t="s">
        <v>2651</v>
      </c>
      <c r="J130" s="74">
        <v>141.739</v>
      </c>
      <c r="K130" s="74">
        <v>0</v>
      </c>
      <c r="L130" s="74">
        <v>0</v>
      </c>
      <c r="M130" s="74">
        <v>-0.47</v>
      </c>
      <c r="N130" s="74">
        <v>29.52</v>
      </c>
      <c r="O130" s="148">
        <v>126</v>
      </c>
    </row>
    <row r="131" spans="1:15" x14ac:dyDescent="0.25">
      <c r="A131" s="76">
        <v>45366558</v>
      </c>
      <c r="B131" s="75" t="s">
        <v>2652</v>
      </c>
      <c r="C131" s="76" t="s">
        <v>195</v>
      </c>
      <c r="D131" s="76">
        <v>0.1</v>
      </c>
      <c r="E131" s="76" t="s">
        <v>147</v>
      </c>
      <c r="F131" s="76">
        <v>142.13800000000001</v>
      </c>
      <c r="G131" s="76">
        <v>0</v>
      </c>
      <c r="H131" s="76">
        <v>141.30000000000001</v>
      </c>
      <c r="I131" s="75" t="s">
        <v>2653</v>
      </c>
      <c r="J131" s="76">
        <v>141.744</v>
      </c>
      <c r="K131" s="76">
        <v>0</v>
      </c>
      <c r="L131" s="76">
        <v>0</v>
      </c>
      <c r="M131" s="76">
        <v>-0.47</v>
      </c>
      <c r="N131" s="76">
        <v>38</v>
      </c>
      <c r="O131" s="147">
        <v>127</v>
      </c>
    </row>
    <row r="132" spans="1:15" x14ac:dyDescent="0.25">
      <c r="A132" s="74">
        <v>45366945</v>
      </c>
      <c r="B132" s="73" t="s">
        <v>2654</v>
      </c>
      <c r="C132" s="74" t="s">
        <v>1744</v>
      </c>
      <c r="D132" s="74">
        <v>0.1</v>
      </c>
      <c r="E132" s="74" t="s">
        <v>147</v>
      </c>
      <c r="F132" s="74">
        <v>142.25</v>
      </c>
      <c r="G132" s="74">
        <v>0</v>
      </c>
      <c r="H132" s="74">
        <v>0</v>
      </c>
      <c r="I132" s="73" t="s">
        <v>2655</v>
      </c>
      <c r="J132" s="74">
        <v>141.67699999999999</v>
      </c>
      <c r="K132" s="201" t="s">
        <v>2491</v>
      </c>
      <c r="L132" s="201"/>
      <c r="M132" s="201"/>
      <c r="N132" s="201"/>
      <c r="O132" s="148">
        <v>128</v>
      </c>
    </row>
    <row r="133" spans="1:15" x14ac:dyDescent="0.25">
      <c r="A133" s="76">
        <v>45397687</v>
      </c>
      <c r="B133" s="75" t="s">
        <v>2656</v>
      </c>
      <c r="C133" s="76" t="s">
        <v>200</v>
      </c>
      <c r="D133" s="76">
        <v>0.1</v>
      </c>
      <c r="E133" s="76" t="s">
        <v>147</v>
      </c>
      <c r="F133" s="76">
        <v>141.744</v>
      </c>
      <c r="G133" s="76">
        <v>141.37</v>
      </c>
      <c r="H133" s="76">
        <v>141.85900000000001</v>
      </c>
      <c r="I133" s="75" t="s">
        <v>2657</v>
      </c>
      <c r="J133" s="76">
        <v>141.86000000000001</v>
      </c>
      <c r="K133" s="76">
        <v>0</v>
      </c>
      <c r="L133" s="76">
        <v>0</v>
      </c>
      <c r="M133" s="76">
        <v>0</v>
      </c>
      <c r="N133" s="76">
        <v>11.18</v>
      </c>
      <c r="O133" s="147">
        <v>129</v>
      </c>
    </row>
    <row r="134" spans="1:15" x14ac:dyDescent="0.25">
      <c r="A134" s="74">
        <v>45439676</v>
      </c>
      <c r="B134" s="73" t="s">
        <v>2658</v>
      </c>
      <c r="C134" s="74" t="s">
        <v>195</v>
      </c>
      <c r="D134" s="74">
        <v>0.1</v>
      </c>
      <c r="E134" s="74" t="s">
        <v>147</v>
      </c>
      <c r="F134" s="74">
        <v>142.124</v>
      </c>
      <c r="G134" s="74">
        <v>142.65</v>
      </c>
      <c r="H134" s="74">
        <v>142</v>
      </c>
      <c r="I134" s="73" t="s">
        <v>2659</v>
      </c>
      <c r="J134" s="74">
        <v>141.99600000000001</v>
      </c>
      <c r="K134" s="74">
        <v>0</v>
      </c>
      <c r="L134" s="74">
        <v>0</v>
      </c>
      <c r="M134" s="74">
        <v>0</v>
      </c>
      <c r="N134" s="74">
        <v>12.33</v>
      </c>
      <c r="O134" s="148">
        <v>130</v>
      </c>
    </row>
    <row r="135" spans="1:15" x14ac:dyDescent="0.25">
      <c r="A135" s="76">
        <v>45439840</v>
      </c>
      <c r="B135" s="75" t="s">
        <v>2660</v>
      </c>
      <c r="C135" s="76" t="s">
        <v>1744</v>
      </c>
      <c r="D135" s="76">
        <v>0.1</v>
      </c>
      <c r="E135" s="76" t="s">
        <v>147</v>
      </c>
      <c r="F135" s="76">
        <v>142.4</v>
      </c>
      <c r="G135" s="76">
        <v>142.65</v>
      </c>
      <c r="H135" s="76">
        <v>142</v>
      </c>
      <c r="I135" s="75" t="s">
        <v>2661</v>
      </c>
      <c r="J135" s="76">
        <v>141.93899999999999</v>
      </c>
      <c r="K135" s="199" t="s">
        <v>2491</v>
      </c>
      <c r="L135" s="199"/>
      <c r="M135" s="199"/>
      <c r="N135" s="199"/>
      <c r="O135" s="147">
        <v>131</v>
      </c>
    </row>
    <row r="136" spans="1:15" x14ac:dyDescent="0.25">
      <c r="A136" s="74">
        <v>45439877</v>
      </c>
      <c r="B136" s="73" t="s">
        <v>2662</v>
      </c>
      <c r="C136" s="74" t="s">
        <v>1744</v>
      </c>
      <c r="D136" s="74">
        <v>0.1</v>
      </c>
      <c r="E136" s="74" t="s">
        <v>147</v>
      </c>
      <c r="F136" s="74">
        <v>142.58000000000001</v>
      </c>
      <c r="G136" s="74">
        <v>142.65</v>
      </c>
      <c r="H136" s="74">
        <v>142</v>
      </c>
      <c r="I136" s="73" t="s">
        <v>2663</v>
      </c>
      <c r="J136" s="74">
        <v>141.93899999999999</v>
      </c>
      <c r="K136" s="201" t="s">
        <v>2491</v>
      </c>
      <c r="L136" s="201"/>
      <c r="M136" s="201"/>
      <c r="N136" s="201"/>
      <c r="O136" s="148">
        <v>132</v>
      </c>
    </row>
    <row r="137" spans="1:15" x14ac:dyDescent="0.25">
      <c r="A137" s="76">
        <v>45473496</v>
      </c>
      <c r="B137" s="75" t="s">
        <v>2664</v>
      </c>
      <c r="C137" s="76" t="s">
        <v>195</v>
      </c>
      <c r="D137" s="76">
        <v>0.1</v>
      </c>
      <c r="E137" s="76" t="s">
        <v>147</v>
      </c>
      <c r="F137" s="76">
        <v>141.83500000000001</v>
      </c>
      <c r="G137" s="76">
        <v>0</v>
      </c>
      <c r="H137" s="76">
        <v>142.35</v>
      </c>
      <c r="I137" s="75" t="s">
        <v>2665</v>
      </c>
      <c r="J137" s="76">
        <v>142.34700000000001</v>
      </c>
      <c r="K137" s="76">
        <v>0</v>
      </c>
      <c r="L137" s="76">
        <v>0</v>
      </c>
      <c r="M137" s="76">
        <v>-1.88</v>
      </c>
      <c r="N137" s="76">
        <v>-49.08</v>
      </c>
      <c r="O137" s="147">
        <v>133</v>
      </c>
    </row>
    <row r="138" spans="1:15" x14ac:dyDescent="0.25">
      <c r="A138" s="74">
        <v>45473745</v>
      </c>
      <c r="B138" s="73" t="s">
        <v>2666</v>
      </c>
      <c r="C138" s="74" t="s">
        <v>1744</v>
      </c>
      <c r="D138" s="74">
        <v>0.1</v>
      </c>
      <c r="E138" s="74" t="s">
        <v>147</v>
      </c>
      <c r="F138" s="74">
        <v>142.1</v>
      </c>
      <c r="G138" s="74">
        <v>142.43</v>
      </c>
      <c r="H138" s="74">
        <v>141.72</v>
      </c>
      <c r="I138" s="73" t="s">
        <v>2667</v>
      </c>
      <c r="J138" s="74">
        <v>142.084</v>
      </c>
      <c r="K138" s="201" t="s">
        <v>2491</v>
      </c>
      <c r="L138" s="201"/>
      <c r="M138" s="201"/>
      <c r="N138" s="201"/>
      <c r="O138" s="148">
        <v>134</v>
      </c>
    </row>
    <row r="139" spans="1:15" x14ac:dyDescent="0.25">
      <c r="A139" s="76">
        <v>45476421</v>
      </c>
      <c r="B139" s="75" t="s">
        <v>2668</v>
      </c>
      <c r="C139" s="76" t="s">
        <v>195</v>
      </c>
      <c r="D139" s="76">
        <v>0.1</v>
      </c>
      <c r="E139" s="76" t="s">
        <v>147</v>
      </c>
      <c r="F139" s="76">
        <v>142.084</v>
      </c>
      <c r="G139" s="76">
        <v>0</v>
      </c>
      <c r="H139" s="76">
        <v>142.35</v>
      </c>
      <c r="I139" s="75" t="s">
        <v>2665</v>
      </c>
      <c r="J139" s="76">
        <v>142.34700000000001</v>
      </c>
      <c r="K139" s="76">
        <v>0</v>
      </c>
      <c r="L139" s="76">
        <v>0</v>
      </c>
      <c r="M139" s="76">
        <v>-1.88</v>
      </c>
      <c r="N139" s="76">
        <v>-25.21</v>
      </c>
      <c r="O139" s="147">
        <v>135</v>
      </c>
    </row>
    <row r="140" spans="1:15" x14ac:dyDescent="0.25">
      <c r="A140" s="74">
        <v>45476515</v>
      </c>
      <c r="B140" s="73" t="s">
        <v>2669</v>
      </c>
      <c r="C140" s="74" t="s">
        <v>195</v>
      </c>
      <c r="D140" s="74">
        <v>0.1</v>
      </c>
      <c r="E140" s="74" t="s">
        <v>147</v>
      </c>
      <c r="F140" s="74">
        <v>142.262</v>
      </c>
      <c r="G140" s="74">
        <v>0</v>
      </c>
      <c r="H140" s="74">
        <v>142.35</v>
      </c>
      <c r="I140" s="73" t="s">
        <v>2665</v>
      </c>
      <c r="J140" s="74">
        <v>142.34700000000001</v>
      </c>
      <c r="K140" s="74">
        <v>0</v>
      </c>
      <c r="L140" s="74">
        <v>0</v>
      </c>
      <c r="M140" s="74">
        <v>-1.88</v>
      </c>
      <c r="N140" s="74">
        <v>-8.15</v>
      </c>
      <c r="O140" s="148">
        <v>136</v>
      </c>
    </row>
    <row r="141" spans="1:15" x14ac:dyDescent="0.25">
      <c r="A141" s="76">
        <v>45485646</v>
      </c>
      <c r="B141" s="75" t="s">
        <v>2670</v>
      </c>
      <c r="C141" s="76" t="s">
        <v>195</v>
      </c>
      <c r="D141" s="76">
        <v>0.1</v>
      </c>
      <c r="E141" s="76" t="s">
        <v>147</v>
      </c>
      <c r="F141" s="76">
        <v>142.392</v>
      </c>
      <c r="G141" s="76">
        <v>0</v>
      </c>
      <c r="H141" s="76">
        <v>142.35</v>
      </c>
      <c r="I141" s="75" t="s">
        <v>2665</v>
      </c>
      <c r="J141" s="76">
        <v>142.34700000000001</v>
      </c>
      <c r="K141" s="76">
        <v>0</v>
      </c>
      <c r="L141" s="76">
        <v>0</v>
      </c>
      <c r="M141" s="76">
        <v>-1.88</v>
      </c>
      <c r="N141" s="76">
        <v>4.3099999999999996</v>
      </c>
      <c r="O141" s="147">
        <v>137</v>
      </c>
    </row>
    <row r="142" spans="1:15" x14ac:dyDescent="0.25">
      <c r="A142" s="74">
        <v>45503713</v>
      </c>
      <c r="B142" s="73" t="s">
        <v>2671</v>
      </c>
      <c r="C142" s="74" t="s">
        <v>1744</v>
      </c>
      <c r="D142" s="74">
        <v>0.1</v>
      </c>
      <c r="E142" s="74" t="s">
        <v>147</v>
      </c>
      <c r="F142" s="74">
        <v>143</v>
      </c>
      <c r="G142" s="74">
        <v>0</v>
      </c>
      <c r="H142" s="74">
        <v>0</v>
      </c>
      <c r="I142" s="73" t="s">
        <v>2672</v>
      </c>
      <c r="J142" s="74">
        <v>142.34299999999999</v>
      </c>
      <c r="K142" s="201" t="s">
        <v>2491</v>
      </c>
      <c r="L142" s="201"/>
      <c r="M142" s="201"/>
      <c r="N142" s="201"/>
      <c r="O142" s="148">
        <v>138</v>
      </c>
    </row>
    <row r="143" spans="1:15" x14ac:dyDescent="0.25">
      <c r="A143" s="76">
        <v>45503744</v>
      </c>
      <c r="B143" s="75" t="s">
        <v>2673</v>
      </c>
      <c r="C143" s="76" t="s">
        <v>1744</v>
      </c>
      <c r="D143" s="76">
        <v>0.1</v>
      </c>
      <c r="E143" s="76" t="s">
        <v>147</v>
      </c>
      <c r="F143" s="76">
        <v>143.19999999999999</v>
      </c>
      <c r="G143" s="76">
        <v>0</v>
      </c>
      <c r="H143" s="76">
        <v>0</v>
      </c>
      <c r="I143" s="75" t="s">
        <v>2674</v>
      </c>
      <c r="J143" s="76">
        <v>142.34</v>
      </c>
      <c r="K143" s="199" t="s">
        <v>2491</v>
      </c>
      <c r="L143" s="199"/>
      <c r="M143" s="199"/>
      <c r="N143" s="199"/>
      <c r="O143" s="147">
        <v>139</v>
      </c>
    </row>
    <row r="144" spans="1:15" x14ac:dyDescent="0.25">
      <c r="A144" s="74">
        <v>45503747</v>
      </c>
      <c r="B144" s="73" t="s">
        <v>2675</v>
      </c>
      <c r="C144" s="74" t="s">
        <v>1744</v>
      </c>
      <c r="D144" s="74">
        <v>0.1</v>
      </c>
      <c r="E144" s="74" t="s">
        <v>147</v>
      </c>
      <c r="F144" s="74">
        <v>143.4</v>
      </c>
      <c r="G144" s="74">
        <v>0</v>
      </c>
      <c r="H144" s="74">
        <v>0</v>
      </c>
      <c r="I144" s="73" t="s">
        <v>2676</v>
      </c>
      <c r="J144" s="74">
        <v>142.33500000000001</v>
      </c>
      <c r="K144" s="201" t="s">
        <v>2491</v>
      </c>
      <c r="L144" s="201"/>
      <c r="M144" s="201"/>
      <c r="N144" s="201"/>
      <c r="O144" s="148">
        <v>140</v>
      </c>
    </row>
    <row r="145" spans="1:15" x14ac:dyDescent="0.25">
      <c r="A145" s="76">
        <v>45503753</v>
      </c>
      <c r="B145" s="75" t="s">
        <v>2677</v>
      </c>
      <c r="C145" s="76" t="s">
        <v>1744</v>
      </c>
      <c r="D145" s="76">
        <v>0.1</v>
      </c>
      <c r="E145" s="76" t="s">
        <v>147</v>
      </c>
      <c r="F145" s="76">
        <v>143.6</v>
      </c>
      <c r="G145" s="76">
        <v>0</v>
      </c>
      <c r="H145" s="76">
        <v>0</v>
      </c>
      <c r="I145" s="75" t="s">
        <v>2678</v>
      </c>
      <c r="J145" s="76">
        <v>142.34700000000001</v>
      </c>
      <c r="K145" s="199" t="s">
        <v>2491</v>
      </c>
      <c r="L145" s="199"/>
      <c r="M145" s="199"/>
      <c r="N145" s="199"/>
      <c r="O145" s="147">
        <v>141</v>
      </c>
    </row>
    <row r="146" spans="1:15" x14ac:dyDescent="0.25">
      <c r="A146" s="74">
        <v>45503801</v>
      </c>
      <c r="B146" s="73" t="s">
        <v>2679</v>
      </c>
      <c r="C146" s="74" t="s">
        <v>1744</v>
      </c>
      <c r="D146" s="74">
        <v>0.1</v>
      </c>
      <c r="E146" s="74" t="s">
        <v>147</v>
      </c>
      <c r="F146" s="74">
        <v>143.80000000000001</v>
      </c>
      <c r="G146" s="74">
        <v>0</v>
      </c>
      <c r="H146" s="74">
        <v>0</v>
      </c>
      <c r="I146" s="73" t="s">
        <v>2680</v>
      </c>
      <c r="J146" s="74">
        <v>142.35400000000001</v>
      </c>
      <c r="K146" s="201" t="s">
        <v>2491</v>
      </c>
      <c r="L146" s="201"/>
      <c r="M146" s="201"/>
      <c r="N146" s="201"/>
      <c r="O146" s="148">
        <v>142</v>
      </c>
    </row>
    <row r="147" spans="1:15" x14ac:dyDescent="0.25">
      <c r="A147" s="76">
        <v>45503813</v>
      </c>
      <c r="B147" s="75" t="s">
        <v>2681</v>
      </c>
      <c r="C147" s="76" t="s">
        <v>1744</v>
      </c>
      <c r="D147" s="76">
        <v>0.1</v>
      </c>
      <c r="E147" s="76" t="s">
        <v>147</v>
      </c>
      <c r="F147" s="76">
        <v>144</v>
      </c>
      <c r="G147" s="76">
        <v>0</v>
      </c>
      <c r="H147" s="76">
        <v>0</v>
      </c>
      <c r="I147" s="75" t="s">
        <v>2682</v>
      </c>
      <c r="J147" s="76">
        <v>142.34899999999999</v>
      </c>
      <c r="K147" s="199" t="s">
        <v>2491</v>
      </c>
      <c r="L147" s="199"/>
      <c r="M147" s="199"/>
      <c r="N147" s="199"/>
      <c r="O147" s="147">
        <v>143</v>
      </c>
    </row>
    <row r="148" spans="1:15" x14ac:dyDescent="0.25">
      <c r="A148" s="74">
        <v>45503834</v>
      </c>
      <c r="B148" s="73" t="s">
        <v>2683</v>
      </c>
      <c r="C148" s="74" t="s">
        <v>1744</v>
      </c>
      <c r="D148" s="74">
        <v>0.1</v>
      </c>
      <c r="E148" s="74" t="s">
        <v>147</v>
      </c>
      <c r="F148" s="74">
        <v>144.19999999999999</v>
      </c>
      <c r="G148" s="74">
        <v>0</v>
      </c>
      <c r="H148" s="74">
        <v>0</v>
      </c>
      <c r="I148" s="73" t="s">
        <v>2684</v>
      </c>
      <c r="J148" s="74">
        <v>142.34</v>
      </c>
      <c r="K148" s="201" t="s">
        <v>2491</v>
      </c>
      <c r="L148" s="201"/>
      <c r="M148" s="201"/>
      <c r="N148" s="201"/>
      <c r="O148" s="148">
        <v>144</v>
      </c>
    </row>
    <row r="149" spans="1:15" x14ac:dyDescent="0.25">
      <c r="A149" s="76">
        <v>45503847</v>
      </c>
      <c r="B149" s="75" t="s">
        <v>2685</v>
      </c>
      <c r="C149" s="76" t="s">
        <v>1744</v>
      </c>
      <c r="D149" s="76">
        <v>0.1</v>
      </c>
      <c r="E149" s="76" t="s">
        <v>147</v>
      </c>
      <c r="F149" s="76">
        <v>144.4</v>
      </c>
      <c r="G149" s="76">
        <v>0</v>
      </c>
      <c r="H149" s="76">
        <v>0</v>
      </c>
      <c r="I149" s="75" t="s">
        <v>2686</v>
      </c>
      <c r="J149" s="76">
        <v>142.34100000000001</v>
      </c>
      <c r="K149" s="199" t="s">
        <v>2491</v>
      </c>
      <c r="L149" s="199"/>
      <c r="M149" s="199"/>
      <c r="N149" s="199"/>
      <c r="O149" s="147">
        <v>145</v>
      </c>
    </row>
    <row r="150" spans="1:15" x14ac:dyDescent="0.25">
      <c r="A150" s="74">
        <v>45503852</v>
      </c>
      <c r="B150" s="73" t="s">
        <v>2687</v>
      </c>
      <c r="C150" s="74" t="s">
        <v>1744</v>
      </c>
      <c r="D150" s="74">
        <v>0.1</v>
      </c>
      <c r="E150" s="74" t="s">
        <v>147</v>
      </c>
      <c r="F150" s="74">
        <v>144.6</v>
      </c>
      <c r="G150" s="74">
        <v>0</v>
      </c>
      <c r="H150" s="74">
        <v>0</v>
      </c>
      <c r="I150" s="73" t="s">
        <v>2688</v>
      </c>
      <c r="J150" s="74">
        <v>142.34100000000001</v>
      </c>
      <c r="K150" s="201" t="s">
        <v>2491</v>
      </c>
      <c r="L150" s="201"/>
      <c r="M150" s="201"/>
      <c r="N150" s="201"/>
      <c r="O150" s="148">
        <v>146</v>
      </c>
    </row>
    <row r="151" spans="1:15" x14ac:dyDescent="0.25">
      <c r="A151" s="76">
        <v>45503858</v>
      </c>
      <c r="B151" s="75" t="s">
        <v>2689</v>
      </c>
      <c r="C151" s="76" t="s">
        <v>1744</v>
      </c>
      <c r="D151" s="76">
        <v>0.1</v>
      </c>
      <c r="E151" s="76" t="s">
        <v>147</v>
      </c>
      <c r="F151" s="76">
        <v>144.80000000000001</v>
      </c>
      <c r="G151" s="76">
        <v>0</v>
      </c>
      <c r="H151" s="76">
        <v>0</v>
      </c>
      <c r="I151" s="75" t="s">
        <v>2690</v>
      </c>
      <c r="J151" s="76">
        <v>142.34100000000001</v>
      </c>
      <c r="K151" s="199" t="s">
        <v>2491</v>
      </c>
      <c r="L151" s="199"/>
      <c r="M151" s="199"/>
      <c r="N151" s="199"/>
      <c r="O151" s="147">
        <v>147</v>
      </c>
    </row>
    <row r="152" spans="1:15" x14ac:dyDescent="0.25">
      <c r="A152" s="74">
        <v>45503860</v>
      </c>
      <c r="B152" s="73" t="s">
        <v>2691</v>
      </c>
      <c r="C152" s="74" t="s">
        <v>1744</v>
      </c>
      <c r="D152" s="74">
        <v>0.1</v>
      </c>
      <c r="E152" s="74" t="s">
        <v>147</v>
      </c>
      <c r="F152" s="74">
        <v>145</v>
      </c>
      <c r="G152" s="74">
        <v>0</v>
      </c>
      <c r="H152" s="74">
        <v>0</v>
      </c>
      <c r="I152" s="73" t="s">
        <v>2692</v>
      </c>
      <c r="J152" s="74">
        <v>142.34100000000001</v>
      </c>
      <c r="K152" s="201" t="s">
        <v>2491</v>
      </c>
      <c r="L152" s="201"/>
      <c r="M152" s="201"/>
      <c r="N152" s="201"/>
      <c r="O152" s="148">
        <v>148</v>
      </c>
    </row>
    <row r="153" spans="1:15" x14ac:dyDescent="0.25">
      <c r="A153" s="76">
        <v>45503683</v>
      </c>
      <c r="B153" s="75" t="s">
        <v>2693</v>
      </c>
      <c r="C153" s="76" t="s">
        <v>195</v>
      </c>
      <c r="D153" s="76">
        <v>0.1</v>
      </c>
      <c r="E153" s="76" t="s">
        <v>147</v>
      </c>
      <c r="F153" s="76">
        <v>142.61099999999999</v>
      </c>
      <c r="G153" s="76">
        <v>0</v>
      </c>
      <c r="H153" s="76">
        <v>142.35</v>
      </c>
      <c r="I153" s="75" t="s">
        <v>2665</v>
      </c>
      <c r="J153" s="76">
        <v>142.34700000000001</v>
      </c>
      <c r="K153" s="76">
        <v>0</v>
      </c>
      <c r="L153" s="76">
        <v>0</v>
      </c>
      <c r="M153" s="76">
        <v>-1.41</v>
      </c>
      <c r="N153" s="76">
        <v>25.3</v>
      </c>
      <c r="O153" s="147">
        <v>149</v>
      </c>
    </row>
    <row r="154" spans="1:15" x14ac:dyDescent="0.25">
      <c r="A154" s="74">
        <v>45520169</v>
      </c>
      <c r="B154" s="73" t="s">
        <v>2694</v>
      </c>
      <c r="C154" s="74" t="s">
        <v>200</v>
      </c>
      <c r="D154" s="74">
        <v>0.1</v>
      </c>
      <c r="E154" s="74" t="s">
        <v>1152</v>
      </c>
      <c r="F154" s="74">
        <v>1.37259</v>
      </c>
      <c r="G154" s="74">
        <v>1.3712</v>
      </c>
      <c r="H154" s="74">
        <v>1.3738999999999999</v>
      </c>
      <c r="I154" s="73" t="s">
        <v>2695</v>
      </c>
      <c r="J154" s="74">
        <v>1.3712</v>
      </c>
      <c r="K154" s="74">
        <v>0</v>
      </c>
      <c r="L154" s="74">
        <v>0</v>
      </c>
      <c r="M154" s="74">
        <v>0</v>
      </c>
      <c r="N154" s="74">
        <v>-13.9</v>
      </c>
      <c r="O154" s="148">
        <v>150</v>
      </c>
    </row>
    <row r="155" spans="1:15" x14ac:dyDescent="0.25">
      <c r="A155" s="76">
        <v>45520395</v>
      </c>
      <c r="B155" s="75" t="s">
        <v>2696</v>
      </c>
      <c r="C155" s="76" t="s">
        <v>195</v>
      </c>
      <c r="D155" s="76">
        <v>0.1</v>
      </c>
      <c r="E155" s="76" t="s">
        <v>1152</v>
      </c>
      <c r="F155" s="76">
        <v>1.37121</v>
      </c>
      <c r="G155" s="76">
        <v>1.3746400000000001</v>
      </c>
      <c r="H155" s="76">
        <v>1.3686100000000001</v>
      </c>
      <c r="I155" s="75" t="s">
        <v>2697</v>
      </c>
      <c r="J155" s="76">
        <v>1.36856</v>
      </c>
      <c r="K155" s="76">
        <v>0</v>
      </c>
      <c r="L155" s="76">
        <v>0</v>
      </c>
      <c r="M155" s="76">
        <v>0</v>
      </c>
      <c r="N155" s="76">
        <v>26.5</v>
      </c>
      <c r="O155" s="147">
        <v>151</v>
      </c>
    </row>
    <row r="156" spans="1:15" x14ac:dyDescent="0.25">
      <c r="A156" s="74">
        <v>45503707</v>
      </c>
      <c r="B156" s="73" t="s">
        <v>2698</v>
      </c>
      <c r="C156" s="74" t="s">
        <v>195</v>
      </c>
      <c r="D156" s="74">
        <v>0.1</v>
      </c>
      <c r="E156" s="74" t="s">
        <v>147</v>
      </c>
      <c r="F156" s="74">
        <v>142.80000000000001</v>
      </c>
      <c r="G156" s="74">
        <v>0</v>
      </c>
      <c r="H156" s="74">
        <v>142.35</v>
      </c>
      <c r="I156" s="73" t="s">
        <v>2665</v>
      </c>
      <c r="J156" s="74">
        <v>142.34700000000001</v>
      </c>
      <c r="K156" s="74">
        <v>0</v>
      </c>
      <c r="L156" s="74">
        <v>0</v>
      </c>
      <c r="M156" s="74">
        <v>-1.41</v>
      </c>
      <c r="N156" s="74">
        <v>43.42</v>
      </c>
      <c r="O156" s="148">
        <v>152</v>
      </c>
    </row>
    <row r="157" spans="1:15" x14ac:dyDescent="0.25">
      <c r="A157" s="76">
        <v>45585641</v>
      </c>
      <c r="B157" s="75" t="s">
        <v>2699</v>
      </c>
      <c r="C157" s="76" t="s">
        <v>195</v>
      </c>
      <c r="D157" s="76">
        <v>0.1</v>
      </c>
      <c r="E157" s="76" t="s">
        <v>1152</v>
      </c>
      <c r="F157" s="76">
        <v>1.3663700000000001</v>
      </c>
      <c r="G157" s="76">
        <v>1.36972</v>
      </c>
      <c r="H157" s="76">
        <v>1.3649100000000001</v>
      </c>
      <c r="I157" s="75" t="s">
        <v>2700</v>
      </c>
      <c r="J157" s="76">
        <v>1.3649</v>
      </c>
      <c r="K157" s="76">
        <v>0</v>
      </c>
      <c r="L157" s="76">
        <v>0</v>
      </c>
      <c r="M157" s="76">
        <v>0</v>
      </c>
      <c r="N157" s="76">
        <v>14.7</v>
      </c>
      <c r="O157" s="147">
        <v>153</v>
      </c>
    </row>
    <row r="158" spans="1:15" ht="16.5" x14ac:dyDescent="0.3">
      <c r="A158" s="13"/>
      <c r="B158" s="13"/>
      <c r="C158" s="13"/>
      <c r="D158" s="13"/>
      <c r="E158" s="13"/>
      <c r="F158" s="13"/>
      <c r="G158" s="13"/>
      <c r="H158" s="13"/>
      <c r="I158" s="13"/>
      <c r="J158" s="13"/>
      <c r="K158" s="13"/>
      <c r="L158" s="13"/>
      <c r="M158" s="13"/>
      <c r="N158" s="13"/>
      <c r="O158" s="148">
        <v>154</v>
      </c>
    </row>
    <row r="159" spans="1:15" x14ac:dyDescent="0.25">
      <c r="A159" s="142" t="s">
        <v>2912</v>
      </c>
      <c r="B159" s="75"/>
      <c r="C159" s="76"/>
      <c r="D159" s="76"/>
      <c r="E159" s="76"/>
      <c r="F159" s="76"/>
      <c r="G159" s="76"/>
      <c r="H159" s="76"/>
      <c r="I159" s="75"/>
      <c r="J159" s="76"/>
      <c r="K159" s="76"/>
      <c r="L159" s="76"/>
      <c r="M159" s="76"/>
      <c r="N159" s="76"/>
      <c r="O159" s="147">
        <v>155</v>
      </c>
    </row>
    <row r="160" spans="1:15" x14ac:dyDescent="0.25">
      <c r="O160" s="148">
        <v>156</v>
      </c>
    </row>
    <row r="161" spans="1:15" x14ac:dyDescent="0.25">
      <c r="A161" s="74">
        <v>45752838</v>
      </c>
      <c r="B161" s="73" t="s">
        <v>2701</v>
      </c>
      <c r="C161" s="74" t="s">
        <v>200</v>
      </c>
      <c r="D161" s="74">
        <v>0.1</v>
      </c>
      <c r="E161" s="74" t="s">
        <v>1152</v>
      </c>
      <c r="F161" s="74">
        <v>1.3713</v>
      </c>
      <c r="G161" s="74">
        <v>1.36863</v>
      </c>
      <c r="H161" s="74">
        <v>1.3734500000000001</v>
      </c>
      <c r="I161" s="73" t="s">
        <v>2702</v>
      </c>
      <c r="J161" s="74">
        <v>1.36863</v>
      </c>
      <c r="K161" s="74">
        <v>0</v>
      </c>
      <c r="L161" s="74">
        <v>0</v>
      </c>
      <c r="M161" s="74">
        <v>0</v>
      </c>
      <c r="N161" s="74">
        <v>-26.7</v>
      </c>
      <c r="O161" s="147">
        <v>157</v>
      </c>
    </row>
    <row r="162" spans="1:15" x14ac:dyDescent="0.25">
      <c r="A162" s="76">
        <v>45757342</v>
      </c>
      <c r="B162" s="75" t="s">
        <v>2703</v>
      </c>
      <c r="C162" s="76" t="s">
        <v>195</v>
      </c>
      <c r="D162" s="76">
        <v>0.1</v>
      </c>
      <c r="E162" s="76" t="s">
        <v>1152</v>
      </c>
      <c r="F162" s="76">
        <v>1.36914</v>
      </c>
      <c r="G162" s="76">
        <v>1.3709</v>
      </c>
      <c r="H162" s="76">
        <v>1.367</v>
      </c>
      <c r="I162" s="75" t="s">
        <v>2704</v>
      </c>
      <c r="J162" s="76">
        <v>1.3669800000000001</v>
      </c>
      <c r="K162" s="76">
        <v>0</v>
      </c>
      <c r="L162" s="76">
        <v>0</v>
      </c>
      <c r="M162" s="76">
        <v>0</v>
      </c>
      <c r="N162" s="76">
        <v>21.6</v>
      </c>
      <c r="O162" s="148">
        <v>158</v>
      </c>
    </row>
    <row r="163" spans="1:15" x14ac:dyDescent="0.25">
      <c r="A163" s="74">
        <v>45756973</v>
      </c>
      <c r="B163" s="73" t="s">
        <v>2704</v>
      </c>
      <c r="C163" s="74" t="s">
        <v>200</v>
      </c>
      <c r="D163" s="74">
        <v>0.1</v>
      </c>
      <c r="E163" s="74" t="s">
        <v>1152</v>
      </c>
      <c r="F163" s="74">
        <v>1.3669800000000001</v>
      </c>
      <c r="G163" s="74">
        <v>1.3669800000000001</v>
      </c>
      <c r="H163" s="74">
        <v>1.3689800000000001</v>
      </c>
      <c r="I163" s="73" t="s">
        <v>2705</v>
      </c>
      <c r="J163" s="74">
        <v>1.36696</v>
      </c>
      <c r="K163" s="74">
        <v>0</v>
      </c>
      <c r="L163" s="74">
        <v>0</v>
      </c>
      <c r="M163" s="74">
        <v>0</v>
      </c>
      <c r="N163" s="74">
        <v>-0.2</v>
      </c>
      <c r="O163" s="147">
        <v>159</v>
      </c>
    </row>
    <row r="164" spans="1:15" x14ac:dyDescent="0.25">
      <c r="A164" s="76">
        <v>45809607</v>
      </c>
      <c r="B164" s="75" t="s">
        <v>2706</v>
      </c>
      <c r="C164" s="76" t="s">
        <v>200</v>
      </c>
      <c r="D164" s="76">
        <v>0.1</v>
      </c>
      <c r="E164" s="76" t="s">
        <v>1152</v>
      </c>
      <c r="F164" s="76">
        <v>1.3675299999999999</v>
      </c>
      <c r="G164" s="76">
        <v>1.3647899999999999</v>
      </c>
      <c r="H164" s="76">
        <v>1.3692200000000001</v>
      </c>
      <c r="I164" s="75" t="s">
        <v>2707</v>
      </c>
      <c r="J164" s="76">
        <v>1.3645799999999999</v>
      </c>
      <c r="K164" s="76">
        <v>0</v>
      </c>
      <c r="L164" s="76">
        <v>0</v>
      </c>
      <c r="M164" s="76">
        <v>0</v>
      </c>
      <c r="N164" s="76">
        <v>-29.5</v>
      </c>
      <c r="O164" s="148">
        <v>160</v>
      </c>
    </row>
    <row r="165" spans="1:15" x14ac:dyDescent="0.25">
      <c r="A165" s="74">
        <v>45818189</v>
      </c>
      <c r="B165" s="73" t="s">
        <v>2708</v>
      </c>
      <c r="C165" s="74" t="s">
        <v>195</v>
      </c>
      <c r="D165" s="74">
        <v>0.1</v>
      </c>
      <c r="E165" s="74" t="s">
        <v>1152</v>
      </c>
      <c r="F165" s="74">
        <v>1.36568</v>
      </c>
      <c r="G165" s="74">
        <v>1.3668100000000001</v>
      </c>
      <c r="H165" s="74">
        <v>1.3637999999999999</v>
      </c>
      <c r="I165" s="73" t="s">
        <v>2709</v>
      </c>
      <c r="J165" s="74">
        <v>1.3636900000000001</v>
      </c>
      <c r="K165" s="74">
        <v>0</v>
      </c>
      <c r="L165" s="74">
        <v>0</v>
      </c>
      <c r="M165" s="74">
        <v>0</v>
      </c>
      <c r="N165" s="74">
        <v>19.899999999999999</v>
      </c>
      <c r="O165" s="147">
        <v>161</v>
      </c>
    </row>
    <row r="166" spans="1:15" x14ac:dyDescent="0.25">
      <c r="A166" s="76">
        <v>45813361</v>
      </c>
      <c r="B166" s="75" t="s">
        <v>2709</v>
      </c>
      <c r="C166" s="76" t="s">
        <v>200</v>
      </c>
      <c r="D166" s="76">
        <v>0.1</v>
      </c>
      <c r="E166" s="76" t="s">
        <v>1152</v>
      </c>
      <c r="F166" s="76">
        <v>1.3636900000000001</v>
      </c>
      <c r="G166" s="76">
        <v>1.3583000000000001</v>
      </c>
      <c r="H166" s="76">
        <v>1.3652</v>
      </c>
      <c r="I166" s="75" t="s">
        <v>2710</v>
      </c>
      <c r="J166" s="76">
        <v>1.36521</v>
      </c>
      <c r="K166" s="76">
        <v>0</v>
      </c>
      <c r="L166" s="76">
        <v>0</v>
      </c>
      <c r="M166" s="76">
        <v>0</v>
      </c>
      <c r="N166" s="76">
        <v>15.2</v>
      </c>
      <c r="O166" s="148">
        <v>162</v>
      </c>
    </row>
    <row r="167" spans="1:15" x14ac:dyDescent="0.25">
      <c r="A167" s="74">
        <v>45821671</v>
      </c>
      <c r="B167" s="73" t="s">
        <v>2711</v>
      </c>
      <c r="C167" s="74" t="s">
        <v>195</v>
      </c>
      <c r="D167" s="74">
        <v>0.1</v>
      </c>
      <c r="E167" s="74" t="s">
        <v>1152</v>
      </c>
      <c r="F167" s="74">
        <v>1.36276</v>
      </c>
      <c r="G167" s="74">
        <v>1.36382</v>
      </c>
      <c r="H167" s="74">
        <v>1.36151</v>
      </c>
      <c r="I167" s="73" t="s">
        <v>2712</v>
      </c>
      <c r="J167" s="74">
        <v>1.3614999999999999</v>
      </c>
      <c r="K167" s="74">
        <v>0</v>
      </c>
      <c r="L167" s="74">
        <v>0</v>
      </c>
      <c r="M167" s="74">
        <v>0</v>
      </c>
      <c r="N167" s="74">
        <v>12.6</v>
      </c>
      <c r="O167" s="147">
        <v>163</v>
      </c>
    </row>
    <row r="168" spans="1:15" x14ac:dyDescent="0.25">
      <c r="A168" s="76">
        <v>45822105</v>
      </c>
      <c r="B168" s="75" t="s">
        <v>2712</v>
      </c>
      <c r="C168" s="76" t="s">
        <v>200</v>
      </c>
      <c r="D168" s="76">
        <v>0.1</v>
      </c>
      <c r="E168" s="76" t="s">
        <v>1152</v>
      </c>
      <c r="F168" s="76">
        <v>1.3614999999999999</v>
      </c>
      <c r="G168" s="76">
        <v>1.3583000000000001</v>
      </c>
      <c r="H168" s="76">
        <v>1.3652</v>
      </c>
      <c r="I168" s="75" t="s">
        <v>2710</v>
      </c>
      <c r="J168" s="76">
        <v>1.36521</v>
      </c>
      <c r="K168" s="76">
        <v>0</v>
      </c>
      <c r="L168" s="76">
        <v>0</v>
      </c>
      <c r="M168" s="76">
        <v>0</v>
      </c>
      <c r="N168" s="76">
        <v>37.1</v>
      </c>
      <c r="O168" s="148">
        <v>164</v>
      </c>
    </row>
    <row r="169" spans="1:15" x14ac:dyDescent="0.25">
      <c r="A169" s="74">
        <v>45875214</v>
      </c>
      <c r="B169" s="73" t="s">
        <v>2713</v>
      </c>
      <c r="C169" s="74" t="s">
        <v>200</v>
      </c>
      <c r="D169" s="74">
        <v>0.1</v>
      </c>
      <c r="E169" s="74" t="s">
        <v>1152</v>
      </c>
      <c r="F169" s="74">
        <v>1.3643400000000001</v>
      </c>
      <c r="G169" s="74">
        <v>1.3621300000000001</v>
      </c>
      <c r="H169" s="74">
        <v>1.36636</v>
      </c>
      <c r="I169" s="73" t="s">
        <v>2714</v>
      </c>
      <c r="J169" s="74">
        <v>1.3621300000000001</v>
      </c>
      <c r="K169" s="74">
        <v>0</v>
      </c>
      <c r="L169" s="74">
        <v>0</v>
      </c>
      <c r="M169" s="74">
        <v>0</v>
      </c>
      <c r="N169" s="74">
        <v>-22.1</v>
      </c>
      <c r="O169" s="147">
        <v>165</v>
      </c>
    </row>
    <row r="170" spans="1:15" x14ac:dyDescent="0.25">
      <c r="A170" s="76">
        <v>45877298</v>
      </c>
      <c r="B170" s="75" t="s">
        <v>2715</v>
      </c>
      <c r="C170" s="76" t="s">
        <v>2716</v>
      </c>
      <c r="D170" s="76">
        <v>0.1</v>
      </c>
      <c r="E170" s="76" t="s">
        <v>1152</v>
      </c>
      <c r="F170" s="76">
        <v>1.3614999999999999</v>
      </c>
      <c r="G170" s="76">
        <v>1.35809</v>
      </c>
      <c r="H170" s="76">
        <v>1.3641000000000001</v>
      </c>
      <c r="I170" s="75" t="s">
        <v>2717</v>
      </c>
      <c r="J170" s="76">
        <v>1.3641700000000001</v>
      </c>
      <c r="K170" s="199" t="s">
        <v>2491</v>
      </c>
      <c r="L170" s="199"/>
      <c r="M170" s="199"/>
      <c r="N170" s="199"/>
      <c r="O170" s="148">
        <v>166</v>
      </c>
    </row>
    <row r="171" spans="1:15" x14ac:dyDescent="0.25">
      <c r="A171" s="74">
        <v>45878607</v>
      </c>
      <c r="B171" s="73" t="s">
        <v>2718</v>
      </c>
      <c r="C171" s="74" t="s">
        <v>195</v>
      </c>
      <c r="D171" s="74">
        <v>0.1</v>
      </c>
      <c r="E171" s="74" t="s">
        <v>1152</v>
      </c>
      <c r="F171" s="74">
        <v>1.3626799999999999</v>
      </c>
      <c r="G171" s="74">
        <v>1.3646799999999999</v>
      </c>
      <c r="H171" s="74">
        <v>1.3618699999999999</v>
      </c>
      <c r="I171" s="73" t="s">
        <v>2719</v>
      </c>
      <c r="J171" s="74">
        <v>1.3647</v>
      </c>
      <c r="K171" s="74">
        <v>0</v>
      </c>
      <c r="L171" s="74">
        <v>0</v>
      </c>
      <c r="M171" s="74">
        <v>0</v>
      </c>
      <c r="N171" s="74">
        <v>-20.2</v>
      </c>
      <c r="O171" s="147">
        <v>167</v>
      </c>
    </row>
    <row r="172" spans="1:15" x14ac:dyDescent="0.25">
      <c r="A172" s="76">
        <v>45940526</v>
      </c>
      <c r="B172" s="75" t="s">
        <v>2720</v>
      </c>
      <c r="C172" s="76" t="s">
        <v>200</v>
      </c>
      <c r="D172" s="76">
        <v>0.1</v>
      </c>
      <c r="E172" s="76" t="s">
        <v>1152</v>
      </c>
      <c r="F172" s="76">
        <v>1.3581000000000001</v>
      </c>
      <c r="G172" s="76">
        <v>1.3561000000000001</v>
      </c>
      <c r="H172" s="76">
        <v>1.361</v>
      </c>
      <c r="I172" s="75" t="s">
        <v>2721</v>
      </c>
      <c r="J172" s="76">
        <v>1.3615299999999999</v>
      </c>
      <c r="K172" s="76">
        <v>0</v>
      </c>
      <c r="L172" s="76">
        <v>0</v>
      </c>
      <c r="M172" s="76">
        <v>0</v>
      </c>
      <c r="N172" s="76">
        <v>34.299999999999997</v>
      </c>
      <c r="O172" s="148">
        <v>168</v>
      </c>
    </row>
    <row r="173" spans="1:15" x14ac:dyDescent="0.25">
      <c r="A173" s="74">
        <v>45978437</v>
      </c>
      <c r="B173" s="73" t="s">
        <v>2722</v>
      </c>
      <c r="C173" s="74" t="s">
        <v>200</v>
      </c>
      <c r="D173" s="74">
        <v>0.1</v>
      </c>
      <c r="E173" s="74" t="s">
        <v>1152</v>
      </c>
      <c r="F173" s="74">
        <v>1.3706400000000001</v>
      </c>
      <c r="G173" s="74">
        <v>1.3657900000000001</v>
      </c>
      <c r="H173" s="74">
        <v>1.37365</v>
      </c>
      <c r="I173" s="73" t="s">
        <v>2723</v>
      </c>
      <c r="J173" s="74">
        <v>1.3736900000000001</v>
      </c>
      <c r="K173" s="74">
        <v>0</v>
      </c>
      <c r="L173" s="74">
        <v>0</v>
      </c>
      <c r="M173" s="74">
        <v>0</v>
      </c>
      <c r="N173" s="74">
        <v>30.5</v>
      </c>
      <c r="O173" s="147">
        <v>169</v>
      </c>
    </row>
    <row r="174" spans="1:15" x14ac:dyDescent="0.25">
      <c r="A174" s="76">
        <v>45981032</v>
      </c>
      <c r="B174" s="75" t="s">
        <v>2724</v>
      </c>
      <c r="C174" s="76" t="s">
        <v>2716</v>
      </c>
      <c r="D174" s="76">
        <v>0.1</v>
      </c>
      <c r="E174" s="76" t="s">
        <v>1152</v>
      </c>
      <c r="F174" s="76">
        <v>1.36666</v>
      </c>
      <c r="G174" s="76">
        <v>1.3645</v>
      </c>
      <c r="H174" s="76">
        <v>1.3706400000000001</v>
      </c>
      <c r="I174" s="75" t="s">
        <v>2725</v>
      </c>
      <c r="J174" s="76">
        <v>1.37199</v>
      </c>
      <c r="K174" s="199" t="s">
        <v>2491</v>
      </c>
      <c r="L174" s="199"/>
      <c r="M174" s="199"/>
      <c r="N174" s="199"/>
      <c r="O174" s="148">
        <v>170</v>
      </c>
    </row>
    <row r="175" spans="1:15" x14ac:dyDescent="0.25">
      <c r="A175" s="74">
        <v>46006845</v>
      </c>
      <c r="B175" s="73" t="s">
        <v>2726</v>
      </c>
      <c r="C175" s="74" t="s">
        <v>200</v>
      </c>
      <c r="D175" s="74">
        <v>0.1</v>
      </c>
      <c r="E175" s="74" t="s">
        <v>1152</v>
      </c>
      <c r="F175" s="74">
        <v>1.36968</v>
      </c>
      <c r="G175" s="74">
        <v>1.3646499999999999</v>
      </c>
      <c r="H175" s="74">
        <v>1.37321</v>
      </c>
      <c r="I175" s="73" t="s">
        <v>2727</v>
      </c>
      <c r="J175" s="74">
        <v>1.37321</v>
      </c>
      <c r="K175" s="74">
        <v>0</v>
      </c>
      <c r="L175" s="74">
        <v>0</v>
      </c>
      <c r="M175" s="74">
        <v>0</v>
      </c>
      <c r="N175" s="74">
        <v>35.299999999999997</v>
      </c>
      <c r="O175" s="147">
        <v>171</v>
      </c>
    </row>
    <row r="176" spans="1:15" x14ac:dyDescent="0.25">
      <c r="A176" s="76">
        <v>46006933</v>
      </c>
      <c r="B176" s="75" t="s">
        <v>2728</v>
      </c>
      <c r="C176" s="76" t="s">
        <v>2716</v>
      </c>
      <c r="D176" s="76">
        <v>0.1</v>
      </c>
      <c r="E176" s="76" t="s">
        <v>1152</v>
      </c>
      <c r="F176" s="76">
        <v>1.36666</v>
      </c>
      <c r="G176" s="76">
        <v>1.3646100000000001</v>
      </c>
      <c r="H176" s="76">
        <v>1.3731599999999999</v>
      </c>
      <c r="I176" s="75" t="s">
        <v>2729</v>
      </c>
      <c r="J176" s="76">
        <v>1.3739300000000001</v>
      </c>
      <c r="K176" s="199" t="s">
        <v>2491</v>
      </c>
      <c r="L176" s="199"/>
      <c r="M176" s="199"/>
      <c r="N176" s="199"/>
      <c r="O176" s="148">
        <v>172</v>
      </c>
    </row>
    <row r="177" spans="1:15" x14ac:dyDescent="0.25">
      <c r="A177" s="74">
        <v>46009319</v>
      </c>
      <c r="B177" s="73" t="s">
        <v>2730</v>
      </c>
      <c r="C177" s="74" t="s">
        <v>2475</v>
      </c>
      <c r="D177" s="74">
        <v>0.1</v>
      </c>
      <c r="E177" s="74" t="s">
        <v>1152</v>
      </c>
      <c r="F177" s="74">
        <v>1.36456</v>
      </c>
      <c r="G177" s="74">
        <v>1.3685499999999999</v>
      </c>
      <c r="H177" s="74">
        <v>1.3575600000000001</v>
      </c>
      <c r="I177" s="73" t="s">
        <v>2731</v>
      </c>
      <c r="J177" s="74">
        <v>1.37381</v>
      </c>
      <c r="K177" s="201" t="s">
        <v>2491</v>
      </c>
      <c r="L177" s="201"/>
      <c r="M177" s="201"/>
      <c r="N177" s="201"/>
      <c r="O177" s="147">
        <v>173</v>
      </c>
    </row>
    <row r="178" spans="1:15" x14ac:dyDescent="0.25">
      <c r="A178" s="76">
        <v>46047671</v>
      </c>
      <c r="B178" s="75" t="s">
        <v>2732</v>
      </c>
      <c r="C178" s="76" t="s">
        <v>2475</v>
      </c>
      <c r="D178" s="76">
        <v>0.1</v>
      </c>
      <c r="E178" s="76" t="s">
        <v>1152</v>
      </c>
      <c r="F178" s="76">
        <v>1.3757999999999999</v>
      </c>
      <c r="G178" s="76">
        <v>1.3777200000000001</v>
      </c>
      <c r="H178" s="76">
        <v>1.3745000000000001</v>
      </c>
      <c r="I178" s="75" t="s">
        <v>2733</v>
      </c>
      <c r="J178" s="76">
        <v>1.3791</v>
      </c>
      <c r="K178" s="199" t="s">
        <v>2491</v>
      </c>
      <c r="L178" s="199"/>
      <c r="M178" s="199"/>
      <c r="N178" s="199"/>
      <c r="O178" s="148">
        <v>174</v>
      </c>
    </row>
    <row r="179" spans="1:15" x14ac:dyDescent="0.25">
      <c r="A179" s="74">
        <v>46047308</v>
      </c>
      <c r="B179" s="73" t="s">
        <v>2734</v>
      </c>
      <c r="C179" s="74" t="s">
        <v>200</v>
      </c>
      <c r="D179" s="74">
        <v>0.1</v>
      </c>
      <c r="E179" s="74" t="s">
        <v>1152</v>
      </c>
      <c r="F179" s="74">
        <v>1.37944</v>
      </c>
      <c r="G179" s="74">
        <v>1.37944</v>
      </c>
      <c r="H179" s="74">
        <v>1.383</v>
      </c>
      <c r="I179" s="73" t="s">
        <v>2735</v>
      </c>
      <c r="J179" s="74">
        <v>1.37917</v>
      </c>
      <c r="K179" s="74">
        <v>0</v>
      </c>
      <c r="L179" s="74">
        <v>0</v>
      </c>
      <c r="M179" s="74">
        <v>-2.1</v>
      </c>
      <c r="N179" s="74">
        <v>-2.7</v>
      </c>
      <c r="O179" s="147">
        <v>175</v>
      </c>
    </row>
    <row r="180" spans="1:15" x14ac:dyDescent="0.25">
      <c r="A180" s="76">
        <v>46079151</v>
      </c>
      <c r="B180" s="75" t="s">
        <v>2736</v>
      </c>
      <c r="C180" s="76" t="s">
        <v>200</v>
      </c>
      <c r="D180" s="76">
        <v>0.1</v>
      </c>
      <c r="E180" s="76" t="s">
        <v>1152</v>
      </c>
      <c r="F180" s="76">
        <v>1.3844700000000001</v>
      </c>
      <c r="G180" s="76">
        <v>1.37944</v>
      </c>
      <c r="H180" s="76">
        <v>1.383</v>
      </c>
      <c r="I180" s="75" t="s">
        <v>2735</v>
      </c>
      <c r="J180" s="76">
        <v>1.37917</v>
      </c>
      <c r="K180" s="76">
        <v>0</v>
      </c>
      <c r="L180" s="76">
        <v>0</v>
      </c>
      <c r="M180" s="76">
        <v>-1.68</v>
      </c>
      <c r="N180" s="76">
        <v>-53</v>
      </c>
      <c r="O180" s="148">
        <v>176</v>
      </c>
    </row>
    <row r="181" spans="1:15" x14ac:dyDescent="0.25">
      <c r="A181" s="74">
        <v>46081096</v>
      </c>
      <c r="B181" s="73" t="s">
        <v>2737</v>
      </c>
      <c r="C181" s="74" t="s">
        <v>200</v>
      </c>
      <c r="D181" s="74">
        <v>0.1</v>
      </c>
      <c r="E181" s="74" t="s">
        <v>1152</v>
      </c>
      <c r="F181" s="74">
        <v>1.38232</v>
      </c>
      <c r="G181" s="74">
        <v>1.37944</v>
      </c>
      <c r="H181" s="74">
        <v>1.383</v>
      </c>
      <c r="I181" s="73" t="s">
        <v>2735</v>
      </c>
      <c r="J181" s="74">
        <v>1.37917</v>
      </c>
      <c r="K181" s="74">
        <v>0</v>
      </c>
      <c r="L181" s="74">
        <v>0</v>
      </c>
      <c r="M181" s="74">
        <v>-0.42</v>
      </c>
      <c r="N181" s="74">
        <v>-31.5</v>
      </c>
      <c r="O181" s="147">
        <v>177</v>
      </c>
    </row>
    <row r="182" spans="1:15" x14ac:dyDescent="0.25">
      <c r="A182" s="76">
        <v>46114066</v>
      </c>
      <c r="B182" s="75" t="s">
        <v>2738</v>
      </c>
      <c r="C182" s="76" t="s">
        <v>195</v>
      </c>
      <c r="D182" s="76">
        <v>0.1</v>
      </c>
      <c r="E182" s="76" t="s">
        <v>1152</v>
      </c>
      <c r="F182" s="76">
        <v>1.3808800000000001</v>
      </c>
      <c r="G182" s="76">
        <v>0</v>
      </c>
      <c r="H182" s="76">
        <v>1.3807</v>
      </c>
      <c r="I182" s="75" t="s">
        <v>2739</v>
      </c>
      <c r="J182" s="76">
        <v>1.38117</v>
      </c>
      <c r="K182" s="76">
        <v>0</v>
      </c>
      <c r="L182" s="76">
        <v>0</v>
      </c>
      <c r="M182" s="76">
        <v>-0.23</v>
      </c>
      <c r="N182" s="76">
        <v>-2.9</v>
      </c>
      <c r="O182" s="148">
        <v>178</v>
      </c>
    </row>
    <row r="183" spans="1:15" x14ac:dyDescent="0.25">
      <c r="A183" s="74">
        <v>46135184</v>
      </c>
      <c r="B183" s="73" t="s">
        <v>2740</v>
      </c>
      <c r="C183" s="74" t="s">
        <v>195</v>
      </c>
      <c r="D183" s="74">
        <v>0.1</v>
      </c>
      <c r="E183" s="74" t="s">
        <v>1152</v>
      </c>
      <c r="F183" s="74">
        <v>1.3796299999999999</v>
      </c>
      <c r="G183" s="74">
        <v>1.38215</v>
      </c>
      <c r="H183" s="74">
        <v>1.37825</v>
      </c>
      <c r="I183" s="73" t="s">
        <v>2741</v>
      </c>
      <c r="J183" s="74">
        <v>1.38114</v>
      </c>
      <c r="K183" s="74">
        <v>0</v>
      </c>
      <c r="L183" s="74">
        <v>0</v>
      </c>
      <c r="M183" s="74">
        <v>0</v>
      </c>
      <c r="N183" s="74">
        <v>-15.1</v>
      </c>
      <c r="O183" s="147">
        <v>179</v>
      </c>
    </row>
    <row r="184" spans="1:15" x14ac:dyDescent="0.25">
      <c r="A184" s="76">
        <v>46135865</v>
      </c>
      <c r="B184" s="75" t="s">
        <v>2742</v>
      </c>
      <c r="C184" s="76" t="s">
        <v>200</v>
      </c>
      <c r="D184" s="76">
        <v>10</v>
      </c>
      <c r="E184" s="76" t="s">
        <v>1152</v>
      </c>
      <c r="F184" s="76">
        <v>1.3808400000000001</v>
      </c>
      <c r="G184" s="76">
        <v>0</v>
      </c>
      <c r="H184" s="76">
        <v>0</v>
      </c>
      <c r="I184" s="75" t="s">
        <v>2743</v>
      </c>
      <c r="J184" s="76">
        <v>1.3808199999999999</v>
      </c>
      <c r="K184" s="76">
        <v>0</v>
      </c>
      <c r="L184" s="76">
        <v>0</v>
      </c>
      <c r="M184" s="76">
        <v>0</v>
      </c>
      <c r="N184" s="76">
        <v>-20</v>
      </c>
      <c r="O184" s="148">
        <v>180</v>
      </c>
    </row>
    <row r="185" spans="1:15" x14ac:dyDescent="0.25">
      <c r="A185" s="74">
        <v>46135988</v>
      </c>
      <c r="B185" s="73" t="s">
        <v>2744</v>
      </c>
      <c r="C185" s="74" t="s">
        <v>200</v>
      </c>
      <c r="D185" s="74">
        <v>10</v>
      </c>
      <c r="E185" s="74" t="s">
        <v>1152</v>
      </c>
      <c r="F185" s="74">
        <v>1.3810500000000001</v>
      </c>
      <c r="G185" s="74">
        <v>0</v>
      </c>
      <c r="H185" s="74">
        <v>0</v>
      </c>
      <c r="I185" s="73" t="s">
        <v>2745</v>
      </c>
      <c r="J185" s="74">
        <v>1.3806099999999999</v>
      </c>
      <c r="K185" s="74">
        <v>0</v>
      </c>
      <c r="L185" s="74">
        <v>0</v>
      </c>
      <c r="M185" s="74">
        <v>0</v>
      </c>
      <c r="N185" s="74">
        <v>-440</v>
      </c>
      <c r="O185" s="147">
        <v>181</v>
      </c>
    </row>
    <row r="186" spans="1:15" x14ac:dyDescent="0.25">
      <c r="A186" s="76">
        <v>46136022</v>
      </c>
      <c r="B186" s="75" t="s">
        <v>2746</v>
      </c>
      <c r="C186" s="76" t="s">
        <v>195</v>
      </c>
      <c r="D186" s="76">
        <v>10</v>
      </c>
      <c r="E186" s="76" t="s">
        <v>1152</v>
      </c>
      <c r="F186" s="76">
        <v>1.38052</v>
      </c>
      <c r="G186" s="76">
        <v>0</v>
      </c>
      <c r="H186" s="76">
        <v>1.37825</v>
      </c>
      <c r="I186" s="75" t="s">
        <v>2747</v>
      </c>
      <c r="J186" s="76">
        <v>1.38113</v>
      </c>
      <c r="K186" s="76">
        <v>0</v>
      </c>
      <c r="L186" s="76">
        <v>0</v>
      </c>
      <c r="M186" s="76">
        <v>0</v>
      </c>
      <c r="N186" s="76">
        <v>-610</v>
      </c>
      <c r="O186" s="148">
        <v>182</v>
      </c>
    </row>
    <row r="187" spans="1:15" x14ac:dyDescent="0.25">
      <c r="A187" s="74">
        <v>46136046</v>
      </c>
      <c r="B187" s="73" t="s">
        <v>2748</v>
      </c>
      <c r="C187" s="74" t="s">
        <v>195</v>
      </c>
      <c r="D187" s="74">
        <v>10</v>
      </c>
      <c r="E187" s="74" t="s">
        <v>1152</v>
      </c>
      <c r="F187" s="74">
        <v>1.3806</v>
      </c>
      <c r="G187" s="74">
        <v>0</v>
      </c>
      <c r="H187" s="74">
        <v>1.37825</v>
      </c>
      <c r="I187" s="73" t="s">
        <v>2749</v>
      </c>
      <c r="J187" s="74">
        <v>1.38114</v>
      </c>
      <c r="K187" s="74">
        <v>0</v>
      </c>
      <c r="L187" s="74">
        <v>0</v>
      </c>
      <c r="M187" s="74">
        <v>0</v>
      </c>
      <c r="N187" s="74">
        <v>-540</v>
      </c>
      <c r="O187" s="147">
        <v>183</v>
      </c>
    </row>
    <row r="188" spans="1:15" x14ac:dyDescent="0.25">
      <c r="A188" s="76">
        <v>46136143</v>
      </c>
      <c r="B188" s="75" t="s">
        <v>2750</v>
      </c>
      <c r="C188" s="76" t="s">
        <v>200</v>
      </c>
      <c r="D188" s="76">
        <v>0.1</v>
      </c>
      <c r="E188" s="76" t="s">
        <v>1152</v>
      </c>
      <c r="F188" s="76">
        <v>1.3811100000000001</v>
      </c>
      <c r="G188" s="76">
        <v>0</v>
      </c>
      <c r="H188" s="76">
        <v>0</v>
      </c>
      <c r="I188" s="75" t="s">
        <v>2751</v>
      </c>
      <c r="J188" s="76">
        <v>1.3807100000000001</v>
      </c>
      <c r="K188" s="76">
        <v>0</v>
      </c>
      <c r="L188" s="76">
        <v>0</v>
      </c>
      <c r="M188" s="76">
        <v>0</v>
      </c>
      <c r="N188" s="76">
        <v>-4</v>
      </c>
      <c r="O188" s="148">
        <v>184</v>
      </c>
    </row>
    <row r="189" spans="1:15" x14ac:dyDescent="0.25">
      <c r="A189" s="74">
        <v>46136157</v>
      </c>
      <c r="B189" s="73" t="s">
        <v>2752</v>
      </c>
      <c r="C189" s="74" t="s">
        <v>200</v>
      </c>
      <c r="D189" s="74">
        <v>10</v>
      </c>
      <c r="E189" s="74" t="s">
        <v>1152</v>
      </c>
      <c r="F189" s="74">
        <v>1.38113</v>
      </c>
      <c r="G189" s="74">
        <v>0</v>
      </c>
      <c r="H189" s="74">
        <v>0</v>
      </c>
      <c r="I189" s="73" t="s">
        <v>2753</v>
      </c>
      <c r="J189" s="74">
        <v>1.3805799999999999</v>
      </c>
      <c r="K189" s="74">
        <v>0</v>
      </c>
      <c r="L189" s="74">
        <v>0</v>
      </c>
      <c r="M189" s="74">
        <v>0</v>
      </c>
      <c r="N189" s="74">
        <v>-550</v>
      </c>
      <c r="O189" s="147">
        <v>185</v>
      </c>
    </row>
    <row r="190" spans="1:15" x14ac:dyDescent="0.25">
      <c r="A190" s="76">
        <v>46136176</v>
      </c>
      <c r="B190" s="75" t="s">
        <v>2754</v>
      </c>
      <c r="C190" s="76" t="s">
        <v>195</v>
      </c>
      <c r="D190" s="76">
        <v>10</v>
      </c>
      <c r="E190" s="76" t="s">
        <v>1152</v>
      </c>
      <c r="F190" s="76">
        <v>1.38059</v>
      </c>
      <c r="G190" s="76">
        <v>0</v>
      </c>
      <c r="H190" s="76">
        <v>0</v>
      </c>
      <c r="I190" s="75" t="s">
        <v>2755</v>
      </c>
      <c r="J190" s="76">
        <v>1.3808</v>
      </c>
      <c r="K190" s="76">
        <v>0</v>
      </c>
      <c r="L190" s="76">
        <v>0</v>
      </c>
      <c r="M190" s="76">
        <v>0</v>
      </c>
      <c r="N190" s="76">
        <v>-210</v>
      </c>
      <c r="O190" s="148">
        <v>186</v>
      </c>
    </row>
    <row r="191" spans="1:15" x14ac:dyDescent="0.25">
      <c r="A191" s="74">
        <v>46136192</v>
      </c>
      <c r="B191" s="73" t="s">
        <v>2756</v>
      </c>
      <c r="C191" s="74" t="s">
        <v>195</v>
      </c>
      <c r="D191" s="74">
        <v>0.1</v>
      </c>
      <c r="E191" s="74" t="s">
        <v>1152</v>
      </c>
      <c r="F191" s="74">
        <v>1.3806099999999999</v>
      </c>
      <c r="G191" s="74">
        <v>0</v>
      </c>
      <c r="H191" s="74">
        <v>0</v>
      </c>
      <c r="I191" s="73" t="s">
        <v>2757</v>
      </c>
      <c r="J191" s="74">
        <v>1.38059</v>
      </c>
      <c r="K191" s="74">
        <v>0</v>
      </c>
      <c r="L191" s="74">
        <v>0</v>
      </c>
      <c r="M191" s="74">
        <v>0</v>
      </c>
      <c r="N191" s="74">
        <v>0.2</v>
      </c>
      <c r="O191" s="147">
        <v>187</v>
      </c>
    </row>
    <row r="192" spans="1:15" x14ac:dyDescent="0.25">
      <c r="A192" s="76">
        <v>46136197</v>
      </c>
      <c r="B192" s="75" t="s">
        <v>2758</v>
      </c>
      <c r="C192" s="76" t="s">
        <v>195</v>
      </c>
      <c r="D192" s="76">
        <v>10.1</v>
      </c>
      <c r="E192" s="76" t="s">
        <v>1152</v>
      </c>
      <c r="F192" s="76">
        <v>1.3805499999999999</v>
      </c>
      <c r="G192" s="76">
        <v>0</v>
      </c>
      <c r="H192" s="76">
        <v>0</v>
      </c>
      <c r="I192" s="75" t="s">
        <v>2759</v>
      </c>
      <c r="J192" s="76">
        <v>1.3807100000000001</v>
      </c>
      <c r="K192" s="76">
        <v>0</v>
      </c>
      <c r="L192" s="76">
        <v>0</v>
      </c>
      <c r="M192" s="76">
        <v>0</v>
      </c>
      <c r="N192" s="76">
        <v>-161.6</v>
      </c>
      <c r="O192" s="148">
        <v>188</v>
      </c>
    </row>
    <row r="193" spans="1:15" x14ac:dyDescent="0.25">
      <c r="A193" s="74">
        <v>46136207</v>
      </c>
      <c r="B193" s="73" t="s">
        <v>2760</v>
      </c>
      <c r="C193" s="74" t="s">
        <v>195</v>
      </c>
      <c r="D193" s="74">
        <v>10.1</v>
      </c>
      <c r="E193" s="74" t="s">
        <v>1152</v>
      </c>
      <c r="F193" s="74">
        <v>1.38056</v>
      </c>
      <c r="G193" s="74">
        <v>0</v>
      </c>
      <c r="H193" s="74">
        <v>0</v>
      </c>
      <c r="I193" s="73" t="s">
        <v>2761</v>
      </c>
      <c r="J193" s="74">
        <v>1.3807799999999999</v>
      </c>
      <c r="K193" s="74">
        <v>0</v>
      </c>
      <c r="L193" s="74">
        <v>0</v>
      </c>
      <c r="M193" s="74">
        <v>0</v>
      </c>
      <c r="N193" s="74">
        <v>-222.2</v>
      </c>
      <c r="O193" s="147">
        <v>189</v>
      </c>
    </row>
    <row r="194" spans="1:15" x14ac:dyDescent="0.25">
      <c r="A194" s="76">
        <v>46136214</v>
      </c>
      <c r="B194" s="75" t="s">
        <v>2762</v>
      </c>
      <c r="C194" s="76" t="s">
        <v>195</v>
      </c>
      <c r="D194" s="76">
        <v>10.1</v>
      </c>
      <c r="E194" s="76" t="s">
        <v>1152</v>
      </c>
      <c r="F194" s="76">
        <v>1.3806</v>
      </c>
      <c r="G194" s="76">
        <v>0</v>
      </c>
      <c r="H194" s="76">
        <v>0</v>
      </c>
      <c r="I194" s="75" t="s">
        <v>2763</v>
      </c>
      <c r="J194" s="76">
        <v>1.38083</v>
      </c>
      <c r="K194" s="76">
        <v>0</v>
      </c>
      <c r="L194" s="76">
        <v>0</v>
      </c>
      <c r="M194" s="76">
        <v>0</v>
      </c>
      <c r="N194" s="76">
        <v>-232.3</v>
      </c>
      <c r="O194" s="148">
        <v>190</v>
      </c>
    </row>
    <row r="195" spans="1:15" x14ac:dyDescent="0.25">
      <c r="A195" s="74">
        <v>46136219</v>
      </c>
      <c r="B195" s="73" t="s">
        <v>2764</v>
      </c>
      <c r="C195" s="74" t="s">
        <v>195</v>
      </c>
      <c r="D195" s="74">
        <v>10.1</v>
      </c>
      <c r="E195" s="74" t="s">
        <v>1152</v>
      </c>
      <c r="F195" s="74">
        <v>1.38062</v>
      </c>
      <c r="G195" s="74">
        <v>0</v>
      </c>
      <c r="H195" s="74">
        <v>0</v>
      </c>
      <c r="I195" s="73" t="s">
        <v>2765</v>
      </c>
      <c r="J195" s="74">
        <v>1.38076</v>
      </c>
      <c r="K195" s="74">
        <v>0</v>
      </c>
      <c r="L195" s="74">
        <v>0</v>
      </c>
      <c r="M195" s="74">
        <v>0</v>
      </c>
      <c r="N195" s="74">
        <v>-141.4</v>
      </c>
      <c r="O195" s="147">
        <v>191</v>
      </c>
    </row>
    <row r="196" spans="1:15" x14ac:dyDescent="0.25">
      <c r="A196" s="76">
        <v>46136225</v>
      </c>
      <c r="B196" s="75" t="s">
        <v>2766</v>
      </c>
      <c r="C196" s="76" t="s">
        <v>195</v>
      </c>
      <c r="D196" s="76">
        <v>10.1</v>
      </c>
      <c r="E196" s="76" t="s">
        <v>1152</v>
      </c>
      <c r="F196" s="76">
        <v>1.3805099999999999</v>
      </c>
      <c r="G196" s="76">
        <v>0</v>
      </c>
      <c r="H196" s="76">
        <v>0</v>
      </c>
      <c r="I196" s="75" t="s">
        <v>2767</v>
      </c>
      <c r="J196" s="76">
        <v>1.3807199999999999</v>
      </c>
      <c r="K196" s="76">
        <v>0</v>
      </c>
      <c r="L196" s="76">
        <v>0</v>
      </c>
      <c r="M196" s="76">
        <v>0</v>
      </c>
      <c r="N196" s="76">
        <v>-212.1</v>
      </c>
      <c r="O196" s="148">
        <v>192</v>
      </c>
    </row>
    <row r="197" spans="1:15" x14ac:dyDescent="0.25">
      <c r="A197" s="74">
        <v>46136230</v>
      </c>
      <c r="B197" s="73" t="s">
        <v>2768</v>
      </c>
      <c r="C197" s="74" t="s">
        <v>195</v>
      </c>
      <c r="D197" s="74">
        <v>10.1</v>
      </c>
      <c r="E197" s="74" t="s">
        <v>1152</v>
      </c>
      <c r="F197" s="74">
        <v>1.38056</v>
      </c>
      <c r="G197" s="74">
        <v>0</v>
      </c>
      <c r="H197" s="74">
        <v>0</v>
      </c>
      <c r="I197" s="73" t="s">
        <v>2769</v>
      </c>
      <c r="J197" s="74">
        <v>1.3807700000000001</v>
      </c>
      <c r="K197" s="74">
        <v>0</v>
      </c>
      <c r="L197" s="74">
        <v>0</v>
      </c>
      <c r="M197" s="74">
        <v>0</v>
      </c>
      <c r="N197" s="74">
        <v>-212.1</v>
      </c>
      <c r="O197" s="147">
        <v>193</v>
      </c>
    </row>
    <row r="198" spans="1:15" x14ac:dyDescent="0.25">
      <c r="A198" s="76">
        <v>46136236</v>
      </c>
      <c r="B198" s="75" t="s">
        <v>2770</v>
      </c>
      <c r="C198" s="76" t="s">
        <v>195</v>
      </c>
      <c r="D198" s="76">
        <v>5.01</v>
      </c>
      <c r="E198" s="76" t="s">
        <v>1152</v>
      </c>
      <c r="F198" s="76">
        <v>1.3803099999999999</v>
      </c>
      <c r="G198" s="76">
        <v>0</v>
      </c>
      <c r="H198" s="76">
        <v>0</v>
      </c>
      <c r="I198" s="75" t="s">
        <v>2771</v>
      </c>
      <c r="J198" s="76">
        <v>1.3806</v>
      </c>
      <c r="K198" s="76">
        <v>0</v>
      </c>
      <c r="L198" s="76">
        <v>0</v>
      </c>
      <c r="M198" s="76">
        <v>0</v>
      </c>
      <c r="N198" s="76">
        <v>-145.29</v>
      </c>
      <c r="O198" s="148">
        <v>194</v>
      </c>
    </row>
    <row r="199" spans="1:15" x14ac:dyDescent="0.25">
      <c r="A199" s="74">
        <v>46136341</v>
      </c>
      <c r="B199" s="73" t="s">
        <v>2772</v>
      </c>
      <c r="C199" s="74" t="s">
        <v>195</v>
      </c>
      <c r="D199" s="74">
        <v>5.01</v>
      </c>
      <c r="E199" s="74" t="s">
        <v>1152</v>
      </c>
      <c r="F199" s="74">
        <v>1.38039</v>
      </c>
      <c r="G199" s="74">
        <v>0</v>
      </c>
      <c r="H199" s="74">
        <v>0</v>
      </c>
      <c r="I199" s="73" t="s">
        <v>2773</v>
      </c>
      <c r="J199" s="74">
        <v>1.3806</v>
      </c>
      <c r="K199" s="74">
        <v>0</v>
      </c>
      <c r="L199" s="74">
        <v>0</v>
      </c>
      <c r="M199" s="74">
        <v>0</v>
      </c>
      <c r="N199" s="74">
        <v>-105.21</v>
      </c>
      <c r="O199" s="147">
        <v>195</v>
      </c>
    </row>
    <row r="200" spans="1:15" x14ac:dyDescent="0.25">
      <c r="A200" s="76">
        <v>46136352</v>
      </c>
      <c r="B200" s="75" t="s">
        <v>2774</v>
      </c>
      <c r="C200" s="76" t="s">
        <v>195</v>
      </c>
      <c r="D200" s="76">
        <v>0.1</v>
      </c>
      <c r="E200" s="76" t="s">
        <v>1152</v>
      </c>
      <c r="F200" s="76">
        <v>1.38039</v>
      </c>
      <c r="G200" s="76">
        <v>0</v>
      </c>
      <c r="H200" s="76">
        <v>0</v>
      </c>
      <c r="I200" s="75" t="s">
        <v>2775</v>
      </c>
      <c r="J200" s="76">
        <v>1.38059</v>
      </c>
      <c r="K200" s="76">
        <v>0</v>
      </c>
      <c r="L200" s="76">
        <v>0</v>
      </c>
      <c r="M200" s="76">
        <v>0</v>
      </c>
      <c r="N200" s="76">
        <v>-2</v>
      </c>
      <c r="O200" s="148">
        <v>196</v>
      </c>
    </row>
    <row r="201" spans="1:15" x14ac:dyDescent="0.25">
      <c r="A201" s="74">
        <v>46136358</v>
      </c>
      <c r="B201" s="73" t="s">
        <v>2776</v>
      </c>
      <c r="C201" s="74" t="s">
        <v>195</v>
      </c>
      <c r="D201" s="74">
        <v>5.0999999999999996</v>
      </c>
      <c r="E201" s="74" t="s">
        <v>1152</v>
      </c>
      <c r="F201" s="74">
        <v>1.38039</v>
      </c>
      <c r="G201" s="74">
        <v>0</v>
      </c>
      <c r="H201" s="74">
        <v>0</v>
      </c>
      <c r="I201" s="73" t="s">
        <v>2777</v>
      </c>
      <c r="J201" s="74">
        <v>1.3805700000000001</v>
      </c>
      <c r="K201" s="74">
        <v>0</v>
      </c>
      <c r="L201" s="74">
        <v>0</v>
      </c>
      <c r="M201" s="74">
        <v>0</v>
      </c>
      <c r="N201" s="74">
        <v>-91.8</v>
      </c>
      <c r="O201" s="147">
        <v>197</v>
      </c>
    </row>
    <row r="202" spans="1:15" x14ac:dyDescent="0.25">
      <c r="A202" s="76">
        <v>46136367</v>
      </c>
      <c r="B202" s="75" t="s">
        <v>2778</v>
      </c>
      <c r="C202" s="76" t="s">
        <v>195</v>
      </c>
      <c r="D202" s="76">
        <v>5.0999999999999996</v>
      </c>
      <c r="E202" s="76" t="s">
        <v>1152</v>
      </c>
      <c r="F202" s="76">
        <v>1.38039</v>
      </c>
      <c r="G202" s="76">
        <v>0</v>
      </c>
      <c r="H202" s="76">
        <v>0</v>
      </c>
      <c r="I202" s="75" t="s">
        <v>2779</v>
      </c>
      <c r="J202" s="76">
        <v>1.3806</v>
      </c>
      <c r="K202" s="76">
        <v>0</v>
      </c>
      <c r="L202" s="76">
        <v>0</v>
      </c>
      <c r="M202" s="76">
        <v>0</v>
      </c>
      <c r="N202" s="76">
        <v>-107.1</v>
      </c>
      <c r="O202" s="148">
        <v>198</v>
      </c>
    </row>
    <row r="203" spans="1:15" x14ac:dyDescent="0.25">
      <c r="A203" s="74">
        <v>46136370</v>
      </c>
      <c r="B203" s="73" t="s">
        <v>2780</v>
      </c>
      <c r="C203" s="74" t="s">
        <v>195</v>
      </c>
      <c r="D203" s="74">
        <v>5.0999999999999996</v>
      </c>
      <c r="E203" s="74" t="s">
        <v>1152</v>
      </c>
      <c r="F203" s="74">
        <v>1.38039</v>
      </c>
      <c r="G203" s="74">
        <v>0</v>
      </c>
      <c r="H203" s="74">
        <v>0</v>
      </c>
      <c r="I203" s="73" t="s">
        <v>2781</v>
      </c>
      <c r="J203" s="74">
        <v>1.3805700000000001</v>
      </c>
      <c r="K203" s="74">
        <v>0</v>
      </c>
      <c r="L203" s="74">
        <v>0</v>
      </c>
      <c r="M203" s="74">
        <v>0</v>
      </c>
      <c r="N203" s="74">
        <v>-91.8</v>
      </c>
      <c r="O203" s="147">
        <v>199</v>
      </c>
    </row>
    <row r="204" spans="1:15" x14ac:dyDescent="0.25">
      <c r="A204" s="76">
        <v>46136372</v>
      </c>
      <c r="B204" s="75" t="s">
        <v>2782</v>
      </c>
      <c r="C204" s="76" t="s">
        <v>195</v>
      </c>
      <c r="D204" s="76">
        <v>5.0999999999999996</v>
      </c>
      <c r="E204" s="76" t="s">
        <v>1152</v>
      </c>
      <c r="F204" s="76">
        <v>1.3804000000000001</v>
      </c>
      <c r="G204" s="76">
        <v>0</v>
      </c>
      <c r="H204" s="76">
        <v>0</v>
      </c>
      <c r="I204" s="75" t="s">
        <v>2783</v>
      </c>
      <c r="J204" s="76">
        <v>1.38056</v>
      </c>
      <c r="K204" s="76">
        <v>0</v>
      </c>
      <c r="L204" s="76">
        <v>0</v>
      </c>
      <c r="M204" s="76">
        <v>0</v>
      </c>
      <c r="N204" s="76">
        <v>-81.599999999999994</v>
      </c>
      <c r="O204" s="148">
        <v>200</v>
      </c>
    </row>
    <row r="205" spans="1:15" x14ac:dyDescent="0.25">
      <c r="A205" s="74">
        <v>46136374</v>
      </c>
      <c r="B205" s="73" t="s">
        <v>2784</v>
      </c>
      <c r="C205" s="74" t="s">
        <v>195</v>
      </c>
      <c r="D205" s="74">
        <v>5.0999999999999996</v>
      </c>
      <c r="E205" s="74" t="s">
        <v>1152</v>
      </c>
      <c r="F205" s="74">
        <v>1.3803399999999999</v>
      </c>
      <c r="G205" s="74">
        <v>0</v>
      </c>
      <c r="H205" s="74">
        <v>0</v>
      </c>
      <c r="I205" s="73" t="s">
        <v>2785</v>
      </c>
      <c r="J205" s="74">
        <v>1.38056</v>
      </c>
      <c r="K205" s="74">
        <v>0</v>
      </c>
      <c r="L205" s="74">
        <v>0</v>
      </c>
      <c r="M205" s="74">
        <v>0</v>
      </c>
      <c r="N205" s="74">
        <v>-112.2</v>
      </c>
      <c r="O205" s="147">
        <v>201</v>
      </c>
    </row>
    <row r="206" spans="1:15" x14ac:dyDescent="0.25">
      <c r="A206" s="76">
        <v>46136381</v>
      </c>
      <c r="B206" s="75" t="s">
        <v>2786</v>
      </c>
      <c r="C206" s="76" t="s">
        <v>195</v>
      </c>
      <c r="D206" s="76">
        <v>1.01</v>
      </c>
      <c r="E206" s="76" t="s">
        <v>1152</v>
      </c>
      <c r="F206" s="76">
        <v>1.3803399999999999</v>
      </c>
      <c r="G206" s="76">
        <v>0</v>
      </c>
      <c r="H206" s="76">
        <v>0</v>
      </c>
      <c r="I206" s="75" t="s">
        <v>2787</v>
      </c>
      <c r="J206" s="76">
        <v>1.38052</v>
      </c>
      <c r="K206" s="76">
        <v>0</v>
      </c>
      <c r="L206" s="76">
        <v>0</v>
      </c>
      <c r="M206" s="76">
        <v>0</v>
      </c>
      <c r="N206" s="76">
        <v>-18.18</v>
      </c>
      <c r="O206" s="148">
        <v>202</v>
      </c>
    </row>
    <row r="207" spans="1:15" x14ac:dyDescent="0.25">
      <c r="A207" s="74">
        <v>46136388</v>
      </c>
      <c r="B207" s="73" t="s">
        <v>2788</v>
      </c>
      <c r="C207" s="74" t="s">
        <v>195</v>
      </c>
      <c r="D207" s="74">
        <v>1.01</v>
      </c>
      <c r="E207" s="74" t="s">
        <v>1152</v>
      </c>
      <c r="F207" s="74">
        <v>1.38039</v>
      </c>
      <c r="G207" s="74">
        <v>0</v>
      </c>
      <c r="H207" s="74">
        <v>0</v>
      </c>
      <c r="I207" s="73" t="s">
        <v>2789</v>
      </c>
      <c r="J207" s="74">
        <v>1.38063</v>
      </c>
      <c r="K207" s="74">
        <v>0</v>
      </c>
      <c r="L207" s="74">
        <v>0</v>
      </c>
      <c r="M207" s="74">
        <v>0</v>
      </c>
      <c r="N207" s="74">
        <v>-24.24</v>
      </c>
      <c r="O207" s="147">
        <v>203</v>
      </c>
    </row>
    <row r="208" spans="1:15" x14ac:dyDescent="0.25">
      <c r="A208" s="76">
        <v>46136389</v>
      </c>
      <c r="B208" s="75" t="s">
        <v>2790</v>
      </c>
      <c r="C208" s="76" t="s">
        <v>195</v>
      </c>
      <c r="D208" s="76">
        <v>1.01</v>
      </c>
      <c r="E208" s="76" t="s">
        <v>1152</v>
      </c>
      <c r="F208" s="76">
        <v>1.3804099999999999</v>
      </c>
      <c r="G208" s="76">
        <v>0</v>
      </c>
      <c r="H208" s="76">
        <v>0</v>
      </c>
      <c r="I208" s="75" t="s">
        <v>2791</v>
      </c>
      <c r="J208" s="76">
        <v>1.38063</v>
      </c>
      <c r="K208" s="76">
        <v>0</v>
      </c>
      <c r="L208" s="76">
        <v>0</v>
      </c>
      <c r="M208" s="76">
        <v>0</v>
      </c>
      <c r="N208" s="76">
        <v>-22.22</v>
      </c>
      <c r="O208" s="148">
        <v>204</v>
      </c>
    </row>
    <row r="209" spans="1:15" x14ac:dyDescent="0.25">
      <c r="A209" s="74">
        <v>46136390</v>
      </c>
      <c r="B209" s="73" t="s">
        <v>2792</v>
      </c>
      <c r="C209" s="74" t="s">
        <v>195</v>
      </c>
      <c r="D209" s="74">
        <v>1.01</v>
      </c>
      <c r="E209" s="74" t="s">
        <v>1152</v>
      </c>
      <c r="F209" s="74">
        <v>1.3804099999999999</v>
      </c>
      <c r="G209" s="74">
        <v>0</v>
      </c>
      <c r="H209" s="74">
        <v>0</v>
      </c>
      <c r="I209" s="73" t="s">
        <v>2793</v>
      </c>
      <c r="J209" s="74">
        <v>1.38063</v>
      </c>
      <c r="K209" s="74">
        <v>0</v>
      </c>
      <c r="L209" s="74">
        <v>0</v>
      </c>
      <c r="M209" s="74">
        <v>0</v>
      </c>
      <c r="N209" s="74">
        <v>-22.22</v>
      </c>
      <c r="O209" s="147">
        <v>205</v>
      </c>
    </row>
    <row r="210" spans="1:15" x14ac:dyDescent="0.25">
      <c r="A210" s="76">
        <v>46136393</v>
      </c>
      <c r="B210" s="75" t="s">
        <v>2794</v>
      </c>
      <c r="C210" s="76" t="s">
        <v>195</v>
      </c>
      <c r="D210" s="76">
        <v>1.01</v>
      </c>
      <c r="E210" s="76" t="s">
        <v>1152</v>
      </c>
      <c r="F210" s="76">
        <v>1.3804099999999999</v>
      </c>
      <c r="G210" s="76">
        <v>0</v>
      </c>
      <c r="H210" s="76">
        <v>0</v>
      </c>
      <c r="I210" s="75" t="s">
        <v>2795</v>
      </c>
      <c r="J210" s="76">
        <v>1.38063</v>
      </c>
      <c r="K210" s="76">
        <v>0</v>
      </c>
      <c r="L210" s="76">
        <v>0</v>
      </c>
      <c r="M210" s="76">
        <v>0</v>
      </c>
      <c r="N210" s="76">
        <v>-22.22</v>
      </c>
      <c r="O210" s="148">
        <v>206</v>
      </c>
    </row>
    <row r="211" spans="1:15" x14ac:dyDescent="0.25">
      <c r="A211" s="74">
        <v>46136398</v>
      </c>
      <c r="B211" s="73" t="s">
        <v>2796</v>
      </c>
      <c r="C211" s="74" t="s">
        <v>195</v>
      </c>
      <c r="D211" s="74">
        <v>1.01</v>
      </c>
      <c r="E211" s="74" t="s">
        <v>1152</v>
      </c>
      <c r="F211" s="74">
        <v>1.3804099999999999</v>
      </c>
      <c r="G211" s="74">
        <v>0</v>
      </c>
      <c r="H211" s="74">
        <v>0</v>
      </c>
      <c r="I211" s="73" t="s">
        <v>2797</v>
      </c>
      <c r="J211" s="74">
        <v>1.38063</v>
      </c>
      <c r="K211" s="74">
        <v>0</v>
      </c>
      <c r="L211" s="74">
        <v>0</v>
      </c>
      <c r="M211" s="74">
        <v>0</v>
      </c>
      <c r="N211" s="74">
        <v>-22.22</v>
      </c>
      <c r="O211" s="147">
        <v>207</v>
      </c>
    </row>
    <row r="212" spans="1:15" x14ac:dyDescent="0.25">
      <c r="A212" s="76">
        <v>46136402</v>
      </c>
      <c r="B212" s="75" t="s">
        <v>2798</v>
      </c>
      <c r="C212" s="76" t="s">
        <v>200</v>
      </c>
      <c r="D212" s="76">
        <v>0</v>
      </c>
      <c r="E212" s="76" t="s">
        <v>1152</v>
      </c>
      <c r="F212" s="76">
        <v>1.38063</v>
      </c>
      <c r="G212" s="76">
        <v>0</v>
      </c>
      <c r="H212" s="76">
        <v>0</v>
      </c>
      <c r="I212" s="75" t="s">
        <v>2797</v>
      </c>
      <c r="J212" s="76">
        <v>1.38063</v>
      </c>
      <c r="K212" s="76">
        <v>0</v>
      </c>
      <c r="L212" s="76">
        <v>0</v>
      </c>
      <c r="M212" s="76">
        <v>0</v>
      </c>
      <c r="N212" s="76">
        <v>0</v>
      </c>
      <c r="O212" s="148">
        <v>208</v>
      </c>
    </row>
    <row r="213" spans="1:15" x14ac:dyDescent="0.25">
      <c r="A213" s="74">
        <v>46136404</v>
      </c>
      <c r="B213" s="73" t="s">
        <v>2799</v>
      </c>
      <c r="C213" s="74" t="s">
        <v>195</v>
      </c>
      <c r="D213" s="74">
        <v>1.01</v>
      </c>
      <c r="E213" s="74" t="s">
        <v>1152</v>
      </c>
      <c r="F213" s="74">
        <v>1.38046</v>
      </c>
      <c r="G213" s="74">
        <v>0</v>
      </c>
      <c r="H213" s="74">
        <v>0</v>
      </c>
      <c r="I213" s="73" t="s">
        <v>2800</v>
      </c>
      <c r="J213" s="74">
        <v>1.38063</v>
      </c>
      <c r="K213" s="74">
        <v>0</v>
      </c>
      <c r="L213" s="74">
        <v>0</v>
      </c>
      <c r="M213" s="74">
        <v>0</v>
      </c>
      <c r="N213" s="74">
        <v>-17.170000000000002</v>
      </c>
      <c r="O213" s="147">
        <v>209</v>
      </c>
    </row>
    <row r="214" spans="1:15" x14ac:dyDescent="0.25">
      <c r="A214" s="76">
        <v>46136405</v>
      </c>
      <c r="B214" s="75" t="s">
        <v>2801</v>
      </c>
      <c r="C214" s="76" t="s">
        <v>200</v>
      </c>
      <c r="D214" s="76">
        <v>0</v>
      </c>
      <c r="E214" s="76" t="s">
        <v>1152</v>
      </c>
      <c r="F214" s="76">
        <v>1.38063</v>
      </c>
      <c r="G214" s="76">
        <v>0</v>
      </c>
      <c r="H214" s="76">
        <v>0</v>
      </c>
      <c r="I214" s="75" t="s">
        <v>2800</v>
      </c>
      <c r="J214" s="76">
        <v>1.38063</v>
      </c>
      <c r="K214" s="76">
        <v>0</v>
      </c>
      <c r="L214" s="76">
        <v>0</v>
      </c>
      <c r="M214" s="76">
        <v>0</v>
      </c>
      <c r="N214" s="76">
        <v>0</v>
      </c>
      <c r="O214" s="148">
        <v>210</v>
      </c>
    </row>
    <row r="215" spans="1:15" x14ac:dyDescent="0.25">
      <c r="A215" s="74">
        <v>46136407</v>
      </c>
      <c r="B215" s="73" t="s">
        <v>2802</v>
      </c>
      <c r="C215" s="74" t="s">
        <v>195</v>
      </c>
      <c r="D215" s="74">
        <v>1.01</v>
      </c>
      <c r="E215" s="74" t="s">
        <v>1152</v>
      </c>
      <c r="F215" s="74">
        <v>1.3804099999999999</v>
      </c>
      <c r="G215" s="74">
        <v>0</v>
      </c>
      <c r="H215" s="74">
        <v>0</v>
      </c>
      <c r="I215" s="73" t="s">
        <v>2803</v>
      </c>
      <c r="J215" s="74">
        <v>1.38062</v>
      </c>
      <c r="K215" s="74">
        <v>0</v>
      </c>
      <c r="L215" s="74">
        <v>0</v>
      </c>
      <c r="M215" s="74">
        <v>0</v>
      </c>
      <c r="N215" s="74">
        <v>-21.21</v>
      </c>
      <c r="O215" s="147">
        <v>211</v>
      </c>
    </row>
    <row r="216" spans="1:15" x14ac:dyDescent="0.25">
      <c r="A216" s="76">
        <v>46136408</v>
      </c>
      <c r="B216" s="75" t="s">
        <v>2804</v>
      </c>
      <c r="C216" s="76" t="s">
        <v>200</v>
      </c>
      <c r="D216" s="76">
        <v>0</v>
      </c>
      <c r="E216" s="76" t="s">
        <v>1152</v>
      </c>
      <c r="F216" s="76">
        <v>1.38062</v>
      </c>
      <c r="G216" s="76">
        <v>0</v>
      </c>
      <c r="H216" s="76">
        <v>0</v>
      </c>
      <c r="I216" s="75" t="s">
        <v>2803</v>
      </c>
      <c r="J216" s="76">
        <v>1.38062</v>
      </c>
      <c r="K216" s="76">
        <v>0</v>
      </c>
      <c r="L216" s="76">
        <v>0</v>
      </c>
      <c r="M216" s="76">
        <v>0</v>
      </c>
      <c r="N216" s="76">
        <v>0</v>
      </c>
      <c r="O216" s="148">
        <v>212</v>
      </c>
    </row>
    <row r="217" spans="1:15" x14ac:dyDescent="0.25">
      <c r="A217" s="74">
        <v>46136411</v>
      </c>
      <c r="B217" s="73" t="s">
        <v>2805</v>
      </c>
      <c r="C217" s="74" t="s">
        <v>195</v>
      </c>
      <c r="D217" s="74">
        <v>1.01</v>
      </c>
      <c r="E217" s="74" t="s">
        <v>1152</v>
      </c>
      <c r="F217" s="74">
        <v>1.38042</v>
      </c>
      <c r="G217" s="74">
        <v>0</v>
      </c>
      <c r="H217" s="74">
        <v>0</v>
      </c>
      <c r="I217" s="73" t="s">
        <v>2806</v>
      </c>
      <c r="J217" s="74">
        <v>1.38063</v>
      </c>
      <c r="K217" s="74">
        <v>0</v>
      </c>
      <c r="L217" s="74">
        <v>0</v>
      </c>
      <c r="M217" s="74">
        <v>0</v>
      </c>
      <c r="N217" s="74">
        <v>-21.21</v>
      </c>
      <c r="O217" s="147">
        <v>213</v>
      </c>
    </row>
    <row r="218" spans="1:15" x14ac:dyDescent="0.25">
      <c r="A218" s="76">
        <v>46136413</v>
      </c>
      <c r="B218" s="75" t="s">
        <v>2807</v>
      </c>
      <c r="C218" s="76" t="s">
        <v>195</v>
      </c>
      <c r="D218" s="76">
        <v>1.01</v>
      </c>
      <c r="E218" s="76" t="s">
        <v>1152</v>
      </c>
      <c r="F218" s="76">
        <v>1.38042</v>
      </c>
      <c r="G218" s="76">
        <v>0</v>
      </c>
      <c r="H218" s="76">
        <v>0</v>
      </c>
      <c r="I218" s="75" t="s">
        <v>2808</v>
      </c>
      <c r="J218" s="76">
        <v>1.3806700000000001</v>
      </c>
      <c r="K218" s="76">
        <v>0</v>
      </c>
      <c r="L218" s="76">
        <v>0</v>
      </c>
      <c r="M218" s="76">
        <v>0</v>
      </c>
      <c r="N218" s="76">
        <v>-25.25</v>
      </c>
      <c r="O218" s="148">
        <v>214</v>
      </c>
    </row>
    <row r="219" spans="1:15" x14ac:dyDescent="0.25">
      <c r="A219" s="74">
        <v>46136416</v>
      </c>
      <c r="B219" s="73" t="s">
        <v>2809</v>
      </c>
      <c r="C219" s="74" t="s">
        <v>195</v>
      </c>
      <c r="D219" s="74">
        <v>1.01</v>
      </c>
      <c r="E219" s="74" t="s">
        <v>1152</v>
      </c>
      <c r="F219" s="74">
        <v>1.38042</v>
      </c>
      <c r="G219" s="74">
        <v>0</v>
      </c>
      <c r="H219" s="74">
        <v>0</v>
      </c>
      <c r="I219" s="73" t="s">
        <v>2810</v>
      </c>
      <c r="J219" s="74">
        <v>1.3806499999999999</v>
      </c>
      <c r="K219" s="74">
        <v>0</v>
      </c>
      <c r="L219" s="74">
        <v>0</v>
      </c>
      <c r="M219" s="74">
        <v>0</v>
      </c>
      <c r="N219" s="74">
        <v>-23.23</v>
      </c>
      <c r="O219" s="147">
        <v>215</v>
      </c>
    </row>
    <row r="220" spans="1:15" x14ac:dyDescent="0.25">
      <c r="A220" s="76">
        <v>46136438</v>
      </c>
      <c r="B220" s="75" t="s">
        <v>2811</v>
      </c>
      <c r="C220" s="76" t="s">
        <v>195</v>
      </c>
      <c r="D220" s="76">
        <v>1.01</v>
      </c>
      <c r="E220" s="76" t="s">
        <v>1152</v>
      </c>
      <c r="F220" s="76">
        <v>1.3805099999999999</v>
      </c>
      <c r="G220" s="76">
        <v>0</v>
      </c>
      <c r="H220" s="76">
        <v>1.3785000000000001</v>
      </c>
      <c r="I220" s="75" t="s">
        <v>2812</v>
      </c>
      <c r="J220" s="76">
        <v>1.3805000000000001</v>
      </c>
      <c r="K220" s="76">
        <v>0</v>
      </c>
      <c r="L220" s="76">
        <v>0</v>
      </c>
      <c r="M220" s="76">
        <v>0</v>
      </c>
      <c r="N220" s="76">
        <v>1.01</v>
      </c>
      <c r="O220" s="148">
        <v>216</v>
      </c>
    </row>
    <row r="221" spans="1:15" x14ac:dyDescent="0.25">
      <c r="A221" s="74">
        <v>46136440</v>
      </c>
      <c r="B221" s="73" t="s">
        <v>2813</v>
      </c>
      <c r="C221" s="74" t="s">
        <v>195</v>
      </c>
      <c r="D221" s="74">
        <v>1.01</v>
      </c>
      <c r="E221" s="74" t="s">
        <v>1152</v>
      </c>
      <c r="F221" s="74">
        <v>1.3805000000000001</v>
      </c>
      <c r="G221" s="74">
        <v>0</v>
      </c>
      <c r="H221" s="74">
        <v>1.3785000000000001</v>
      </c>
      <c r="I221" s="73" t="s">
        <v>2814</v>
      </c>
      <c r="J221" s="74">
        <v>1.3805499999999999</v>
      </c>
      <c r="K221" s="74">
        <v>0</v>
      </c>
      <c r="L221" s="74">
        <v>0</v>
      </c>
      <c r="M221" s="74">
        <v>0</v>
      </c>
      <c r="N221" s="74">
        <v>-5.05</v>
      </c>
      <c r="O221" s="147">
        <v>217</v>
      </c>
    </row>
    <row r="222" spans="1:15" ht="16.5" x14ac:dyDescent="0.3">
      <c r="A222" s="13"/>
      <c r="B222" s="13"/>
      <c r="C222" s="13"/>
      <c r="D222" s="13"/>
      <c r="E222" s="13"/>
      <c r="F222" s="13"/>
      <c r="G222" s="13"/>
      <c r="H222" s="13"/>
      <c r="I222" s="13"/>
      <c r="J222" s="13"/>
      <c r="K222" s="13"/>
      <c r="L222" s="13"/>
      <c r="M222" s="13"/>
      <c r="N222" s="13"/>
      <c r="O222" s="148">
        <v>218</v>
      </c>
    </row>
    <row r="223" spans="1:15" ht="16.5" x14ac:dyDescent="0.3">
      <c r="A223" s="197" t="s">
        <v>2604</v>
      </c>
      <c r="B223" s="197"/>
      <c r="C223" s="13"/>
      <c r="D223" s="13"/>
      <c r="E223" s="13"/>
      <c r="F223" s="13"/>
      <c r="G223" s="13"/>
      <c r="H223" s="13"/>
      <c r="I223" s="13"/>
      <c r="J223" s="13"/>
      <c r="K223" s="13"/>
      <c r="L223" s="13"/>
      <c r="M223" s="13"/>
      <c r="N223" s="13"/>
      <c r="O223" s="147">
        <v>219</v>
      </c>
    </row>
    <row r="224" spans="1:15" ht="16.5" x14ac:dyDescent="0.3">
      <c r="A224" s="13"/>
      <c r="B224" s="13"/>
      <c r="C224" s="13"/>
      <c r="D224" s="13"/>
      <c r="E224" s="13"/>
      <c r="F224" s="13"/>
      <c r="G224" s="13"/>
      <c r="H224" s="13"/>
      <c r="I224" s="13"/>
      <c r="J224" s="13"/>
      <c r="K224" s="13"/>
      <c r="L224" s="13"/>
      <c r="M224" s="13"/>
      <c r="N224" s="13"/>
      <c r="O224" s="148">
        <v>220</v>
      </c>
    </row>
    <row r="225" spans="1:15" x14ac:dyDescent="0.25">
      <c r="A225" s="74">
        <v>46247906</v>
      </c>
      <c r="B225" s="73" t="s">
        <v>2605</v>
      </c>
      <c r="C225" s="74" t="s">
        <v>200</v>
      </c>
      <c r="D225" s="74">
        <v>0.1</v>
      </c>
      <c r="E225" s="74" t="s">
        <v>1152</v>
      </c>
      <c r="F225" s="74">
        <v>1.3872599999999999</v>
      </c>
      <c r="G225" s="74">
        <v>1.38429</v>
      </c>
      <c r="H225" s="74">
        <v>1.38829</v>
      </c>
      <c r="I225" s="73" t="s">
        <v>2606</v>
      </c>
      <c r="J225" s="74">
        <v>1.3852599999999999</v>
      </c>
      <c r="K225" s="74">
        <v>0</v>
      </c>
      <c r="L225" s="74">
        <v>0</v>
      </c>
      <c r="M225" s="74">
        <v>0</v>
      </c>
      <c r="N225" s="74">
        <v>-20</v>
      </c>
      <c r="O225" s="147">
        <v>221</v>
      </c>
    </row>
    <row r="226" spans="1:15" x14ac:dyDescent="0.25">
      <c r="A226" s="76">
        <v>46250645</v>
      </c>
      <c r="B226" s="75" t="s">
        <v>2607</v>
      </c>
      <c r="C226" s="76" t="s">
        <v>195</v>
      </c>
      <c r="D226" s="76">
        <v>0.1</v>
      </c>
      <c r="E226" s="76" t="s">
        <v>1152</v>
      </c>
      <c r="F226" s="76">
        <v>1.3851899999999999</v>
      </c>
      <c r="G226" s="76">
        <v>1.3904000000000001</v>
      </c>
      <c r="H226" s="76">
        <v>1.3814</v>
      </c>
      <c r="I226" s="75" t="s">
        <v>2608</v>
      </c>
      <c r="J226" s="76">
        <v>1.387</v>
      </c>
      <c r="K226" s="76">
        <v>0</v>
      </c>
      <c r="L226" s="76">
        <v>0</v>
      </c>
      <c r="M226" s="76">
        <v>-0.69</v>
      </c>
      <c r="N226" s="76">
        <v>-18.100000000000001</v>
      </c>
      <c r="O226" s="148">
        <v>222</v>
      </c>
    </row>
    <row r="227" spans="1:15" x14ac:dyDescent="0.25">
      <c r="A227" s="74">
        <v>46250879</v>
      </c>
      <c r="B227" s="73" t="s">
        <v>2609</v>
      </c>
      <c r="C227" s="74" t="s">
        <v>195</v>
      </c>
      <c r="D227" s="74">
        <v>0.1</v>
      </c>
      <c r="E227" s="74" t="s">
        <v>1152</v>
      </c>
      <c r="F227" s="74">
        <v>1.38493</v>
      </c>
      <c r="G227" s="74">
        <v>1.3904000000000001</v>
      </c>
      <c r="H227" s="74">
        <v>1.3814</v>
      </c>
      <c r="I227" s="73" t="s">
        <v>2610</v>
      </c>
      <c r="J227" s="74">
        <v>1.387</v>
      </c>
      <c r="K227" s="74">
        <v>0</v>
      </c>
      <c r="L227" s="74">
        <v>0</v>
      </c>
      <c r="M227" s="74">
        <v>-0.69</v>
      </c>
      <c r="N227" s="74">
        <v>-20.7</v>
      </c>
      <c r="O227" s="147">
        <v>223</v>
      </c>
    </row>
    <row r="228" spans="1:15" x14ac:dyDescent="0.25">
      <c r="A228" s="76">
        <v>46248530</v>
      </c>
      <c r="B228" s="75" t="s">
        <v>2611</v>
      </c>
      <c r="C228" s="76" t="s">
        <v>195</v>
      </c>
      <c r="D228" s="76">
        <v>0.1</v>
      </c>
      <c r="E228" s="76" t="s">
        <v>1152</v>
      </c>
      <c r="F228" s="76">
        <v>1.3842000000000001</v>
      </c>
      <c r="G228" s="76">
        <v>1.3904000000000001</v>
      </c>
      <c r="H228" s="76">
        <v>1.3814</v>
      </c>
      <c r="I228" s="75" t="s">
        <v>2612</v>
      </c>
      <c r="J228" s="76">
        <v>1.387</v>
      </c>
      <c r="K228" s="76">
        <v>0</v>
      </c>
      <c r="L228" s="76">
        <v>0</v>
      </c>
      <c r="M228" s="76">
        <v>-0.69</v>
      </c>
      <c r="N228" s="76">
        <v>-28</v>
      </c>
      <c r="O228" s="148">
        <v>224</v>
      </c>
    </row>
    <row r="229" spans="1:15" x14ac:dyDescent="0.25">
      <c r="A229" s="74">
        <v>46252786</v>
      </c>
      <c r="B229" s="73" t="s">
        <v>2613</v>
      </c>
      <c r="C229" s="74" t="s">
        <v>200</v>
      </c>
      <c r="D229" s="74">
        <v>0.1</v>
      </c>
      <c r="E229" s="74" t="s">
        <v>1152</v>
      </c>
      <c r="F229" s="74">
        <v>1.3860300000000001</v>
      </c>
      <c r="G229" s="74">
        <v>1.3838299999999999</v>
      </c>
      <c r="H229" s="74">
        <v>1.3865400000000001</v>
      </c>
      <c r="I229" s="73" t="s">
        <v>2614</v>
      </c>
      <c r="J229" s="74">
        <v>1.3839600000000001</v>
      </c>
      <c r="K229" s="74">
        <v>0</v>
      </c>
      <c r="L229" s="74">
        <v>0</v>
      </c>
      <c r="M229" s="74">
        <v>0</v>
      </c>
      <c r="N229" s="74">
        <v>-20.7</v>
      </c>
      <c r="O229" s="147">
        <v>225</v>
      </c>
    </row>
    <row r="230" spans="1:15" x14ac:dyDescent="0.25">
      <c r="A230" s="76">
        <v>46256009</v>
      </c>
      <c r="B230" s="75" t="s">
        <v>2615</v>
      </c>
      <c r="C230" s="76" t="s">
        <v>195</v>
      </c>
      <c r="D230" s="76">
        <v>0.1</v>
      </c>
      <c r="E230" s="76" t="s">
        <v>1152</v>
      </c>
      <c r="F230" s="76">
        <v>1.3840699999999999</v>
      </c>
      <c r="G230" s="76">
        <v>1.3904000000000001</v>
      </c>
      <c r="H230" s="76">
        <v>1.3814</v>
      </c>
      <c r="I230" s="75" t="s">
        <v>2616</v>
      </c>
      <c r="J230" s="76">
        <v>1.3869899999999999</v>
      </c>
      <c r="K230" s="76">
        <v>0</v>
      </c>
      <c r="L230" s="76">
        <v>0</v>
      </c>
      <c r="M230" s="76">
        <v>-0.69</v>
      </c>
      <c r="N230" s="76">
        <v>-29.2</v>
      </c>
      <c r="O230" s="148">
        <v>226</v>
      </c>
    </row>
    <row r="231" spans="1:15" x14ac:dyDescent="0.25">
      <c r="A231" s="74">
        <v>46256012</v>
      </c>
      <c r="B231" s="73" t="s">
        <v>2617</v>
      </c>
      <c r="C231" s="74" t="s">
        <v>195</v>
      </c>
      <c r="D231" s="74">
        <v>0.05</v>
      </c>
      <c r="E231" s="74" t="s">
        <v>1152</v>
      </c>
      <c r="F231" s="74">
        <v>1.38405</v>
      </c>
      <c r="G231" s="74">
        <v>1.3904000000000001</v>
      </c>
      <c r="H231" s="74">
        <v>1.3814</v>
      </c>
      <c r="I231" s="73" t="s">
        <v>2618</v>
      </c>
      <c r="J231" s="74">
        <v>1.38696</v>
      </c>
      <c r="K231" s="74">
        <v>0</v>
      </c>
      <c r="L231" s="74">
        <v>0</v>
      </c>
      <c r="M231" s="74">
        <v>-0.35</v>
      </c>
      <c r="N231" s="74">
        <v>-14.55</v>
      </c>
      <c r="O231" s="147">
        <v>227</v>
      </c>
    </row>
    <row r="232" spans="1:15" x14ac:dyDescent="0.25">
      <c r="A232" s="76">
        <v>46258054</v>
      </c>
      <c r="B232" s="75" t="s">
        <v>2619</v>
      </c>
      <c r="C232" s="76" t="s">
        <v>195</v>
      </c>
      <c r="D232" s="76">
        <v>0.1</v>
      </c>
      <c r="E232" s="76" t="s">
        <v>1152</v>
      </c>
      <c r="F232" s="76">
        <v>1.38388</v>
      </c>
      <c r="G232" s="76">
        <v>1.3904000000000001</v>
      </c>
      <c r="H232" s="76">
        <v>1.3814</v>
      </c>
      <c r="I232" s="75" t="s">
        <v>2620</v>
      </c>
      <c r="J232" s="76">
        <v>1.3869499999999999</v>
      </c>
      <c r="K232" s="76">
        <v>0</v>
      </c>
      <c r="L232" s="76">
        <v>0</v>
      </c>
      <c r="M232" s="76">
        <v>-0.69</v>
      </c>
      <c r="N232" s="76">
        <v>-30.7</v>
      </c>
      <c r="O232" s="148">
        <v>228</v>
      </c>
    </row>
    <row r="233" spans="1:15" x14ac:dyDescent="0.25">
      <c r="A233" s="150">
        <v>46639129</v>
      </c>
      <c r="B233" s="73" t="s">
        <v>3074</v>
      </c>
      <c r="C233" s="150" t="s">
        <v>200</v>
      </c>
      <c r="D233" s="150">
        <v>0.06</v>
      </c>
      <c r="E233" s="150" t="s">
        <v>1152</v>
      </c>
      <c r="F233" s="150">
        <v>1.39652</v>
      </c>
      <c r="G233" s="150">
        <v>1.39194</v>
      </c>
      <c r="H233" s="150">
        <v>1.3990499999999999</v>
      </c>
      <c r="I233" s="73" t="s">
        <v>3075</v>
      </c>
      <c r="J233" s="150">
        <v>1.3931800000000001</v>
      </c>
      <c r="K233" s="150">
        <v>0</v>
      </c>
      <c r="L233" s="150">
        <v>0</v>
      </c>
      <c r="M233" s="150">
        <v>0</v>
      </c>
      <c r="N233" s="150">
        <v>-20.04</v>
      </c>
      <c r="O233" s="148"/>
    </row>
    <row r="234" spans="1:15" x14ac:dyDescent="0.25">
      <c r="A234" s="149">
        <v>46640225</v>
      </c>
      <c r="B234" s="75" t="s">
        <v>3076</v>
      </c>
      <c r="C234" s="149" t="s">
        <v>200</v>
      </c>
      <c r="D234" s="149">
        <v>0.06</v>
      </c>
      <c r="E234" s="149" t="s">
        <v>1152</v>
      </c>
      <c r="F234" s="149">
        <v>1.3948400000000001</v>
      </c>
      <c r="G234" s="149">
        <v>0</v>
      </c>
      <c r="H234" s="149">
        <v>1.3991199999999999</v>
      </c>
      <c r="I234" s="75" t="s">
        <v>3077</v>
      </c>
      <c r="J234" s="149">
        <v>1.39446</v>
      </c>
      <c r="K234" s="149">
        <v>0</v>
      </c>
      <c r="L234" s="149">
        <v>0</v>
      </c>
      <c r="M234" s="149">
        <v>0</v>
      </c>
      <c r="N234" s="149">
        <v>-2.2799999999999998</v>
      </c>
      <c r="O234" s="148"/>
    </row>
    <row r="235" spans="1:15" x14ac:dyDescent="0.25">
      <c r="A235" s="150">
        <v>46640252</v>
      </c>
      <c r="B235" s="73" t="s">
        <v>3078</v>
      </c>
      <c r="C235" s="150" t="s">
        <v>200</v>
      </c>
      <c r="D235" s="150">
        <v>0.06</v>
      </c>
      <c r="E235" s="150" t="s">
        <v>1152</v>
      </c>
      <c r="F235" s="150">
        <v>1.3948499999999999</v>
      </c>
      <c r="G235" s="150">
        <v>1.3919999999999999</v>
      </c>
      <c r="H235" s="150">
        <v>1.3990499999999999</v>
      </c>
      <c r="I235" s="73" t="s">
        <v>3079</v>
      </c>
      <c r="J235" s="150">
        <v>1.3931800000000001</v>
      </c>
      <c r="K235" s="150">
        <v>0</v>
      </c>
      <c r="L235" s="150">
        <v>0</v>
      </c>
      <c r="M235" s="150">
        <v>0</v>
      </c>
      <c r="N235" s="150">
        <v>-10.02</v>
      </c>
      <c r="O235" s="148"/>
    </row>
    <row r="236" spans="1:15" x14ac:dyDescent="0.25">
      <c r="A236" s="149">
        <v>46641861</v>
      </c>
      <c r="B236" s="75" t="s">
        <v>3080</v>
      </c>
      <c r="C236" s="149" t="s">
        <v>2716</v>
      </c>
      <c r="D236" s="149">
        <v>0.11</v>
      </c>
      <c r="E236" s="149" t="s">
        <v>1152</v>
      </c>
      <c r="F236" s="149">
        <v>1.389</v>
      </c>
      <c r="G236" s="149">
        <v>1.387</v>
      </c>
      <c r="H236" s="149">
        <v>1.3935</v>
      </c>
      <c r="I236" s="75" t="s">
        <v>3081</v>
      </c>
      <c r="J236" s="149">
        <v>1.3926700000000001</v>
      </c>
      <c r="K236" s="199" t="s">
        <v>2491</v>
      </c>
      <c r="L236" s="199"/>
      <c r="M236" s="199"/>
      <c r="N236" s="199"/>
      <c r="O236" s="148"/>
    </row>
    <row r="237" spans="1:15" x14ac:dyDescent="0.25">
      <c r="A237" s="150">
        <v>46683891</v>
      </c>
      <c r="B237" s="73" t="s">
        <v>3082</v>
      </c>
      <c r="C237" s="150" t="s">
        <v>195</v>
      </c>
      <c r="D237" s="150">
        <v>0.12</v>
      </c>
      <c r="E237" s="150" t="s">
        <v>1152</v>
      </c>
      <c r="F237" s="150">
        <v>1.39103</v>
      </c>
      <c r="G237" s="150">
        <v>1.3934200000000001</v>
      </c>
      <c r="H237" s="150">
        <v>1.3897699999999999</v>
      </c>
      <c r="I237" s="73" t="s">
        <v>3083</v>
      </c>
      <c r="J237" s="150">
        <v>1.3897699999999999</v>
      </c>
      <c r="K237" s="150">
        <v>0</v>
      </c>
      <c r="L237" s="150">
        <v>0</v>
      </c>
      <c r="M237" s="150">
        <v>0</v>
      </c>
      <c r="N237" s="150">
        <v>15.12</v>
      </c>
      <c r="O237" s="148"/>
    </row>
    <row r="238" spans="1:15" x14ac:dyDescent="0.25">
      <c r="A238" s="149">
        <v>46685241</v>
      </c>
      <c r="B238" s="75" t="s">
        <v>3084</v>
      </c>
      <c r="C238" s="149" t="s">
        <v>195</v>
      </c>
      <c r="D238" s="149">
        <v>0.12</v>
      </c>
      <c r="E238" s="149" t="s">
        <v>1152</v>
      </c>
      <c r="F238" s="149">
        <v>1.39123</v>
      </c>
      <c r="G238" s="149">
        <v>1.3934500000000001</v>
      </c>
      <c r="H238" s="149">
        <v>1.3897699999999999</v>
      </c>
      <c r="I238" s="75" t="s">
        <v>3083</v>
      </c>
      <c r="J238" s="149">
        <v>1.3897699999999999</v>
      </c>
      <c r="K238" s="149">
        <v>0</v>
      </c>
      <c r="L238" s="149">
        <v>0</v>
      </c>
      <c r="M238" s="149">
        <v>0</v>
      </c>
      <c r="N238" s="149">
        <v>17.52</v>
      </c>
      <c r="O238" s="148"/>
    </row>
    <row r="239" spans="1:15" x14ac:dyDescent="0.25">
      <c r="A239" s="150">
        <v>46777743</v>
      </c>
      <c r="B239" s="73" t="s">
        <v>3085</v>
      </c>
      <c r="C239" s="150" t="s">
        <v>200</v>
      </c>
      <c r="D239" s="150">
        <v>0.13</v>
      </c>
      <c r="E239" s="150" t="s">
        <v>1152</v>
      </c>
      <c r="F239" s="150">
        <v>1.3934899999999999</v>
      </c>
      <c r="G239" s="150">
        <v>1.39106</v>
      </c>
      <c r="H239" s="150">
        <v>1.39588</v>
      </c>
      <c r="I239" s="73" t="s">
        <v>3086</v>
      </c>
      <c r="J239" s="150">
        <v>1.39588</v>
      </c>
      <c r="K239" s="150">
        <v>0</v>
      </c>
      <c r="L239" s="150">
        <v>0</v>
      </c>
      <c r="M239" s="150">
        <v>0</v>
      </c>
      <c r="N239" s="150">
        <v>31.07</v>
      </c>
      <c r="O239" s="148"/>
    </row>
    <row r="240" spans="1:15" x14ac:dyDescent="0.25">
      <c r="A240" s="149">
        <v>46833777</v>
      </c>
      <c r="B240" s="75" t="s">
        <v>3087</v>
      </c>
      <c r="C240" s="149" t="s">
        <v>200</v>
      </c>
      <c r="D240" s="149">
        <v>0.13</v>
      </c>
      <c r="E240" s="149" t="s">
        <v>1152</v>
      </c>
      <c r="F240" s="149">
        <v>1.38096</v>
      </c>
      <c r="G240" s="149">
        <v>1.3780699999999999</v>
      </c>
      <c r="H240" s="149">
        <v>1.3837600000000001</v>
      </c>
      <c r="I240" s="75" t="s">
        <v>3088</v>
      </c>
      <c r="J240" s="149">
        <v>1.3779300000000001</v>
      </c>
      <c r="K240" s="149">
        <v>0</v>
      </c>
      <c r="L240" s="149">
        <v>0</v>
      </c>
      <c r="M240" s="149">
        <v>0</v>
      </c>
      <c r="N240" s="149">
        <v>-39.39</v>
      </c>
      <c r="O240" s="148"/>
    </row>
    <row r="241" spans="1:15" x14ac:dyDescent="0.25">
      <c r="A241" s="150">
        <v>46884689</v>
      </c>
      <c r="B241" s="73" t="s">
        <v>3089</v>
      </c>
      <c r="C241" s="150" t="s">
        <v>195</v>
      </c>
      <c r="D241" s="150">
        <v>0.08</v>
      </c>
      <c r="E241" s="150" t="s">
        <v>1152</v>
      </c>
      <c r="F241" s="150">
        <v>1.3836999999999999</v>
      </c>
      <c r="G241" s="150">
        <v>1.3864700000000001</v>
      </c>
      <c r="H241" s="150">
        <v>1.38161</v>
      </c>
      <c r="I241" s="73" t="s">
        <v>3090</v>
      </c>
      <c r="J241" s="150">
        <v>1.38161</v>
      </c>
      <c r="K241" s="150">
        <v>0</v>
      </c>
      <c r="L241" s="150">
        <v>0</v>
      </c>
      <c r="M241" s="150">
        <v>0</v>
      </c>
      <c r="N241" s="150">
        <v>16.72</v>
      </c>
      <c r="O241" s="148"/>
    </row>
    <row r="242" spans="1:15" x14ac:dyDescent="0.25">
      <c r="A242" s="149">
        <v>46884905</v>
      </c>
      <c r="B242" s="75" t="s">
        <v>3091</v>
      </c>
      <c r="C242" s="149" t="s">
        <v>1744</v>
      </c>
      <c r="D242" s="149">
        <v>0.12</v>
      </c>
      <c r="E242" s="149" t="s">
        <v>1152</v>
      </c>
      <c r="F242" s="149">
        <v>1.38747</v>
      </c>
      <c r="G242" s="149">
        <v>1.3892800000000001</v>
      </c>
      <c r="H242" s="149">
        <v>1.38506</v>
      </c>
      <c r="I242" s="75" t="s">
        <v>3092</v>
      </c>
      <c r="J242" s="149">
        <v>1.38273</v>
      </c>
      <c r="K242" s="199" t="s">
        <v>2491</v>
      </c>
      <c r="L242" s="199"/>
      <c r="M242" s="199"/>
      <c r="N242" s="199"/>
      <c r="O242" s="148"/>
    </row>
    <row r="243" spans="1:15" x14ac:dyDescent="0.25">
      <c r="A243" s="150">
        <v>46971153</v>
      </c>
      <c r="B243" s="73" t="s">
        <v>3093</v>
      </c>
      <c r="C243" s="150" t="s">
        <v>200</v>
      </c>
      <c r="D243" s="150">
        <v>0.83</v>
      </c>
      <c r="E243" s="150" t="s">
        <v>1152</v>
      </c>
      <c r="F243" s="150">
        <v>1.38714</v>
      </c>
      <c r="G243" s="150">
        <v>1.3833500000000001</v>
      </c>
      <c r="H243" s="150">
        <v>1.39062</v>
      </c>
      <c r="I243" s="73" t="s">
        <v>3094</v>
      </c>
      <c r="J243" s="150">
        <v>1.39062</v>
      </c>
      <c r="K243" s="150">
        <v>0</v>
      </c>
      <c r="L243" s="150">
        <v>0</v>
      </c>
      <c r="M243" s="150">
        <v>0</v>
      </c>
      <c r="N243" s="150">
        <v>288.83999999999997</v>
      </c>
      <c r="O243" s="148"/>
    </row>
    <row r="244" spans="1:15" ht="16.5" x14ac:dyDescent="0.3">
      <c r="A244" s="13"/>
      <c r="B244" s="13"/>
      <c r="C244" s="13"/>
      <c r="D244" s="13"/>
      <c r="E244" s="13"/>
      <c r="F244" s="13"/>
      <c r="G244" s="13"/>
      <c r="H244" s="13"/>
      <c r="I244" s="13"/>
      <c r="J244" s="13"/>
      <c r="K244" s="13"/>
      <c r="L244" s="13"/>
      <c r="M244" s="13"/>
      <c r="N244" s="13"/>
      <c r="O244" s="147">
        <v>229</v>
      </c>
    </row>
    <row r="245" spans="1:15" x14ac:dyDescent="0.25">
      <c r="A245" s="142" t="s">
        <v>2910</v>
      </c>
      <c r="B245" s="73"/>
      <c r="C245" s="74"/>
      <c r="D245" s="74"/>
      <c r="E245" s="74"/>
      <c r="F245" s="74"/>
      <c r="G245" s="74"/>
      <c r="H245" s="74"/>
      <c r="I245" s="73"/>
      <c r="J245" s="74"/>
      <c r="K245" s="74"/>
      <c r="L245" s="74"/>
      <c r="M245" s="74"/>
      <c r="N245" s="74"/>
      <c r="O245" s="148">
        <v>230</v>
      </c>
    </row>
    <row r="246" spans="1:15" x14ac:dyDescent="0.25">
      <c r="O246" s="147">
        <v>231</v>
      </c>
    </row>
    <row r="247" spans="1:15" x14ac:dyDescent="0.25">
      <c r="A247" s="74">
        <v>46282784</v>
      </c>
      <c r="B247" s="73" t="s">
        <v>2890</v>
      </c>
      <c r="C247" s="74" t="s">
        <v>195</v>
      </c>
      <c r="D247" s="74">
        <v>0.1</v>
      </c>
      <c r="E247" s="74" t="s">
        <v>1152</v>
      </c>
      <c r="F247" s="74">
        <v>1.39402</v>
      </c>
      <c r="G247" s="74">
        <v>1.39561</v>
      </c>
      <c r="H247" s="74">
        <v>1.3910199999999999</v>
      </c>
      <c r="I247" s="73" t="s">
        <v>2891</v>
      </c>
      <c r="J247" s="74">
        <v>1.3956900000000001</v>
      </c>
      <c r="K247" s="74">
        <v>0</v>
      </c>
      <c r="L247" s="74">
        <v>0</v>
      </c>
      <c r="M247" s="74">
        <v>0</v>
      </c>
      <c r="N247" s="74">
        <v>-16.7</v>
      </c>
      <c r="O247" s="148">
        <v>232</v>
      </c>
    </row>
    <row r="248" spans="1:15" x14ac:dyDescent="0.25">
      <c r="A248" s="76">
        <v>46287276</v>
      </c>
      <c r="B248" s="75" t="s">
        <v>2892</v>
      </c>
      <c r="C248" s="76" t="s">
        <v>200</v>
      </c>
      <c r="D248" s="76">
        <v>0.12</v>
      </c>
      <c r="E248" s="76" t="s">
        <v>1152</v>
      </c>
      <c r="F248" s="76">
        <v>1.39683</v>
      </c>
      <c r="G248" s="76">
        <v>1.39192</v>
      </c>
      <c r="H248" s="76">
        <v>1.3973</v>
      </c>
      <c r="I248" s="75" t="s">
        <v>2893</v>
      </c>
      <c r="J248" s="76">
        <v>1.3973100000000001</v>
      </c>
      <c r="K248" s="76">
        <v>0</v>
      </c>
      <c r="L248" s="76">
        <v>0</v>
      </c>
      <c r="M248" s="76">
        <v>0</v>
      </c>
      <c r="N248" s="76">
        <v>5.76</v>
      </c>
      <c r="O248" s="147">
        <v>233</v>
      </c>
    </row>
    <row r="249" spans="1:15" x14ac:dyDescent="0.25">
      <c r="A249" s="74">
        <v>46291296</v>
      </c>
      <c r="B249" s="73" t="s">
        <v>2894</v>
      </c>
      <c r="C249" s="74" t="s">
        <v>200</v>
      </c>
      <c r="D249" s="74">
        <v>0.1</v>
      </c>
      <c r="E249" s="74" t="s">
        <v>1152</v>
      </c>
      <c r="F249" s="74">
        <v>1.39581</v>
      </c>
      <c r="G249" s="74">
        <v>1.39192</v>
      </c>
      <c r="H249" s="74">
        <v>1.3973</v>
      </c>
      <c r="I249" s="73" t="s">
        <v>2893</v>
      </c>
      <c r="J249" s="74">
        <v>1.3973100000000001</v>
      </c>
      <c r="K249" s="74">
        <v>0</v>
      </c>
      <c r="L249" s="74">
        <v>0</v>
      </c>
      <c r="M249" s="74">
        <v>0</v>
      </c>
      <c r="N249" s="74">
        <v>15</v>
      </c>
      <c r="O249" s="148">
        <v>234</v>
      </c>
    </row>
    <row r="250" spans="1:15" x14ac:dyDescent="0.25">
      <c r="A250" s="76">
        <v>46293761</v>
      </c>
      <c r="B250" s="75" t="s">
        <v>2895</v>
      </c>
      <c r="C250" s="76" t="s">
        <v>200</v>
      </c>
      <c r="D250" s="76">
        <v>0.1</v>
      </c>
      <c r="E250" s="76" t="s">
        <v>1152</v>
      </c>
      <c r="F250" s="76">
        <v>1.39408</v>
      </c>
      <c r="G250" s="76">
        <v>1.39192</v>
      </c>
      <c r="H250" s="76">
        <v>1.3973</v>
      </c>
      <c r="I250" s="75" t="s">
        <v>2893</v>
      </c>
      <c r="J250" s="76">
        <v>1.3973100000000001</v>
      </c>
      <c r="K250" s="76">
        <v>0</v>
      </c>
      <c r="L250" s="76">
        <v>0</v>
      </c>
      <c r="M250" s="76">
        <v>0</v>
      </c>
      <c r="N250" s="76">
        <v>32.299999999999997</v>
      </c>
      <c r="O250" s="147">
        <v>235</v>
      </c>
    </row>
    <row r="251" spans="1:15" x14ac:dyDescent="0.25">
      <c r="A251" s="74">
        <v>46295059</v>
      </c>
      <c r="B251" s="73" t="s">
        <v>2896</v>
      </c>
      <c r="C251" s="74" t="s">
        <v>2716</v>
      </c>
      <c r="D251" s="74">
        <v>0.1</v>
      </c>
      <c r="E251" s="74" t="s">
        <v>1152</v>
      </c>
      <c r="F251" s="74">
        <v>1.3922000000000001</v>
      </c>
      <c r="G251" s="74">
        <v>0</v>
      </c>
      <c r="H251" s="74">
        <v>0</v>
      </c>
      <c r="I251" s="73" t="s">
        <v>2897</v>
      </c>
      <c r="J251" s="74">
        <v>1.3967400000000001</v>
      </c>
      <c r="K251" s="201" t="s">
        <v>2491</v>
      </c>
      <c r="L251" s="201"/>
      <c r="M251" s="201"/>
      <c r="N251" s="201"/>
      <c r="O251" s="148">
        <v>236</v>
      </c>
    </row>
    <row r="252" spans="1:15" x14ac:dyDescent="0.25">
      <c r="A252" s="76">
        <v>46295298</v>
      </c>
      <c r="B252" s="75" t="s">
        <v>2898</v>
      </c>
      <c r="C252" s="76" t="s">
        <v>2716</v>
      </c>
      <c r="D252" s="76">
        <v>0.1</v>
      </c>
      <c r="E252" s="76" t="s">
        <v>1152</v>
      </c>
      <c r="F252" s="76">
        <v>1.391</v>
      </c>
      <c r="G252" s="76">
        <v>0</v>
      </c>
      <c r="H252" s="76">
        <v>0</v>
      </c>
      <c r="I252" s="75" t="s">
        <v>2899</v>
      </c>
      <c r="J252" s="76">
        <v>1.39669</v>
      </c>
      <c r="K252" s="199" t="s">
        <v>2491</v>
      </c>
      <c r="L252" s="199"/>
      <c r="M252" s="199"/>
      <c r="N252" s="199"/>
      <c r="O252" s="147">
        <v>237</v>
      </c>
    </row>
    <row r="253" spans="1:15" x14ac:dyDescent="0.25">
      <c r="A253" s="74">
        <v>46300471</v>
      </c>
      <c r="B253" s="73" t="s">
        <v>2900</v>
      </c>
      <c r="C253" s="74" t="s">
        <v>2716</v>
      </c>
      <c r="D253" s="74">
        <v>0.1</v>
      </c>
      <c r="E253" s="74" t="s">
        <v>1152</v>
      </c>
      <c r="F253" s="74">
        <v>1.3937299999999999</v>
      </c>
      <c r="G253" s="74">
        <v>0</v>
      </c>
      <c r="H253" s="74">
        <v>0</v>
      </c>
      <c r="I253" s="73" t="s">
        <v>2901</v>
      </c>
      <c r="J253" s="74">
        <v>1.39706</v>
      </c>
      <c r="K253" s="201" t="s">
        <v>2491</v>
      </c>
      <c r="L253" s="201"/>
      <c r="M253" s="201"/>
      <c r="N253" s="201"/>
      <c r="O253" s="148">
        <v>238</v>
      </c>
    </row>
    <row r="254" spans="1:15" x14ac:dyDescent="0.25">
      <c r="A254" s="76">
        <v>46324851</v>
      </c>
      <c r="B254" s="75" t="s">
        <v>2902</v>
      </c>
      <c r="C254" s="76" t="s">
        <v>200</v>
      </c>
      <c r="D254" s="76">
        <v>0.12</v>
      </c>
      <c r="E254" s="76" t="s">
        <v>1152</v>
      </c>
      <c r="F254" s="76">
        <v>1.39924</v>
      </c>
      <c r="G254" s="76">
        <v>1.3939999999999999</v>
      </c>
      <c r="H254" s="76">
        <v>1.4</v>
      </c>
      <c r="I254" s="75" t="s">
        <v>2903</v>
      </c>
      <c r="J254" s="76">
        <v>1.40001</v>
      </c>
      <c r="K254" s="76">
        <v>0</v>
      </c>
      <c r="L254" s="76">
        <v>0</v>
      </c>
      <c r="M254" s="76">
        <v>0</v>
      </c>
      <c r="N254" s="76">
        <v>9.24</v>
      </c>
      <c r="O254" s="147">
        <v>239</v>
      </c>
    </row>
    <row r="255" spans="1:15" x14ac:dyDescent="0.25">
      <c r="A255" s="74">
        <v>46324998</v>
      </c>
      <c r="B255" s="73" t="s">
        <v>2904</v>
      </c>
      <c r="C255" s="74" t="s">
        <v>2716</v>
      </c>
      <c r="D255" s="74">
        <v>0.05</v>
      </c>
      <c r="E255" s="74" t="s">
        <v>1152</v>
      </c>
      <c r="F255" s="74">
        <v>1.3979999999999999</v>
      </c>
      <c r="G255" s="74">
        <v>1.3839999999999999</v>
      </c>
      <c r="H255" s="74">
        <v>1.4</v>
      </c>
      <c r="I255" s="73" t="s">
        <v>2905</v>
      </c>
      <c r="J255" s="74">
        <v>1.4000600000000001</v>
      </c>
      <c r="K255" s="201" t="s">
        <v>2491</v>
      </c>
      <c r="L255" s="201"/>
      <c r="M255" s="201"/>
      <c r="N255" s="201"/>
      <c r="O255" s="148">
        <v>240</v>
      </c>
    </row>
    <row r="256" spans="1:15" x14ac:dyDescent="0.25">
      <c r="A256" s="76">
        <v>46325009</v>
      </c>
      <c r="B256" s="75" t="s">
        <v>2906</v>
      </c>
      <c r="C256" s="76" t="s">
        <v>2716</v>
      </c>
      <c r="D256" s="76">
        <v>0.05</v>
      </c>
      <c r="E256" s="76" t="s">
        <v>1152</v>
      </c>
      <c r="F256" s="76">
        <v>1.39632</v>
      </c>
      <c r="G256" s="76">
        <v>1.3939999999999999</v>
      </c>
      <c r="H256" s="76">
        <v>1.40032</v>
      </c>
      <c r="I256" s="75" t="s">
        <v>2907</v>
      </c>
      <c r="J256" s="76">
        <v>1.3995299999999999</v>
      </c>
      <c r="K256" s="199" t="s">
        <v>2491</v>
      </c>
      <c r="L256" s="199"/>
      <c r="M256" s="199"/>
      <c r="N256" s="199"/>
      <c r="O256" s="147">
        <v>241</v>
      </c>
    </row>
    <row r="257" spans="1:15" x14ac:dyDescent="0.25">
      <c r="A257" s="74">
        <v>46325156</v>
      </c>
      <c r="B257" s="73" t="s">
        <v>2908</v>
      </c>
      <c r="C257" s="74" t="s">
        <v>2716</v>
      </c>
      <c r="D257" s="74">
        <v>0.05</v>
      </c>
      <c r="E257" s="74" t="s">
        <v>1152</v>
      </c>
      <c r="F257" s="74">
        <v>1.3959999999999999</v>
      </c>
      <c r="G257" s="74">
        <v>1.3939999999999999</v>
      </c>
      <c r="H257" s="74">
        <v>1.4</v>
      </c>
      <c r="I257" s="73" t="s">
        <v>2909</v>
      </c>
      <c r="J257" s="74">
        <v>1.4000600000000001</v>
      </c>
      <c r="K257" s="201" t="s">
        <v>2491</v>
      </c>
      <c r="L257" s="201"/>
      <c r="M257" s="201"/>
      <c r="N257" s="201"/>
      <c r="O257" s="148">
        <v>242</v>
      </c>
    </row>
    <row r="258" spans="1:15" x14ac:dyDescent="0.25">
      <c r="A258" s="145">
        <v>46373933</v>
      </c>
      <c r="B258" s="75" t="s">
        <v>3028</v>
      </c>
      <c r="C258" s="145" t="s">
        <v>195</v>
      </c>
      <c r="D258" s="145">
        <v>0.11</v>
      </c>
      <c r="E258" s="145" t="s">
        <v>1152</v>
      </c>
      <c r="F258" s="145">
        <v>1.40293</v>
      </c>
      <c r="G258" s="145">
        <v>1.4055599999999999</v>
      </c>
      <c r="H258" s="145">
        <v>1.4019699999999999</v>
      </c>
      <c r="I258" s="75" t="s">
        <v>3029</v>
      </c>
      <c r="J258" s="145">
        <v>1.4045000000000001</v>
      </c>
      <c r="K258" s="145">
        <v>0</v>
      </c>
      <c r="L258" s="145">
        <v>0</v>
      </c>
      <c r="M258" s="145">
        <v>0</v>
      </c>
      <c r="N258" s="145">
        <v>-17.27</v>
      </c>
    </row>
    <row r="259" spans="1:15" x14ac:dyDescent="0.25">
      <c r="A259" s="146">
        <v>46419840</v>
      </c>
      <c r="B259" s="73" t="s">
        <v>3030</v>
      </c>
      <c r="C259" s="146" t="s">
        <v>200</v>
      </c>
      <c r="D259" s="146">
        <v>0.13</v>
      </c>
      <c r="E259" s="146" t="s">
        <v>1152</v>
      </c>
      <c r="F259" s="146">
        <v>1.4072899999999999</v>
      </c>
      <c r="G259" s="146">
        <v>1.40418</v>
      </c>
      <c r="H259" s="146">
        <v>1.4088499999999999</v>
      </c>
      <c r="I259" s="73" t="s">
        <v>3031</v>
      </c>
      <c r="J259" s="146">
        <v>1.4088700000000001</v>
      </c>
      <c r="K259" s="146">
        <v>0</v>
      </c>
      <c r="L259" s="146">
        <v>0</v>
      </c>
      <c r="M259" s="146">
        <v>0</v>
      </c>
      <c r="N259" s="146">
        <v>20.54</v>
      </c>
    </row>
    <row r="260" spans="1:15" x14ac:dyDescent="0.25">
      <c r="A260" s="145">
        <v>46428324</v>
      </c>
      <c r="B260" s="75" t="s">
        <v>3032</v>
      </c>
      <c r="C260" s="145" t="s">
        <v>200</v>
      </c>
      <c r="D260" s="145">
        <v>0.08</v>
      </c>
      <c r="E260" s="145" t="s">
        <v>1152</v>
      </c>
      <c r="F260" s="145">
        <v>1.4095299999999999</v>
      </c>
      <c r="G260" s="145">
        <v>1.4040999999999999</v>
      </c>
      <c r="H260" s="145">
        <v>1.4115</v>
      </c>
      <c r="I260" s="75" t="s">
        <v>3033</v>
      </c>
      <c r="J260" s="145">
        <v>1.4115200000000001</v>
      </c>
      <c r="K260" s="145">
        <v>0</v>
      </c>
      <c r="L260" s="145">
        <v>0</v>
      </c>
      <c r="M260" s="145">
        <v>0</v>
      </c>
      <c r="N260" s="145">
        <v>15.92</v>
      </c>
    </row>
    <row r="261" spans="1:15" x14ac:dyDescent="0.25">
      <c r="A261" s="146">
        <v>46428489</v>
      </c>
      <c r="B261" s="73" t="s">
        <v>3034</v>
      </c>
      <c r="C261" s="146" t="s">
        <v>200</v>
      </c>
      <c r="D261" s="146">
        <v>0.08</v>
      </c>
      <c r="E261" s="146" t="s">
        <v>1152</v>
      </c>
      <c r="F261" s="146">
        <v>1.4096599999999999</v>
      </c>
      <c r="G261" s="146">
        <v>1.4040999999999999</v>
      </c>
      <c r="H261" s="146">
        <v>1.4115</v>
      </c>
      <c r="I261" s="73" t="s">
        <v>3033</v>
      </c>
      <c r="J261" s="146">
        <v>1.4115200000000001</v>
      </c>
      <c r="K261" s="146">
        <v>0</v>
      </c>
      <c r="L261" s="146">
        <v>0</v>
      </c>
      <c r="M261" s="146">
        <v>0</v>
      </c>
      <c r="N261" s="146">
        <v>14.88</v>
      </c>
    </row>
    <row r="262" spans="1:15" x14ac:dyDescent="0.25">
      <c r="A262" s="145">
        <v>46472051</v>
      </c>
      <c r="B262" s="75" t="s">
        <v>3035</v>
      </c>
      <c r="C262" s="145" t="s">
        <v>195</v>
      </c>
      <c r="D262" s="145">
        <v>0.14000000000000001</v>
      </c>
      <c r="E262" s="145" t="s">
        <v>1152</v>
      </c>
      <c r="F262" s="145">
        <v>1.4148000000000001</v>
      </c>
      <c r="G262" s="145">
        <v>1.41631</v>
      </c>
      <c r="H262" s="145">
        <v>1.41306</v>
      </c>
      <c r="I262" s="75" t="s">
        <v>3036</v>
      </c>
      <c r="J262" s="145">
        <v>1.41306</v>
      </c>
      <c r="K262" s="145">
        <v>0</v>
      </c>
      <c r="L262" s="145">
        <v>0</v>
      </c>
      <c r="M262" s="145">
        <v>0</v>
      </c>
      <c r="N262" s="145">
        <v>24.36</v>
      </c>
    </row>
    <row r="263" spans="1:15" x14ac:dyDescent="0.25">
      <c r="A263" s="146">
        <v>46480898</v>
      </c>
      <c r="B263" s="73" t="s">
        <v>3037</v>
      </c>
      <c r="C263" s="146" t="s">
        <v>200</v>
      </c>
      <c r="D263" s="146">
        <v>0.1</v>
      </c>
      <c r="E263" s="146" t="s">
        <v>1152</v>
      </c>
      <c r="F263" s="146">
        <v>1.4129100000000001</v>
      </c>
      <c r="G263" s="146">
        <v>0</v>
      </c>
      <c r="H263" s="146">
        <v>1.4144699999999999</v>
      </c>
      <c r="I263" s="73" t="s">
        <v>3038</v>
      </c>
      <c r="J263" s="146">
        <v>1.4144699999999999</v>
      </c>
      <c r="K263" s="146">
        <v>0</v>
      </c>
      <c r="L263" s="146">
        <v>0</v>
      </c>
      <c r="M263" s="146">
        <v>0</v>
      </c>
      <c r="N263" s="146">
        <v>15.6</v>
      </c>
    </row>
    <row r="264" spans="1:15" x14ac:dyDescent="0.25">
      <c r="A264" s="145">
        <v>46481473</v>
      </c>
      <c r="B264" s="75" t="s">
        <v>3039</v>
      </c>
      <c r="C264" s="145" t="s">
        <v>200</v>
      </c>
      <c r="D264" s="145">
        <v>0.1</v>
      </c>
      <c r="E264" s="145" t="s">
        <v>1152</v>
      </c>
      <c r="F264" s="145">
        <v>1.41086</v>
      </c>
      <c r="G264" s="145">
        <v>0</v>
      </c>
      <c r="H264" s="145">
        <v>1.4145000000000001</v>
      </c>
      <c r="I264" s="75" t="s">
        <v>3038</v>
      </c>
      <c r="J264" s="145">
        <v>1.4145000000000001</v>
      </c>
      <c r="K264" s="145">
        <v>0</v>
      </c>
      <c r="L264" s="145">
        <v>0</v>
      </c>
      <c r="M264" s="145">
        <v>0</v>
      </c>
      <c r="N264" s="145">
        <v>36.4</v>
      </c>
    </row>
    <row r="265" spans="1:15" x14ac:dyDescent="0.25">
      <c r="A265" s="146">
        <v>46488288</v>
      </c>
      <c r="B265" s="73" t="s">
        <v>3040</v>
      </c>
      <c r="C265" s="146" t="s">
        <v>195</v>
      </c>
      <c r="D265" s="146">
        <v>0.1</v>
      </c>
      <c r="E265" s="146" t="s">
        <v>1152</v>
      </c>
      <c r="F265" s="146">
        <v>1.40906</v>
      </c>
      <c r="G265" s="146">
        <v>0</v>
      </c>
      <c r="H265" s="146">
        <v>1.40699</v>
      </c>
      <c r="I265" s="73" t="s">
        <v>3041</v>
      </c>
      <c r="J265" s="146">
        <v>1.4107799999999999</v>
      </c>
      <c r="K265" s="146">
        <v>0</v>
      </c>
      <c r="L265" s="146">
        <v>0</v>
      </c>
      <c r="M265" s="146">
        <v>0</v>
      </c>
      <c r="N265" s="146">
        <v>-17.2</v>
      </c>
    </row>
    <row r="266" spans="1:15" x14ac:dyDescent="0.25">
      <c r="A266" s="145">
        <v>46488335</v>
      </c>
      <c r="B266" s="75" t="s">
        <v>3042</v>
      </c>
      <c r="C266" s="145" t="s">
        <v>195</v>
      </c>
      <c r="D266" s="145">
        <v>0.1</v>
      </c>
      <c r="E266" s="145" t="s">
        <v>1152</v>
      </c>
      <c r="F266" s="145">
        <v>1.4084399999999999</v>
      </c>
      <c r="G266" s="145">
        <v>0</v>
      </c>
      <c r="H266" s="145">
        <v>1.40699</v>
      </c>
      <c r="I266" s="75" t="s">
        <v>3043</v>
      </c>
      <c r="J266" s="145">
        <v>1.4107799999999999</v>
      </c>
      <c r="K266" s="145">
        <v>0</v>
      </c>
      <c r="L266" s="145">
        <v>0</v>
      </c>
      <c r="M266" s="145">
        <v>0</v>
      </c>
      <c r="N266" s="145">
        <v>-23.4</v>
      </c>
    </row>
    <row r="267" spans="1:15" x14ac:dyDescent="0.25">
      <c r="A267" s="146">
        <v>46488340</v>
      </c>
      <c r="B267" s="73" t="s">
        <v>3044</v>
      </c>
      <c r="C267" s="146" t="s">
        <v>195</v>
      </c>
      <c r="D267" s="146">
        <v>0.1</v>
      </c>
      <c r="E267" s="146" t="s">
        <v>1152</v>
      </c>
      <c r="F267" s="146">
        <v>1.4083300000000001</v>
      </c>
      <c r="G267" s="146">
        <v>0</v>
      </c>
      <c r="H267" s="146">
        <v>1.40699</v>
      </c>
      <c r="I267" s="73" t="s">
        <v>3045</v>
      </c>
      <c r="J267" s="146">
        <v>1.4107499999999999</v>
      </c>
      <c r="K267" s="146">
        <v>0</v>
      </c>
      <c r="L267" s="146">
        <v>0</v>
      </c>
      <c r="M267" s="146">
        <v>0</v>
      </c>
      <c r="N267" s="146">
        <v>-24.2</v>
      </c>
    </row>
    <row r="268" spans="1:15" x14ac:dyDescent="0.25">
      <c r="A268" s="145">
        <v>46489980</v>
      </c>
      <c r="B268" s="75" t="s">
        <v>3046</v>
      </c>
      <c r="C268" s="145" t="s">
        <v>200</v>
      </c>
      <c r="D268" s="145">
        <v>0.1</v>
      </c>
      <c r="E268" s="145" t="s">
        <v>1152</v>
      </c>
      <c r="F268" s="145">
        <v>1.41079</v>
      </c>
      <c r="G268" s="145">
        <v>0</v>
      </c>
      <c r="H268" s="145">
        <v>1.4145000000000001</v>
      </c>
      <c r="I268" s="75" t="s">
        <v>3038</v>
      </c>
      <c r="J268" s="145">
        <v>1.4145000000000001</v>
      </c>
      <c r="K268" s="145">
        <v>0</v>
      </c>
      <c r="L268" s="145">
        <v>0</v>
      </c>
      <c r="M268" s="145">
        <v>0</v>
      </c>
      <c r="N268" s="145">
        <v>37.1</v>
      </c>
    </row>
    <row r="269" spans="1:15" x14ac:dyDescent="0.25">
      <c r="A269" s="146">
        <v>46489986</v>
      </c>
      <c r="B269" s="73" t="s">
        <v>3047</v>
      </c>
      <c r="C269" s="146" t="s">
        <v>200</v>
      </c>
      <c r="D269" s="146">
        <v>0.1</v>
      </c>
      <c r="E269" s="146" t="s">
        <v>1152</v>
      </c>
      <c r="F269" s="146">
        <v>1.41079</v>
      </c>
      <c r="G269" s="146">
        <v>0</v>
      </c>
      <c r="H269" s="146">
        <v>1.4145000000000001</v>
      </c>
      <c r="I269" s="73" t="s">
        <v>3038</v>
      </c>
      <c r="J269" s="146">
        <v>1.4145000000000001</v>
      </c>
      <c r="K269" s="146">
        <v>0</v>
      </c>
      <c r="L269" s="146">
        <v>0</v>
      </c>
      <c r="M269" s="146">
        <v>0</v>
      </c>
      <c r="N269" s="146">
        <v>37.1</v>
      </c>
    </row>
    <row r="270" spans="1:15" x14ac:dyDescent="0.25">
      <c r="A270" s="145">
        <v>46490012</v>
      </c>
      <c r="B270" s="75" t="s">
        <v>3048</v>
      </c>
      <c r="C270" s="145" t="s">
        <v>200</v>
      </c>
      <c r="D270" s="145">
        <v>0.1</v>
      </c>
      <c r="E270" s="145" t="s">
        <v>1152</v>
      </c>
      <c r="F270" s="145">
        <v>1.41062</v>
      </c>
      <c r="G270" s="145">
        <v>0</v>
      </c>
      <c r="H270" s="145">
        <v>1.4145000000000001</v>
      </c>
      <c r="I270" s="75" t="s">
        <v>3038</v>
      </c>
      <c r="J270" s="145">
        <v>1.4145000000000001</v>
      </c>
      <c r="K270" s="145">
        <v>0</v>
      </c>
      <c r="L270" s="145">
        <v>0</v>
      </c>
      <c r="M270" s="145">
        <v>0</v>
      </c>
      <c r="N270" s="145">
        <v>38.799999999999997</v>
      </c>
    </row>
    <row r="271" spans="1:15" x14ac:dyDescent="0.25">
      <c r="A271" s="146">
        <v>46490610</v>
      </c>
      <c r="B271" s="73" t="s">
        <v>3049</v>
      </c>
      <c r="C271" s="146" t="s">
        <v>200</v>
      </c>
      <c r="D271" s="146">
        <v>0.1</v>
      </c>
      <c r="E271" s="146" t="s">
        <v>1152</v>
      </c>
      <c r="F271" s="146">
        <v>1.4114199999999999</v>
      </c>
      <c r="G271" s="146">
        <v>0</v>
      </c>
      <c r="H271" s="146">
        <v>1.4145000000000001</v>
      </c>
      <c r="I271" s="73" t="s">
        <v>3038</v>
      </c>
      <c r="J271" s="146">
        <v>1.4145000000000001</v>
      </c>
      <c r="K271" s="146">
        <v>0</v>
      </c>
      <c r="L271" s="146">
        <v>0</v>
      </c>
      <c r="M271" s="146">
        <v>0</v>
      </c>
      <c r="N271" s="146">
        <v>30.8</v>
      </c>
    </row>
    <row r="272" spans="1:15" x14ac:dyDescent="0.25">
      <c r="A272" s="145">
        <v>46490611</v>
      </c>
      <c r="B272" s="75" t="s">
        <v>3050</v>
      </c>
      <c r="C272" s="145" t="s">
        <v>200</v>
      </c>
      <c r="D272" s="145">
        <v>0.1</v>
      </c>
      <c r="E272" s="145" t="s">
        <v>1152</v>
      </c>
      <c r="F272" s="145">
        <v>1.4114199999999999</v>
      </c>
      <c r="G272" s="145">
        <v>0</v>
      </c>
      <c r="H272" s="145">
        <v>1.4145000000000001</v>
      </c>
      <c r="I272" s="75" t="s">
        <v>3038</v>
      </c>
      <c r="J272" s="145">
        <v>1.4145000000000001</v>
      </c>
      <c r="K272" s="145">
        <v>0</v>
      </c>
      <c r="L272" s="145">
        <v>0</v>
      </c>
      <c r="M272" s="145">
        <v>0</v>
      </c>
      <c r="N272" s="145">
        <v>30.8</v>
      </c>
    </row>
    <row r="273" spans="1:14" x14ac:dyDescent="0.25">
      <c r="A273" s="146">
        <v>46490612</v>
      </c>
      <c r="B273" s="73" t="s">
        <v>3051</v>
      </c>
      <c r="C273" s="146" t="s">
        <v>200</v>
      </c>
      <c r="D273" s="146">
        <v>0.1</v>
      </c>
      <c r="E273" s="146" t="s">
        <v>1152</v>
      </c>
      <c r="F273" s="146">
        <v>1.4114100000000001</v>
      </c>
      <c r="G273" s="146">
        <v>0</v>
      </c>
      <c r="H273" s="146">
        <v>1.4145000000000001</v>
      </c>
      <c r="I273" s="73" t="s">
        <v>3038</v>
      </c>
      <c r="J273" s="146">
        <v>1.4145000000000001</v>
      </c>
      <c r="K273" s="146">
        <v>0</v>
      </c>
      <c r="L273" s="146">
        <v>0</v>
      </c>
      <c r="M273" s="146">
        <v>0</v>
      </c>
      <c r="N273" s="146">
        <v>30.9</v>
      </c>
    </row>
    <row r="274" spans="1:14" x14ac:dyDescent="0.25">
      <c r="A274" s="145">
        <v>46491031</v>
      </c>
      <c r="B274" s="75" t="s">
        <v>3052</v>
      </c>
      <c r="C274" s="145" t="s">
        <v>200</v>
      </c>
      <c r="D274" s="145">
        <v>0.1</v>
      </c>
      <c r="E274" s="145" t="s">
        <v>1152</v>
      </c>
      <c r="F274" s="145">
        <v>1.4118200000000001</v>
      </c>
      <c r="G274" s="145">
        <v>0</v>
      </c>
      <c r="H274" s="145">
        <v>1.4145000000000001</v>
      </c>
      <c r="I274" s="75" t="s">
        <v>3038</v>
      </c>
      <c r="J274" s="145">
        <v>1.4145000000000001</v>
      </c>
      <c r="K274" s="145">
        <v>0</v>
      </c>
      <c r="L274" s="145">
        <v>0</v>
      </c>
      <c r="M274" s="145">
        <v>0</v>
      </c>
      <c r="N274" s="145">
        <v>26.8</v>
      </c>
    </row>
    <row r="275" spans="1:14" x14ac:dyDescent="0.25">
      <c r="A275" s="146">
        <v>46491033</v>
      </c>
      <c r="B275" s="73" t="s">
        <v>3053</v>
      </c>
      <c r="C275" s="146" t="s">
        <v>200</v>
      </c>
      <c r="D275" s="146">
        <v>0.1</v>
      </c>
      <c r="E275" s="146" t="s">
        <v>1152</v>
      </c>
      <c r="F275" s="146">
        <v>1.4118200000000001</v>
      </c>
      <c r="G275" s="146">
        <v>0</v>
      </c>
      <c r="H275" s="146">
        <v>1.4145000000000001</v>
      </c>
      <c r="I275" s="73" t="s">
        <v>3038</v>
      </c>
      <c r="J275" s="146">
        <v>1.4145000000000001</v>
      </c>
      <c r="K275" s="146">
        <v>0</v>
      </c>
      <c r="L275" s="146">
        <v>0</v>
      </c>
      <c r="M275" s="146">
        <v>0</v>
      </c>
      <c r="N275" s="146">
        <v>26.8</v>
      </c>
    </row>
    <row r="276" spans="1:14" x14ac:dyDescent="0.25">
      <c r="A276" s="145">
        <v>46491035</v>
      </c>
      <c r="B276" s="75" t="s">
        <v>3054</v>
      </c>
      <c r="C276" s="145" t="s">
        <v>200</v>
      </c>
      <c r="D276" s="145">
        <v>0.1</v>
      </c>
      <c r="E276" s="145" t="s">
        <v>1152</v>
      </c>
      <c r="F276" s="145">
        <v>1.41171</v>
      </c>
      <c r="G276" s="145">
        <v>0</v>
      </c>
      <c r="H276" s="145">
        <v>1.4145000000000001</v>
      </c>
      <c r="I276" s="75" t="s">
        <v>3038</v>
      </c>
      <c r="J276" s="145">
        <v>1.4145000000000001</v>
      </c>
      <c r="K276" s="145">
        <v>0</v>
      </c>
      <c r="L276" s="145">
        <v>0</v>
      </c>
      <c r="M276" s="145">
        <v>0</v>
      </c>
      <c r="N276" s="145">
        <v>27.9</v>
      </c>
    </row>
    <row r="277" spans="1:14" x14ac:dyDescent="0.25">
      <c r="A277" s="146">
        <v>46491037</v>
      </c>
      <c r="B277" s="73" t="s">
        <v>3055</v>
      </c>
      <c r="C277" s="146" t="s">
        <v>200</v>
      </c>
      <c r="D277" s="146">
        <v>0.1</v>
      </c>
      <c r="E277" s="146" t="s">
        <v>1152</v>
      </c>
      <c r="F277" s="146">
        <v>1.4117200000000001</v>
      </c>
      <c r="G277" s="146">
        <v>0</v>
      </c>
      <c r="H277" s="146">
        <v>1.4145000000000001</v>
      </c>
      <c r="I277" s="73" t="s">
        <v>3038</v>
      </c>
      <c r="J277" s="146">
        <v>1.4145000000000001</v>
      </c>
      <c r="K277" s="146">
        <v>0</v>
      </c>
      <c r="L277" s="146">
        <v>0</v>
      </c>
      <c r="M277" s="146">
        <v>0</v>
      </c>
      <c r="N277" s="146">
        <v>27.8</v>
      </c>
    </row>
    <row r="278" spans="1:14" x14ac:dyDescent="0.25">
      <c r="A278" s="145">
        <v>46491038</v>
      </c>
      <c r="B278" s="75" t="s">
        <v>3055</v>
      </c>
      <c r="C278" s="145" t="s">
        <v>200</v>
      </c>
      <c r="D278" s="145">
        <v>0.1</v>
      </c>
      <c r="E278" s="145" t="s">
        <v>1152</v>
      </c>
      <c r="F278" s="145">
        <v>1.41171</v>
      </c>
      <c r="G278" s="145">
        <v>0</v>
      </c>
      <c r="H278" s="145">
        <v>1.4145000000000001</v>
      </c>
      <c r="I278" s="75" t="s">
        <v>3038</v>
      </c>
      <c r="J278" s="145">
        <v>1.4145000000000001</v>
      </c>
      <c r="K278" s="145">
        <v>0</v>
      </c>
      <c r="L278" s="145">
        <v>0</v>
      </c>
      <c r="M278" s="145">
        <v>0</v>
      </c>
      <c r="N278" s="145">
        <v>27.9</v>
      </c>
    </row>
    <row r="279" spans="1:14" x14ac:dyDescent="0.25">
      <c r="A279" s="146">
        <v>46491133</v>
      </c>
      <c r="B279" s="73" t="s">
        <v>3056</v>
      </c>
      <c r="C279" s="146" t="s">
        <v>200</v>
      </c>
      <c r="D279" s="146">
        <v>0.1</v>
      </c>
      <c r="E279" s="146" t="s">
        <v>1152</v>
      </c>
      <c r="F279" s="146">
        <v>1.4113899999999999</v>
      </c>
      <c r="G279" s="146">
        <v>0</v>
      </c>
      <c r="H279" s="146">
        <v>1.4145000000000001</v>
      </c>
      <c r="I279" s="73" t="s">
        <v>3038</v>
      </c>
      <c r="J279" s="146">
        <v>1.4145000000000001</v>
      </c>
      <c r="K279" s="146">
        <v>0</v>
      </c>
      <c r="L279" s="146">
        <v>0</v>
      </c>
      <c r="M279" s="146">
        <v>0</v>
      </c>
      <c r="N279" s="146">
        <v>31.1</v>
      </c>
    </row>
    <row r="280" spans="1:14" x14ac:dyDescent="0.25">
      <c r="A280" s="145">
        <v>46491135</v>
      </c>
      <c r="B280" s="75" t="s">
        <v>3057</v>
      </c>
      <c r="C280" s="145" t="s">
        <v>200</v>
      </c>
      <c r="D280" s="145">
        <v>0.1</v>
      </c>
      <c r="E280" s="145" t="s">
        <v>1152</v>
      </c>
      <c r="F280" s="145">
        <v>1.4113899999999999</v>
      </c>
      <c r="G280" s="145">
        <v>0</v>
      </c>
      <c r="H280" s="145">
        <v>1.4145000000000001</v>
      </c>
      <c r="I280" s="75" t="s">
        <v>3038</v>
      </c>
      <c r="J280" s="145">
        <v>1.4145000000000001</v>
      </c>
      <c r="K280" s="145">
        <v>0</v>
      </c>
      <c r="L280" s="145">
        <v>0</v>
      </c>
      <c r="M280" s="145">
        <v>0</v>
      </c>
      <c r="N280" s="145">
        <v>31.1</v>
      </c>
    </row>
    <row r="281" spans="1:14" x14ac:dyDescent="0.25">
      <c r="A281" s="146">
        <v>46491835</v>
      </c>
      <c r="B281" s="73" t="s">
        <v>3058</v>
      </c>
      <c r="C281" s="146" t="s">
        <v>200</v>
      </c>
      <c r="D281" s="146">
        <v>0.1</v>
      </c>
      <c r="E281" s="146" t="s">
        <v>1152</v>
      </c>
      <c r="F281" s="146">
        <v>1.4103300000000001</v>
      </c>
      <c r="G281" s="146">
        <v>0</v>
      </c>
      <c r="H281" s="146">
        <v>1.4145000000000001</v>
      </c>
      <c r="I281" s="73" t="s">
        <v>3038</v>
      </c>
      <c r="J281" s="146">
        <v>1.4145000000000001</v>
      </c>
      <c r="K281" s="146">
        <v>0</v>
      </c>
      <c r="L281" s="146">
        <v>0</v>
      </c>
      <c r="M281" s="146">
        <v>0</v>
      </c>
      <c r="N281" s="146">
        <v>41.7</v>
      </c>
    </row>
    <row r="282" spans="1:14" x14ac:dyDescent="0.25">
      <c r="A282" s="145">
        <v>46491837</v>
      </c>
      <c r="B282" s="75" t="s">
        <v>3059</v>
      </c>
      <c r="C282" s="145" t="s">
        <v>200</v>
      </c>
      <c r="D282" s="145">
        <v>0.1</v>
      </c>
      <c r="E282" s="145" t="s">
        <v>1152</v>
      </c>
      <c r="F282" s="145">
        <v>1.41031</v>
      </c>
      <c r="G282" s="145">
        <v>0</v>
      </c>
      <c r="H282" s="145">
        <v>1.4145000000000001</v>
      </c>
      <c r="I282" s="75" t="s">
        <v>3038</v>
      </c>
      <c r="J282" s="145">
        <v>1.4145000000000001</v>
      </c>
      <c r="K282" s="145">
        <v>0</v>
      </c>
      <c r="L282" s="145">
        <v>0</v>
      </c>
      <c r="M282" s="145">
        <v>0</v>
      </c>
      <c r="N282" s="145">
        <v>41.9</v>
      </c>
    </row>
    <row r="283" spans="1:14" x14ac:dyDescent="0.25">
      <c r="A283" s="146">
        <v>46491838</v>
      </c>
      <c r="B283" s="73" t="s">
        <v>3060</v>
      </c>
      <c r="C283" s="146" t="s">
        <v>200</v>
      </c>
      <c r="D283" s="146">
        <v>0.1</v>
      </c>
      <c r="E283" s="146" t="s">
        <v>1152</v>
      </c>
      <c r="F283" s="146">
        <v>1.41032</v>
      </c>
      <c r="G283" s="146">
        <v>0</v>
      </c>
      <c r="H283" s="146">
        <v>1.4145000000000001</v>
      </c>
      <c r="I283" s="73" t="s">
        <v>3061</v>
      </c>
      <c r="J283" s="146">
        <v>1.4145000000000001</v>
      </c>
      <c r="K283" s="146">
        <v>0</v>
      </c>
      <c r="L283" s="146">
        <v>0</v>
      </c>
      <c r="M283" s="146">
        <v>0</v>
      </c>
      <c r="N283" s="146">
        <v>41.8</v>
      </c>
    </row>
    <row r="284" spans="1:14" x14ac:dyDescent="0.25">
      <c r="A284" s="145">
        <v>46491840</v>
      </c>
      <c r="B284" s="75" t="s">
        <v>3062</v>
      </c>
      <c r="C284" s="145" t="s">
        <v>200</v>
      </c>
      <c r="D284" s="145">
        <v>0.1</v>
      </c>
      <c r="E284" s="145" t="s">
        <v>1152</v>
      </c>
      <c r="F284" s="145">
        <v>1.41032</v>
      </c>
      <c r="G284" s="145">
        <v>0</v>
      </c>
      <c r="H284" s="145">
        <v>1.4145000000000001</v>
      </c>
      <c r="I284" s="75" t="s">
        <v>3061</v>
      </c>
      <c r="J284" s="145">
        <v>1.4145000000000001</v>
      </c>
      <c r="K284" s="145">
        <v>0</v>
      </c>
      <c r="L284" s="145">
        <v>0</v>
      </c>
      <c r="M284" s="145">
        <v>0</v>
      </c>
      <c r="N284" s="145">
        <v>41.8</v>
      </c>
    </row>
    <row r="285" spans="1:14" x14ac:dyDescent="0.25">
      <c r="A285" s="146">
        <v>46491842</v>
      </c>
      <c r="B285" s="73" t="s">
        <v>3063</v>
      </c>
      <c r="C285" s="146" t="s">
        <v>200</v>
      </c>
      <c r="D285" s="146">
        <v>0.1</v>
      </c>
      <c r="E285" s="146" t="s">
        <v>1152</v>
      </c>
      <c r="F285" s="146">
        <v>1.4103399999999999</v>
      </c>
      <c r="G285" s="146">
        <v>0</v>
      </c>
      <c r="H285" s="146">
        <v>1.4145000000000001</v>
      </c>
      <c r="I285" s="73" t="s">
        <v>3061</v>
      </c>
      <c r="J285" s="146">
        <v>1.4145000000000001</v>
      </c>
      <c r="K285" s="146">
        <v>0</v>
      </c>
      <c r="L285" s="146">
        <v>0</v>
      </c>
      <c r="M285" s="146">
        <v>0</v>
      </c>
      <c r="N285" s="146">
        <v>41.6</v>
      </c>
    </row>
    <row r="286" spans="1:14" x14ac:dyDescent="0.25">
      <c r="A286" s="145">
        <v>46491844</v>
      </c>
      <c r="B286" s="75" t="s">
        <v>3063</v>
      </c>
      <c r="C286" s="145" t="s">
        <v>200</v>
      </c>
      <c r="D286" s="145">
        <v>0.1</v>
      </c>
      <c r="E286" s="145" t="s">
        <v>1152</v>
      </c>
      <c r="F286" s="145">
        <v>1.4104099999999999</v>
      </c>
      <c r="G286" s="145">
        <v>0</v>
      </c>
      <c r="H286" s="145">
        <v>1.4145000000000001</v>
      </c>
      <c r="I286" s="75" t="s">
        <v>3061</v>
      </c>
      <c r="J286" s="145">
        <v>1.4145000000000001</v>
      </c>
      <c r="K286" s="145">
        <v>0</v>
      </c>
      <c r="L286" s="145">
        <v>0</v>
      </c>
      <c r="M286" s="145">
        <v>0</v>
      </c>
      <c r="N286" s="145">
        <v>40.9</v>
      </c>
    </row>
    <row r="287" spans="1:14" x14ac:dyDescent="0.25">
      <c r="A287" s="146">
        <v>46492161</v>
      </c>
      <c r="B287" s="73" t="s">
        <v>3064</v>
      </c>
      <c r="C287" s="146" t="s">
        <v>200</v>
      </c>
      <c r="D287" s="146">
        <v>0.4</v>
      </c>
      <c r="E287" s="146" t="s">
        <v>1152</v>
      </c>
      <c r="F287" s="146">
        <v>1.4116599999999999</v>
      </c>
      <c r="G287" s="146">
        <v>0</v>
      </c>
      <c r="H287" s="146">
        <v>1.4145000000000001</v>
      </c>
      <c r="I287" s="73" t="s">
        <v>3061</v>
      </c>
      <c r="J287" s="146">
        <v>1.4145000000000001</v>
      </c>
      <c r="K287" s="146">
        <v>0</v>
      </c>
      <c r="L287" s="146">
        <v>0</v>
      </c>
      <c r="M287" s="146">
        <v>0</v>
      </c>
      <c r="N287" s="146">
        <v>113.6</v>
      </c>
    </row>
    <row r="288" spans="1:14" x14ac:dyDescent="0.25">
      <c r="A288" s="145">
        <v>46521272</v>
      </c>
      <c r="B288" s="75" t="s">
        <v>3065</v>
      </c>
      <c r="C288" s="145" t="s">
        <v>200</v>
      </c>
      <c r="D288" s="145">
        <v>0.13</v>
      </c>
      <c r="E288" s="145" t="s">
        <v>1152</v>
      </c>
      <c r="F288" s="145">
        <v>1.4139900000000001</v>
      </c>
      <c r="G288" s="145">
        <v>1.4116</v>
      </c>
      <c r="H288" s="145">
        <v>1.41706</v>
      </c>
      <c r="I288" s="75" t="s">
        <v>3066</v>
      </c>
      <c r="J288" s="145">
        <v>1.4171400000000001</v>
      </c>
      <c r="K288" s="145">
        <v>0</v>
      </c>
      <c r="L288" s="145">
        <v>0</v>
      </c>
      <c r="M288" s="145">
        <v>0</v>
      </c>
      <c r="N288" s="145">
        <v>40.950000000000003</v>
      </c>
    </row>
    <row r="289" spans="1:14" x14ac:dyDescent="0.25">
      <c r="A289" s="146">
        <v>46587910</v>
      </c>
      <c r="B289" s="73" t="s">
        <v>3067</v>
      </c>
      <c r="C289" s="146" t="s">
        <v>195</v>
      </c>
      <c r="D289" s="146">
        <v>0.15</v>
      </c>
      <c r="E289" s="146" t="s">
        <v>1152</v>
      </c>
      <c r="F289" s="146">
        <v>1.3950199999999999</v>
      </c>
      <c r="G289" s="146">
        <v>1.4005399999999999</v>
      </c>
      <c r="H289" s="146">
        <v>1.39009</v>
      </c>
      <c r="I289" s="73" t="s">
        <v>3068</v>
      </c>
      <c r="J289" s="146">
        <v>1.3960399999999999</v>
      </c>
      <c r="K289" s="146">
        <v>0</v>
      </c>
      <c r="L289" s="146">
        <v>0</v>
      </c>
      <c r="M289" s="146">
        <v>0</v>
      </c>
      <c r="N289" s="146">
        <v>-15.3</v>
      </c>
    </row>
    <row r="290" spans="1:14" x14ac:dyDescent="0.25">
      <c r="A290" s="145">
        <v>46592111</v>
      </c>
      <c r="B290" s="75" t="s">
        <v>3069</v>
      </c>
      <c r="C290" s="145" t="s">
        <v>200</v>
      </c>
      <c r="D290" s="145">
        <v>0.15</v>
      </c>
      <c r="E290" s="145" t="s">
        <v>1152</v>
      </c>
      <c r="F290" s="145">
        <v>1.3967799999999999</v>
      </c>
      <c r="G290" s="145">
        <v>0</v>
      </c>
      <c r="H290" s="145">
        <v>1.3976</v>
      </c>
      <c r="I290" s="75" t="s">
        <v>3070</v>
      </c>
      <c r="J290" s="145">
        <v>1.39761</v>
      </c>
      <c r="K290" s="145">
        <v>0</v>
      </c>
      <c r="L290" s="145">
        <v>0</v>
      </c>
      <c r="M290" s="145">
        <v>0</v>
      </c>
      <c r="N290" s="145">
        <v>12.45</v>
      </c>
    </row>
    <row r="291" spans="1:14" x14ac:dyDescent="0.25">
      <c r="A291" s="146">
        <v>46592201</v>
      </c>
      <c r="B291" s="73" t="s">
        <v>3071</v>
      </c>
      <c r="C291" s="146" t="s">
        <v>200</v>
      </c>
      <c r="D291" s="146">
        <v>0.15</v>
      </c>
      <c r="E291" s="146" t="s">
        <v>1152</v>
      </c>
      <c r="F291" s="146">
        <v>1.3973</v>
      </c>
      <c r="G291" s="146">
        <v>0</v>
      </c>
      <c r="H291" s="146">
        <v>1.3976</v>
      </c>
      <c r="I291" s="73" t="s">
        <v>3070</v>
      </c>
      <c r="J291" s="146">
        <v>1.39761</v>
      </c>
      <c r="K291" s="146">
        <v>0</v>
      </c>
      <c r="L291" s="146">
        <v>0</v>
      </c>
      <c r="M291" s="146">
        <v>0</v>
      </c>
      <c r="N291" s="146">
        <v>4.6500000000000004</v>
      </c>
    </row>
    <row r="292" spans="1:14" x14ac:dyDescent="0.25">
      <c r="A292" s="145">
        <v>46592497</v>
      </c>
      <c r="B292" s="75" t="s">
        <v>3072</v>
      </c>
      <c r="C292" s="145" t="s">
        <v>200</v>
      </c>
      <c r="D292" s="145">
        <v>0.15</v>
      </c>
      <c r="E292" s="145" t="s">
        <v>1152</v>
      </c>
      <c r="F292" s="145">
        <v>1.3971</v>
      </c>
      <c r="G292" s="145">
        <v>0</v>
      </c>
      <c r="H292" s="145">
        <v>1.3976</v>
      </c>
      <c r="I292" s="75" t="s">
        <v>3070</v>
      </c>
      <c r="J292" s="145">
        <v>1.39761</v>
      </c>
      <c r="K292" s="145">
        <v>0</v>
      </c>
      <c r="L292" s="145">
        <v>0</v>
      </c>
      <c r="M292" s="145">
        <v>0</v>
      </c>
      <c r="N292" s="145">
        <v>7.65</v>
      </c>
    </row>
    <row r="293" spans="1:14" x14ac:dyDescent="0.25">
      <c r="A293" s="146">
        <v>46592739</v>
      </c>
      <c r="B293" s="73" t="s">
        <v>3073</v>
      </c>
      <c r="C293" s="146" t="s">
        <v>200</v>
      </c>
      <c r="D293" s="146">
        <v>0.15</v>
      </c>
      <c r="E293" s="146" t="s">
        <v>1152</v>
      </c>
      <c r="F293" s="146">
        <v>1.3971</v>
      </c>
      <c r="G293" s="146">
        <v>0</v>
      </c>
      <c r="H293" s="146">
        <v>1.3976</v>
      </c>
      <c r="I293" s="73" t="s">
        <v>3070</v>
      </c>
      <c r="J293" s="146">
        <v>1.39761</v>
      </c>
      <c r="K293" s="146">
        <v>0</v>
      </c>
      <c r="L293" s="146">
        <v>0</v>
      </c>
      <c r="M293" s="146">
        <v>0</v>
      </c>
      <c r="N293" s="146">
        <v>7.65</v>
      </c>
    </row>
    <row r="294" spans="1:14" ht="16.5" x14ac:dyDescent="0.3">
      <c r="A294" s="13"/>
      <c r="B294" s="13"/>
      <c r="C294" s="13"/>
      <c r="D294" s="13"/>
      <c r="E294" s="13"/>
      <c r="F294" s="13"/>
      <c r="G294" s="13"/>
      <c r="H294" s="13"/>
      <c r="I294" s="13"/>
      <c r="J294" s="13"/>
      <c r="K294" s="13"/>
      <c r="L294" s="13"/>
      <c r="M294" s="13"/>
      <c r="N294" s="13"/>
    </row>
    <row r="295" spans="1:14" ht="16.5" x14ac:dyDescent="0.3">
      <c r="A295" s="13"/>
      <c r="B295" s="13"/>
      <c r="C295" s="13"/>
      <c r="D295" s="13"/>
      <c r="E295" s="13"/>
      <c r="F295" s="13"/>
      <c r="G295" s="13"/>
      <c r="H295" s="13"/>
      <c r="I295" s="13"/>
      <c r="J295" s="13"/>
      <c r="K295" s="13"/>
      <c r="L295" s="13"/>
      <c r="M295" s="13"/>
      <c r="N295" s="13"/>
    </row>
    <row r="296" spans="1:14" ht="16.5" x14ac:dyDescent="0.3">
      <c r="A296" s="13"/>
      <c r="B296" s="13"/>
      <c r="C296" s="13"/>
      <c r="D296" s="13"/>
      <c r="E296" s="13"/>
      <c r="F296" s="13"/>
      <c r="G296" s="13"/>
      <c r="H296" s="13"/>
      <c r="I296" s="13"/>
      <c r="J296" s="13"/>
      <c r="K296" s="13"/>
      <c r="L296" s="13"/>
      <c r="M296" s="13"/>
      <c r="N296" s="13"/>
    </row>
    <row r="297" spans="1:14" ht="16.5" x14ac:dyDescent="0.3">
      <c r="A297" s="13"/>
      <c r="B297" s="13"/>
      <c r="C297" s="13"/>
      <c r="D297" s="13"/>
      <c r="E297" s="13"/>
      <c r="F297" s="13"/>
      <c r="G297" s="13"/>
      <c r="H297" s="13"/>
      <c r="I297" s="13"/>
      <c r="J297" s="13"/>
      <c r="K297" s="13"/>
      <c r="L297" s="13"/>
      <c r="M297" s="13"/>
      <c r="N297" s="13"/>
    </row>
    <row r="298" spans="1:14" ht="16.5" x14ac:dyDescent="0.3">
      <c r="A298" s="13"/>
      <c r="B298" s="13"/>
      <c r="C298" s="13"/>
      <c r="D298" s="13"/>
      <c r="E298" s="13"/>
      <c r="F298" s="13"/>
      <c r="G298" s="13"/>
      <c r="H298" s="13"/>
      <c r="I298" s="13"/>
      <c r="J298" s="13"/>
      <c r="K298" s="13"/>
      <c r="L298" s="13"/>
      <c r="M298" s="13"/>
      <c r="N298" s="13"/>
    </row>
    <row r="299" spans="1:14" ht="16.5" x14ac:dyDescent="0.3">
      <c r="A299" s="13"/>
      <c r="B299" s="13"/>
      <c r="C299" s="13"/>
      <c r="D299" s="13"/>
      <c r="E299" s="13"/>
      <c r="F299" s="13"/>
      <c r="G299" s="13"/>
      <c r="H299" s="13"/>
      <c r="I299" s="13"/>
      <c r="J299" s="13"/>
      <c r="K299" s="13"/>
      <c r="L299" s="13"/>
      <c r="M299" s="13"/>
      <c r="N299" s="13"/>
    </row>
    <row r="300" spans="1:14" ht="16.5" x14ac:dyDescent="0.3">
      <c r="A300" s="13"/>
      <c r="B300" s="13"/>
      <c r="C300" s="13"/>
      <c r="D300" s="13"/>
      <c r="E300" s="13"/>
      <c r="F300" s="13"/>
      <c r="G300" s="13"/>
      <c r="H300" s="13"/>
      <c r="I300" s="13"/>
      <c r="J300" s="13"/>
      <c r="K300" s="13"/>
      <c r="L300" s="13"/>
      <c r="M300" s="13"/>
      <c r="N300" s="13"/>
    </row>
    <row r="301" spans="1:14" ht="16.5" x14ac:dyDescent="0.3">
      <c r="A301" s="13"/>
      <c r="B301" s="13"/>
      <c r="C301" s="13"/>
      <c r="D301" s="13"/>
      <c r="E301" s="13"/>
      <c r="F301" s="13"/>
      <c r="G301" s="13"/>
      <c r="H301" s="13"/>
      <c r="I301" s="13"/>
      <c r="J301" s="13"/>
      <c r="K301" s="13"/>
      <c r="L301" s="13"/>
      <c r="M301" s="13"/>
      <c r="N301" s="13"/>
    </row>
    <row r="302" spans="1:14" ht="16.5" x14ac:dyDescent="0.3">
      <c r="A302" s="13"/>
      <c r="B302" s="13"/>
      <c r="C302" s="13"/>
      <c r="D302" s="13"/>
      <c r="E302" s="13"/>
      <c r="F302" s="13"/>
      <c r="G302" s="13"/>
      <c r="H302" s="13"/>
      <c r="I302" s="13"/>
      <c r="J302" s="13"/>
      <c r="K302" s="13"/>
      <c r="L302" s="13"/>
      <c r="M302" s="13"/>
      <c r="N302" s="13"/>
    </row>
    <row r="303" spans="1:14" ht="16.5" x14ac:dyDescent="0.3">
      <c r="A303" s="13"/>
      <c r="B303" s="13"/>
      <c r="C303" s="13"/>
      <c r="D303" s="13"/>
      <c r="E303" s="13"/>
      <c r="F303" s="13"/>
      <c r="G303" s="13"/>
      <c r="H303" s="13"/>
      <c r="I303" s="13"/>
      <c r="J303" s="13"/>
      <c r="K303" s="13"/>
      <c r="L303" s="13"/>
      <c r="M303" s="13"/>
      <c r="N303" s="13"/>
    </row>
    <row r="304" spans="1:14" ht="16.5" x14ac:dyDescent="0.3">
      <c r="A304" s="13"/>
      <c r="B304" s="13"/>
      <c r="C304" s="13"/>
      <c r="D304" s="13"/>
      <c r="E304" s="13"/>
      <c r="F304" s="13"/>
      <c r="G304" s="13"/>
      <c r="H304" s="13"/>
      <c r="I304" s="13"/>
      <c r="J304" s="13"/>
      <c r="K304" s="13"/>
      <c r="L304" s="13"/>
      <c r="M304" s="13"/>
      <c r="N304" s="13"/>
    </row>
    <row r="305" spans="1:14" ht="16.5" x14ac:dyDescent="0.3">
      <c r="A305" s="13"/>
      <c r="B305" s="13"/>
      <c r="C305" s="13"/>
      <c r="D305" s="13"/>
      <c r="E305" s="13"/>
      <c r="F305" s="13"/>
      <c r="G305" s="13"/>
      <c r="H305" s="13"/>
      <c r="I305" s="13"/>
      <c r="J305" s="13"/>
      <c r="K305" s="13"/>
      <c r="L305" s="13"/>
      <c r="M305" s="13"/>
      <c r="N305" s="13"/>
    </row>
    <row r="306" spans="1:14" ht="16.5" x14ac:dyDescent="0.3">
      <c r="A306" s="13"/>
      <c r="B306" s="13"/>
      <c r="C306" s="13"/>
      <c r="D306" s="13"/>
      <c r="E306" s="13"/>
      <c r="F306" s="13"/>
      <c r="G306" s="13"/>
      <c r="H306" s="13"/>
      <c r="I306" s="13"/>
      <c r="J306" s="13"/>
      <c r="K306" s="13"/>
      <c r="L306" s="13"/>
      <c r="M306" s="13"/>
      <c r="N306" s="13"/>
    </row>
    <row r="307" spans="1:14" ht="16.5" x14ac:dyDescent="0.3">
      <c r="A307" s="13"/>
      <c r="B307" s="13"/>
      <c r="C307" s="13"/>
      <c r="D307" s="13"/>
      <c r="E307" s="13"/>
      <c r="F307" s="13"/>
      <c r="G307" s="13"/>
      <c r="H307" s="13"/>
      <c r="I307" s="13"/>
      <c r="J307" s="13"/>
      <c r="K307" s="13"/>
      <c r="L307" s="13"/>
      <c r="M307" s="13"/>
      <c r="N307" s="13"/>
    </row>
    <row r="308" spans="1:14" ht="16.5" x14ac:dyDescent="0.3">
      <c r="A308" s="13"/>
      <c r="B308" s="13"/>
      <c r="C308" s="13"/>
      <c r="D308" s="13"/>
      <c r="E308" s="13"/>
      <c r="F308" s="13"/>
      <c r="G308" s="13"/>
      <c r="H308" s="13"/>
      <c r="I308" s="13"/>
      <c r="J308" s="13"/>
      <c r="K308" s="13"/>
      <c r="L308" s="13"/>
      <c r="M308" s="13"/>
      <c r="N308" s="13"/>
    </row>
    <row r="309" spans="1:14" ht="16.5" x14ac:dyDescent="0.3">
      <c r="A309" s="13"/>
      <c r="B309" s="13"/>
      <c r="C309" s="13"/>
      <c r="D309" s="13"/>
      <c r="E309" s="13"/>
      <c r="F309" s="13"/>
      <c r="G309" s="13"/>
      <c r="H309" s="13"/>
      <c r="I309" s="13"/>
      <c r="J309" s="13"/>
      <c r="K309" s="13"/>
      <c r="L309" s="13"/>
      <c r="M309" s="13"/>
      <c r="N309" s="13"/>
    </row>
    <row r="310" spans="1:14" ht="16.5" x14ac:dyDescent="0.3">
      <c r="A310" s="13"/>
      <c r="B310" s="13"/>
      <c r="C310" s="13"/>
      <c r="D310" s="13"/>
      <c r="E310" s="13"/>
      <c r="F310" s="13"/>
      <c r="G310" s="13"/>
      <c r="H310" s="13"/>
      <c r="I310" s="13"/>
      <c r="J310" s="13"/>
      <c r="K310" s="13"/>
      <c r="L310" s="13"/>
      <c r="M310" s="13"/>
      <c r="N310" s="13"/>
    </row>
    <row r="311" spans="1:14" ht="16.5" x14ac:dyDescent="0.3">
      <c r="A311" s="13"/>
      <c r="B311" s="13"/>
      <c r="C311" s="13"/>
      <c r="D311" s="13"/>
      <c r="E311" s="13"/>
      <c r="F311" s="13"/>
      <c r="G311" s="13"/>
      <c r="H311" s="13"/>
      <c r="I311" s="13"/>
      <c r="J311" s="13"/>
      <c r="K311" s="13"/>
      <c r="L311" s="13"/>
      <c r="M311" s="13"/>
      <c r="N311" s="13"/>
    </row>
    <row r="312" spans="1:14" ht="16.5" x14ac:dyDescent="0.3">
      <c r="A312" s="13"/>
      <c r="B312" s="13"/>
      <c r="C312" s="13"/>
      <c r="D312" s="13"/>
      <c r="E312" s="13"/>
      <c r="F312" s="13"/>
      <c r="G312" s="13"/>
      <c r="H312" s="13"/>
      <c r="I312" s="13"/>
      <c r="J312" s="13"/>
      <c r="K312" s="13"/>
      <c r="L312" s="13"/>
      <c r="M312" s="13"/>
      <c r="N312" s="13"/>
    </row>
    <row r="313" spans="1:14" ht="16.5" x14ac:dyDescent="0.3">
      <c r="A313" s="13"/>
      <c r="B313" s="13"/>
      <c r="C313" s="13"/>
      <c r="D313" s="13"/>
      <c r="E313" s="13"/>
      <c r="F313" s="13"/>
      <c r="G313" s="13"/>
      <c r="H313" s="13"/>
      <c r="I313" s="13"/>
      <c r="J313" s="13"/>
      <c r="K313" s="13"/>
      <c r="L313" s="13"/>
      <c r="M313" s="13"/>
      <c r="N313" s="13"/>
    </row>
    <row r="314" spans="1:14" ht="16.5" x14ac:dyDescent="0.3">
      <c r="A314" s="13"/>
      <c r="B314" s="13"/>
      <c r="C314" s="13"/>
      <c r="D314" s="13"/>
      <c r="E314" s="13"/>
      <c r="F314" s="13"/>
      <c r="G314" s="13"/>
      <c r="H314" s="13"/>
      <c r="I314" s="13"/>
      <c r="J314" s="13"/>
      <c r="K314" s="13"/>
      <c r="L314" s="13"/>
      <c r="M314" s="13"/>
      <c r="N314" s="13"/>
    </row>
    <row r="315" spans="1:14" ht="16.5" x14ac:dyDescent="0.3">
      <c r="A315" s="13"/>
      <c r="B315" s="13"/>
      <c r="C315" s="13"/>
      <c r="D315" s="13"/>
      <c r="E315" s="13"/>
      <c r="F315" s="13"/>
      <c r="G315" s="13"/>
      <c r="H315" s="13"/>
      <c r="I315" s="13"/>
      <c r="J315" s="13"/>
      <c r="K315" s="13"/>
      <c r="L315" s="13"/>
      <c r="M315" s="13"/>
      <c r="N315" s="13"/>
    </row>
    <row r="316" spans="1:14" ht="16.5" x14ac:dyDescent="0.3">
      <c r="A316" s="13"/>
      <c r="B316" s="13"/>
      <c r="C316" s="13"/>
      <c r="D316" s="13"/>
      <c r="E316" s="13"/>
      <c r="F316" s="13"/>
      <c r="G316" s="13"/>
      <c r="H316" s="13"/>
      <c r="I316" s="13"/>
      <c r="J316" s="13"/>
      <c r="K316" s="13"/>
      <c r="L316" s="13"/>
      <c r="M316" s="13"/>
      <c r="N316" s="13"/>
    </row>
    <row r="317" spans="1:14" ht="16.5" x14ac:dyDescent="0.3">
      <c r="A317" s="13"/>
      <c r="B317" s="13"/>
      <c r="C317" s="13"/>
      <c r="D317" s="13"/>
      <c r="E317" s="13"/>
      <c r="F317" s="13"/>
      <c r="G317" s="13"/>
      <c r="H317" s="13"/>
      <c r="I317" s="13"/>
      <c r="J317" s="13"/>
      <c r="K317" s="13"/>
      <c r="L317" s="13"/>
      <c r="M317" s="13"/>
      <c r="N317" s="13"/>
    </row>
    <row r="318" spans="1:14" ht="16.5" x14ac:dyDescent="0.3">
      <c r="A318" s="13"/>
      <c r="B318" s="13"/>
      <c r="C318" s="13"/>
      <c r="D318" s="13"/>
      <c r="E318" s="13"/>
      <c r="F318" s="13"/>
      <c r="G318" s="13"/>
      <c r="H318" s="13"/>
      <c r="I318" s="13"/>
      <c r="J318" s="13"/>
      <c r="K318" s="13"/>
      <c r="L318" s="13"/>
      <c r="M318" s="13"/>
      <c r="N318" s="13"/>
    </row>
    <row r="319" spans="1:14" ht="16.5" x14ac:dyDescent="0.3">
      <c r="A319" s="13"/>
      <c r="B319" s="13"/>
      <c r="C319" s="13"/>
      <c r="D319" s="13"/>
      <c r="E319" s="13"/>
      <c r="F319" s="13"/>
      <c r="G319" s="13"/>
      <c r="H319" s="13"/>
      <c r="I319" s="13"/>
      <c r="J319" s="13"/>
      <c r="K319" s="13"/>
      <c r="L319" s="13"/>
      <c r="M319" s="13"/>
      <c r="N319" s="13"/>
    </row>
    <row r="320" spans="1:14" ht="16.5" x14ac:dyDescent="0.3">
      <c r="A320" s="13"/>
      <c r="B320" s="13"/>
      <c r="C320" s="13"/>
      <c r="D320" s="13"/>
      <c r="E320" s="13"/>
      <c r="F320" s="13"/>
      <c r="G320" s="13"/>
      <c r="H320" s="13"/>
      <c r="I320" s="13"/>
      <c r="J320" s="13"/>
      <c r="K320" s="13"/>
      <c r="L320" s="13"/>
      <c r="M320" s="13"/>
      <c r="N320" s="13"/>
    </row>
    <row r="321" spans="1:14" ht="16.5" x14ac:dyDescent="0.3">
      <c r="A321" s="13"/>
      <c r="B321" s="13"/>
      <c r="C321" s="13"/>
      <c r="D321" s="13"/>
      <c r="E321" s="13"/>
      <c r="F321" s="13"/>
      <c r="G321" s="13"/>
      <c r="H321" s="13"/>
      <c r="I321" s="13"/>
      <c r="J321" s="13"/>
      <c r="K321" s="13"/>
      <c r="L321" s="13"/>
      <c r="M321" s="13"/>
      <c r="N321" s="13"/>
    </row>
    <row r="322" spans="1:14" ht="16.5" x14ac:dyDescent="0.3">
      <c r="A322" s="13"/>
      <c r="B322" s="13"/>
      <c r="C322" s="13"/>
      <c r="D322" s="13"/>
      <c r="E322" s="13"/>
      <c r="F322" s="13"/>
      <c r="G322" s="13"/>
      <c r="H322" s="13"/>
      <c r="I322" s="13"/>
      <c r="J322" s="13"/>
      <c r="K322" s="13"/>
      <c r="L322" s="13"/>
      <c r="M322" s="13"/>
      <c r="N322" s="13"/>
    </row>
    <row r="323" spans="1:14" ht="16.5" x14ac:dyDescent="0.3">
      <c r="A323" s="13"/>
      <c r="B323" s="13"/>
      <c r="C323" s="13"/>
      <c r="D323" s="13"/>
      <c r="E323" s="13"/>
      <c r="F323" s="13"/>
      <c r="G323" s="13"/>
      <c r="H323" s="13"/>
      <c r="I323" s="13"/>
      <c r="J323" s="13"/>
      <c r="K323" s="13"/>
      <c r="L323" s="13"/>
      <c r="M323" s="13"/>
      <c r="N323" s="13"/>
    </row>
    <row r="324" spans="1:14" ht="16.5" x14ac:dyDescent="0.3">
      <c r="A324" s="13"/>
      <c r="B324" s="13"/>
      <c r="C324" s="13"/>
      <c r="D324" s="13"/>
      <c r="E324" s="13"/>
      <c r="F324" s="13"/>
      <c r="G324" s="13"/>
      <c r="H324" s="13"/>
      <c r="I324" s="13"/>
      <c r="J324" s="13"/>
      <c r="K324" s="13"/>
      <c r="L324" s="13"/>
      <c r="M324" s="13"/>
      <c r="N324" s="13"/>
    </row>
    <row r="325" spans="1:14" ht="16.5" x14ac:dyDescent="0.3">
      <c r="A325" s="13"/>
      <c r="B325" s="13"/>
      <c r="C325" s="13"/>
      <c r="D325" s="13"/>
      <c r="E325" s="13"/>
      <c r="F325" s="13"/>
      <c r="G325" s="13"/>
      <c r="H325" s="13"/>
      <c r="I325" s="13"/>
      <c r="J325" s="13"/>
      <c r="K325" s="13"/>
      <c r="L325" s="13"/>
      <c r="M325" s="13"/>
      <c r="N325" s="13"/>
    </row>
    <row r="326" spans="1:14" ht="16.5" x14ac:dyDescent="0.3">
      <c r="A326" s="13"/>
      <c r="B326" s="13"/>
      <c r="C326" s="13"/>
      <c r="D326" s="13"/>
      <c r="E326" s="13"/>
      <c r="F326" s="13"/>
      <c r="G326" s="13"/>
      <c r="H326" s="13"/>
      <c r="I326" s="13"/>
      <c r="J326" s="13"/>
      <c r="K326" s="13"/>
      <c r="L326" s="13"/>
      <c r="M326" s="13"/>
      <c r="N326" s="13"/>
    </row>
    <row r="327" spans="1:14" ht="16.5" x14ac:dyDescent="0.3">
      <c r="A327" s="13"/>
      <c r="B327" s="13"/>
      <c r="C327" s="13"/>
      <c r="D327" s="13"/>
      <c r="E327" s="13"/>
      <c r="F327" s="13"/>
      <c r="G327" s="13"/>
      <c r="H327" s="13"/>
      <c r="I327" s="13"/>
      <c r="J327" s="13"/>
      <c r="K327" s="13"/>
      <c r="L327" s="13"/>
      <c r="M327" s="13"/>
      <c r="N327" s="13"/>
    </row>
    <row r="328" spans="1:14" ht="16.5" x14ac:dyDescent="0.3">
      <c r="A328" s="13"/>
      <c r="B328" s="13"/>
      <c r="C328" s="13"/>
      <c r="D328" s="13"/>
      <c r="E328" s="13"/>
      <c r="F328" s="13"/>
      <c r="G328" s="13"/>
      <c r="H328" s="13"/>
      <c r="I328" s="13"/>
      <c r="J328" s="13"/>
      <c r="K328" s="13"/>
      <c r="L328" s="13"/>
      <c r="M328" s="13"/>
      <c r="N328" s="13"/>
    </row>
    <row r="329" spans="1:14" ht="16.5" x14ac:dyDescent="0.3">
      <c r="A329" s="13"/>
      <c r="B329" s="13"/>
      <c r="C329" s="13"/>
      <c r="D329" s="13"/>
      <c r="E329" s="13"/>
      <c r="F329" s="13"/>
      <c r="G329" s="13"/>
      <c r="H329" s="13"/>
      <c r="I329" s="13"/>
      <c r="J329" s="13"/>
      <c r="K329" s="13"/>
      <c r="L329" s="13"/>
      <c r="M329" s="13"/>
      <c r="N329" s="13"/>
    </row>
    <row r="330" spans="1:14" ht="16.5" x14ac:dyDescent="0.3">
      <c r="A330" s="13"/>
      <c r="B330" s="13"/>
      <c r="C330" s="13"/>
      <c r="D330" s="13"/>
      <c r="E330" s="13"/>
      <c r="F330" s="13"/>
      <c r="G330" s="13"/>
      <c r="H330" s="13"/>
      <c r="I330" s="13"/>
      <c r="J330" s="13"/>
      <c r="K330" s="13"/>
      <c r="L330" s="13"/>
      <c r="M330" s="13"/>
      <c r="N330" s="13"/>
    </row>
    <row r="331" spans="1:14" ht="16.5" x14ac:dyDescent="0.3">
      <c r="A331" s="13"/>
      <c r="B331" s="13"/>
      <c r="C331" s="13"/>
      <c r="D331" s="13"/>
      <c r="E331" s="13"/>
      <c r="F331" s="13"/>
      <c r="G331" s="13"/>
      <c r="H331" s="13"/>
      <c r="I331" s="13"/>
      <c r="J331" s="13"/>
      <c r="K331" s="13"/>
      <c r="L331" s="13"/>
      <c r="M331" s="13"/>
      <c r="N331" s="13"/>
    </row>
    <row r="332" spans="1:14" ht="16.5" x14ac:dyDescent="0.3">
      <c r="A332" s="13"/>
      <c r="B332" s="13"/>
      <c r="C332" s="13"/>
      <c r="D332" s="13"/>
      <c r="E332" s="13"/>
      <c r="F332" s="13"/>
      <c r="G332" s="13"/>
      <c r="H332" s="13"/>
      <c r="I332" s="13"/>
      <c r="J332" s="13"/>
      <c r="K332" s="13"/>
      <c r="L332" s="13"/>
      <c r="M332" s="13"/>
      <c r="N332" s="13"/>
    </row>
    <row r="333" spans="1:14" ht="16.5" x14ac:dyDescent="0.3">
      <c r="A333" s="13"/>
      <c r="B333" s="13"/>
      <c r="C333" s="13"/>
      <c r="D333" s="13"/>
      <c r="E333" s="13"/>
      <c r="F333" s="13"/>
      <c r="G333" s="13"/>
      <c r="H333" s="13"/>
      <c r="I333" s="13"/>
      <c r="J333" s="13"/>
      <c r="K333" s="13"/>
      <c r="L333" s="13"/>
      <c r="M333" s="13"/>
      <c r="N333" s="13"/>
    </row>
    <row r="334" spans="1:14" ht="16.5" x14ac:dyDescent="0.3">
      <c r="A334" s="13"/>
      <c r="B334" s="13"/>
      <c r="C334" s="13"/>
      <c r="D334" s="13"/>
      <c r="E334" s="13"/>
      <c r="F334" s="13"/>
      <c r="G334" s="13"/>
      <c r="H334" s="13"/>
      <c r="I334" s="13"/>
      <c r="J334" s="13"/>
      <c r="K334" s="13"/>
      <c r="L334" s="13"/>
      <c r="M334" s="13"/>
      <c r="N334" s="13"/>
    </row>
    <row r="335" spans="1:14" ht="16.5" x14ac:dyDescent="0.3">
      <c r="A335" s="13"/>
      <c r="B335" s="13"/>
      <c r="C335" s="13"/>
      <c r="D335" s="13"/>
      <c r="E335" s="13"/>
      <c r="F335" s="13"/>
      <c r="G335" s="13"/>
      <c r="H335" s="13"/>
      <c r="I335" s="13"/>
      <c r="J335" s="13"/>
      <c r="K335" s="13"/>
      <c r="L335" s="13"/>
      <c r="M335" s="13"/>
      <c r="N335" s="13"/>
    </row>
    <row r="336" spans="1:14" ht="16.5" x14ac:dyDescent="0.3">
      <c r="A336" s="13"/>
      <c r="B336" s="13"/>
      <c r="C336" s="13"/>
      <c r="D336" s="13"/>
      <c r="E336" s="13"/>
      <c r="F336" s="13"/>
      <c r="G336" s="13"/>
      <c r="H336" s="13"/>
      <c r="I336" s="13"/>
      <c r="J336" s="13"/>
      <c r="K336" s="13"/>
      <c r="L336" s="13"/>
      <c r="M336" s="13"/>
      <c r="N336" s="13"/>
    </row>
    <row r="337" spans="1:14" ht="16.5" x14ac:dyDescent="0.3">
      <c r="A337" s="13"/>
      <c r="B337" s="13"/>
      <c r="C337" s="13"/>
      <c r="D337" s="13"/>
      <c r="E337" s="13"/>
      <c r="F337" s="13"/>
      <c r="G337" s="13"/>
      <c r="H337" s="13"/>
      <c r="I337" s="13"/>
      <c r="J337" s="13"/>
      <c r="K337" s="13"/>
      <c r="L337" s="13"/>
      <c r="M337" s="13"/>
      <c r="N337" s="13"/>
    </row>
    <row r="338" spans="1:14" ht="16.5" x14ac:dyDescent="0.3">
      <c r="A338" s="13"/>
      <c r="B338" s="13"/>
      <c r="C338" s="13"/>
      <c r="D338" s="13"/>
      <c r="E338" s="13"/>
      <c r="F338" s="13"/>
      <c r="G338" s="13"/>
      <c r="H338" s="13"/>
      <c r="I338" s="13"/>
      <c r="J338" s="13"/>
      <c r="K338" s="13"/>
      <c r="L338" s="13"/>
      <c r="M338" s="13"/>
      <c r="N338" s="13"/>
    </row>
    <row r="339" spans="1:14" ht="16.5" x14ac:dyDescent="0.3">
      <c r="A339" s="13"/>
      <c r="B339" s="13"/>
      <c r="C339" s="13"/>
      <c r="D339" s="13"/>
      <c r="E339" s="13"/>
      <c r="F339" s="13"/>
      <c r="G339" s="13"/>
      <c r="H339" s="13"/>
      <c r="I339" s="13"/>
      <c r="J339" s="13"/>
      <c r="K339" s="13"/>
      <c r="L339" s="13"/>
      <c r="M339" s="13"/>
      <c r="N339" s="13"/>
    </row>
    <row r="340" spans="1:14" ht="16.5" x14ac:dyDescent="0.3">
      <c r="A340" s="13"/>
      <c r="B340" s="13"/>
      <c r="C340" s="13"/>
      <c r="D340" s="13"/>
      <c r="E340" s="13"/>
      <c r="F340" s="13"/>
      <c r="G340" s="13"/>
      <c r="H340" s="13"/>
      <c r="I340" s="13"/>
      <c r="J340" s="13"/>
      <c r="K340" s="13"/>
      <c r="L340" s="13"/>
      <c r="M340" s="13"/>
      <c r="N340" s="13"/>
    </row>
    <row r="341" spans="1:14" ht="16.5" x14ac:dyDescent="0.3">
      <c r="A341" s="13"/>
      <c r="B341" s="13"/>
      <c r="C341" s="13"/>
      <c r="D341" s="13"/>
      <c r="E341" s="13"/>
      <c r="F341" s="13"/>
      <c r="G341" s="13"/>
      <c r="H341" s="13"/>
      <c r="I341" s="13"/>
      <c r="J341" s="13"/>
      <c r="K341" s="13"/>
      <c r="L341" s="13"/>
      <c r="M341" s="13"/>
      <c r="N341" s="13"/>
    </row>
    <row r="342" spans="1:14" ht="16.5" x14ac:dyDescent="0.3">
      <c r="A342" s="13"/>
      <c r="B342" s="13"/>
      <c r="C342" s="13"/>
      <c r="D342" s="13"/>
      <c r="E342" s="13"/>
      <c r="F342" s="13"/>
      <c r="G342" s="13"/>
      <c r="H342" s="13"/>
      <c r="I342" s="13"/>
      <c r="J342" s="13"/>
      <c r="K342" s="13"/>
      <c r="L342" s="13"/>
      <c r="M342" s="13"/>
      <c r="N342" s="13"/>
    </row>
    <row r="343" spans="1:14" ht="16.5" x14ac:dyDescent="0.3">
      <c r="A343" s="13"/>
      <c r="B343" s="13"/>
      <c r="C343" s="13"/>
      <c r="D343" s="13"/>
      <c r="E343" s="13"/>
      <c r="F343" s="13"/>
      <c r="G343" s="13"/>
      <c r="H343" s="13"/>
      <c r="I343" s="13"/>
      <c r="J343" s="13"/>
      <c r="K343" s="13"/>
      <c r="L343" s="13"/>
      <c r="M343" s="13"/>
      <c r="N343" s="13"/>
    </row>
    <row r="344" spans="1:14" ht="16.5" x14ac:dyDescent="0.3">
      <c r="A344" s="13"/>
      <c r="B344" s="13"/>
      <c r="C344" s="13"/>
      <c r="D344" s="13"/>
      <c r="E344" s="13"/>
      <c r="F344" s="13"/>
      <c r="G344" s="13"/>
      <c r="H344" s="13"/>
      <c r="I344" s="13"/>
      <c r="J344" s="13"/>
      <c r="K344" s="13"/>
      <c r="L344" s="13"/>
      <c r="M344" s="13"/>
      <c r="N344" s="13"/>
    </row>
    <row r="345" spans="1:14" ht="16.5" x14ac:dyDescent="0.3">
      <c r="A345" s="13"/>
      <c r="B345" s="13"/>
      <c r="C345" s="13"/>
      <c r="D345" s="13"/>
      <c r="E345" s="13"/>
      <c r="F345" s="13"/>
      <c r="G345" s="13"/>
      <c r="H345" s="13"/>
      <c r="I345" s="13"/>
      <c r="J345" s="13"/>
      <c r="K345" s="13"/>
      <c r="L345" s="13"/>
      <c r="M345" s="13"/>
      <c r="N345" s="13"/>
    </row>
    <row r="346" spans="1:14" ht="16.5" x14ac:dyDescent="0.3">
      <c r="A346" s="13"/>
      <c r="B346" s="13"/>
      <c r="C346" s="13"/>
      <c r="D346" s="13"/>
      <c r="E346" s="13"/>
      <c r="F346" s="13"/>
      <c r="G346" s="13"/>
      <c r="H346" s="13"/>
      <c r="I346" s="13"/>
      <c r="J346" s="13"/>
      <c r="K346" s="13"/>
      <c r="L346" s="13"/>
      <c r="M346" s="13"/>
      <c r="N346" s="13"/>
    </row>
    <row r="347" spans="1:14" ht="16.5" x14ac:dyDescent="0.3">
      <c r="A347" s="13"/>
      <c r="B347" s="13"/>
      <c r="C347" s="13"/>
      <c r="D347" s="13"/>
      <c r="E347" s="13"/>
      <c r="F347" s="13"/>
      <c r="G347" s="13"/>
      <c r="H347" s="13"/>
      <c r="I347" s="13"/>
      <c r="J347" s="13"/>
      <c r="K347" s="13"/>
      <c r="L347" s="13"/>
      <c r="M347" s="13"/>
      <c r="N347" s="13"/>
    </row>
    <row r="348" spans="1:14" ht="16.5" x14ac:dyDescent="0.3">
      <c r="A348" s="13"/>
      <c r="B348" s="13"/>
      <c r="C348" s="13"/>
      <c r="D348" s="13"/>
      <c r="E348" s="13"/>
      <c r="F348" s="13"/>
      <c r="G348" s="13"/>
      <c r="H348" s="13"/>
      <c r="I348" s="13"/>
      <c r="J348" s="13"/>
      <c r="K348" s="13"/>
      <c r="L348" s="13"/>
      <c r="M348" s="13"/>
      <c r="N348" s="13"/>
    </row>
    <row r="349" spans="1:14" ht="16.5" x14ac:dyDescent="0.3">
      <c r="A349" s="13"/>
      <c r="B349" s="13"/>
      <c r="C349" s="13"/>
      <c r="D349" s="13"/>
      <c r="E349" s="13"/>
      <c r="F349" s="13"/>
      <c r="G349" s="13"/>
      <c r="H349" s="13"/>
      <c r="I349" s="13"/>
      <c r="J349" s="13"/>
      <c r="K349" s="13"/>
      <c r="L349" s="13"/>
      <c r="M349" s="13"/>
      <c r="N349" s="13"/>
    </row>
    <row r="350" spans="1:14" ht="16.5" x14ac:dyDescent="0.3">
      <c r="A350" s="13"/>
      <c r="B350" s="13"/>
      <c r="C350" s="13"/>
      <c r="D350" s="13"/>
      <c r="E350" s="13"/>
      <c r="F350" s="13"/>
      <c r="G350" s="13"/>
      <c r="H350" s="13"/>
      <c r="I350" s="13"/>
      <c r="J350" s="13"/>
      <c r="K350" s="13"/>
      <c r="L350" s="13"/>
      <c r="M350" s="13"/>
      <c r="N350" s="13"/>
    </row>
    <row r="351" spans="1:14" ht="16.5" x14ac:dyDescent="0.3">
      <c r="A351" s="13"/>
      <c r="B351" s="13"/>
      <c r="C351" s="13"/>
      <c r="D351" s="13"/>
      <c r="E351" s="13"/>
      <c r="F351" s="13"/>
      <c r="G351" s="13"/>
      <c r="H351" s="13"/>
      <c r="I351" s="13"/>
      <c r="J351" s="13"/>
      <c r="K351" s="13"/>
      <c r="L351" s="13"/>
      <c r="M351" s="13"/>
      <c r="N351" s="13"/>
    </row>
    <row r="352" spans="1:14" ht="16.5" x14ac:dyDescent="0.3">
      <c r="A352" s="13"/>
      <c r="B352" s="13"/>
      <c r="C352" s="13"/>
      <c r="D352" s="13"/>
      <c r="E352" s="13"/>
      <c r="F352" s="13"/>
      <c r="G352" s="13"/>
      <c r="H352" s="13"/>
      <c r="I352" s="13"/>
      <c r="J352" s="13"/>
      <c r="K352" s="13"/>
      <c r="L352" s="13"/>
      <c r="M352" s="13"/>
      <c r="N352" s="13"/>
    </row>
    <row r="353" spans="1:14" ht="16.5" x14ac:dyDescent="0.3">
      <c r="A353" s="13"/>
      <c r="B353" s="13"/>
      <c r="C353" s="13"/>
      <c r="D353" s="13"/>
      <c r="E353" s="13"/>
      <c r="F353" s="13"/>
      <c r="G353" s="13"/>
      <c r="H353" s="13"/>
      <c r="I353" s="13"/>
      <c r="J353" s="13"/>
      <c r="K353" s="13"/>
      <c r="L353" s="13"/>
      <c r="M353" s="13"/>
      <c r="N353" s="13"/>
    </row>
    <row r="354" spans="1:14" ht="16.5" x14ac:dyDescent="0.3">
      <c r="A354" s="13"/>
      <c r="B354" s="13"/>
      <c r="C354" s="13"/>
      <c r="D354" s="13"/>
      <c r="E354" s="13"/>
      <c r="F354" s="13"/>
      <c r="G354" s="13"/>
      <c r="H354" s="13"/>
      <c r="I354" s="13"/>
      <c r="J354" s="13"/>
      <c r="K354" s="13"/>
      <c r="L354" s="13"/>
      <c r="M354" s="13"/>
      <c r="N354" s="13"/>
    </row>
    <row r="355" spans="1:14" ht="16.5" x14ac:dyDescent="0.3">
      <c r="A355" s="13"/>
      <c r="B355" s="13"/>
      <c r="C355" s="13"/>
      <c r="D355" s="13"/>
      <c r="E355" s="13"/>
      <c r="F355" s="13"/>
      <c r="G355" s="13"/>
      <c r="H355" s="13"/>
      <c r="I355" s="13"/>
      <c r="J355" s="13"/>
      <c r="K355" s="13"/>
      <c r="L355" s="13"/>
      <c r="M355" s="13"/>
      <c r="N355" s="13"/>
    </row>
    <row r="356" spans="1:14" ht="16.5" x14ac:dyDescent="0.3">
      <c r="A356" s="13"/>
      <c r="B356" s="13"/>
      <c r="C356" s="13"/>
      <c r="D356" s="13"/>
      <c r="E356" s="13"/>
      <c r="F356" s="13"/>
      <c r="G356" s="13"/>
      <c r="H356" s="13"/>
      <c r="I356" s="13"/>
      <c r="J356" s="13"/>
      <c r="K356" s="13"/>
      <c r="L356" s="13"/>
      <c r="M356" s="13"/>
      <c r="N356" s="13"/>
    </row>
    <row r="357" spans="1:14" ht="16.5" x14ac:dyDescent="0.3">
      <c r="A357" s="13"/>
      <c r="B357" s="13"/>
      <c r="C357" s="13"/>
      <c r="D357" s="13"/>
      <c r="E357" s="13"/>
      <c r="F357" s="13"/>
      <c r="G357" s="13"/>
      <c r="H357" s="13"/>
      <c r="I357" s="13"/>
      <c r="J357" s="13"/>
      <c r="K357" s="13"/>
      <c r="L357" s="13"/>
      <c r="M357" s="13"/>
      <c r="N357" s="13"/>
    </row>
    <row r="358" spans="1:14" ht="16.5" x14ac:dyDescent="0.3">
      <c r="A358" s="13"/>
      <c r="B358" s="13"/>
      <c r="C358" s="13"/>
      <c r="D358" s="13"/>
      <c r="E358" s="13"/>
      <c r="F358" s="13"/>
      <c r="G358" s="13"/>
      <c r="H358" s="13"/>
      <c r="I358" s="13"/>
      <c r="J358" s="13"/>
      <c r="K358" s="13"/>
      <c r="L358" s="13"/>
      <c r="M358" s="13"/>
      <c r="N358" s="13"/>
    </row>
    <row r="359" spans="1:14" ht="16.5" x14ac:dyDescent="0.3">
      <c r="A359" s="13"/>
      <c r="B359" s="13"/>
      <c r="C359" s="13"/>
      <c r="D359" s="13"/>
      <c r="E359" s="13"/>
      <c r="F359" s="13"/>
      <c r="G359" s="13"/>
      <c r="H359" s="13"/>
      <c r="I359" s="13"/>
      <c r="J359" s="13"/>
      <c r="K359" s="13"/>
      <c r="L359" s="13"/>
      <c r="M359" s="13"/>
      <c r="N359" s="13"/>
    </row>
    <row r="360" spans="1:14" ht="16.5" x14ac:dyDescent="0.3">
      <c r="A360" s="13"/>
      <c r="B360" s="13"/>
      <c r="C360" s="13"/>
      <c r="D360" s="13"/>
      <c r="E360" s="13"/>
      <c r="F360" s="13"/>
      <c r="G360" s="13"/>
      <c r="H360" s="13"/>
      <c r="I360" s="13"/>
      <c r="J360" s="13"/>
      <c r="K360" s="13"/>
      <c r="L360" s="13"/>
      <c r="M360" s="13"/>
      <c r="N360" s="13"/>
    </row>
    <row r="361" spans="1:14" ht="16.5" x14ac:dyDescent="0.3">
      <c r="A361" s="13"/>
      <c r="B361" s="13"/>
      <c r="C361" s="13"/>
      <c r="D361" s="13"/>
      <c r="E361" s="13"/>
      <c r="F361" s="13"/>
      <c r="G361" s="13"/>
      <c r="H361" s="13"/>
      <c r="I361" s="13"/>
      <c r="J361" s="13"/>
      <c r="K361" s="13"/>
      <c r="L361" s="13"/>
      <c r="M361" s="13"/>
      <c r="N361" s="13"/>
    </row>
    <row r="362" spans="1:14" ht="16.5" x14ac:dyDescent="0.3">
      <c r="A362" s="13"/>
      <c r="B362" s="13"/>
      <c r="C362" s="13"/>
      <c r="D362" s="13"/>
      <c r="E362" s="13"/>
      <c r="F362" s="13"/>
      <c r="G362" s="13"/>
      <c r="H362" s="13"/>
      <c r="I362" s="13"/>
      <c r="J362" s="13"/>
      <c r="K362" s="13"/>
      <c r="L362" s="13"/>
      <c r="M362" s="13"/>
      <c r="N362" s="13"/>
    </row>
    <row r="363" spans="1:14" ht="16.5" x14ac:dyDescent="0.3">
      <c r="A363" s="13"/>
      <c r="B363" s="13"/>
      <c r="C363" s="13"/>
      <c r="D363" s="13"/>
      <c r="E363" s="13"/>
      <c r="F363" s="13"/>
      <c r="G363" s="13"/>
      <c r="H363" s="13"/>
      <c r="I363" s="13"/>
      <c r="J363" s="13"/>
      <c r="K363" s="13"/>
      <c r="L363" s="13"/>
      <c r="M363" s="13"/>
      <c r="N363" s="13"/>
    </row>
    <row r="364" spans="1:14" ht="16.5" x14ac:dyDescent="0.3">
      <c r="A364" s="13"/>
      <c r="B364" s="13"/>
      <c r="C364" s="13"/>
      <c r="D364" s="13"/>
      <c r="E364" s="13"/>
      <c r="F364" s="13"/>
      <c r="G364" s="13"/>
      <c r="H364" s="13"/>
      <c r="I364" s="13"/>
      <c r="J364" s="13"/>
      <c r="K364" s="13"/>
      <c r="L364" s="13"/>
      <c r="M364" s="13"/>
      <c r="N364" s="13"/>
    </row>
    <row r="365" spans="1:14" ht="16.5" x14ac:dyDescent="0.3">
      <c r="A365" s="13"/>
      <c r="B365" s="13"/>
      <c r="C365" s="13"/>
      <c r="D365" s="13"/>
      <c r="E365" s="13"/>
      <c r="F365" s="13"/>
      <c r="G365" s="13"/>
      <c r="H365" s="13"/>
      <c r="I365" s="13"/>
      <c r="J365" s="13"/>
      <c r="K365" s="13"/>
      <c r="L365" s="13"/>
      <c r="M365" s="13"/>
      <c r="N365" s="13"/>
    </row>
    <row r="366" spans="1:14" ht="16.5" x14ac:dyDescent="0.3">
      <c r="A366" s="13"/>
      <c r="B366" s="13"/>
      <c r="C366" s="13"/>
      <c r="D366" s="13"/>
      <c r="E366" s="13"/>
      <c r="F366" s="13"/>
      <c r="G366" s="13"/>
      <c r="H366" s="13"/>
      <c r="I366" s="13"/>
      <c r="J366" s="13"/>
      <c r="K366" s="13"/>
      <c r="L366" s="13"/>
      <c r="M366" s="13"/>
      <c r="N366" s="13"/>
    </row>
    <row r="367" spans="1:14" ht="16.5" x14ac:dyDescent="0.3">
      <c r="A367" s="13"/>
      <c r="B367" s="13"/>
      <c r="C367" s="13"/>
      <c r="D367" s="13"/>
      <c r="E367" s="13"/>
      <c r="F367" s="13"/>
      <c r="G367" s="13"/>
      <c r="H367" s="13"/>
      <c r="I367" s="13"/>
      <c r="J367" s="13"/>
      <c r="K367" s="13"/>
      <c r="L367" s="13"/>
      <c r="M367" s="13"/>
      <c r="N367" s="13"/>
    </row>
    <row r="368" spans="1:14" ht="16.5" x14ac:dyDescent="0.3">
      <c r="A368" s="13"/>
      <c r="B368" s="13"/>
      <c r="C368" s="13"/>
      <c r="D368" s="13"/>
      <c r="E368" s="13"/>
      <c r="F368" s="13"/>
      <c r="G368" s="13"/>
      <c r="H368" s="13"/>
      <c r="I368" s="13"/>
      <c r="J368" s="13"/>
      <c r="K368" s="13"/>
      <c r="L368" s="13"/>
      <c r="M368" s="13"/>
      <c r="N368" s="13"/>
    </row>
    <row r="369" spans="1:14" ht="16.5" x14ac:dyDescent="0.3">
      <c r="A369" s="13"/>
      <c r="B369" s="13"/>
      <c r="C369" s="13"/>
      <c r="D369" s="13"/>
      <c r="E369" s="13"/>
      <c r="F369" s="13"/>
      <c r="G369" s="13"/>
      <c r="H369" s="13"/>
      <c r="I369" s="13"/>
      <c r="J369" s="13"/>
      <c r="K369" s="13"/>
      <c r="L369" s="13"/>
      <c r="M369" s="13"/>
      <c r="N369" s="13"/>
    </row>
    <row r="370" spans="1:14" ht="16.5" x14ac:dyDescent="0.3">
      <c r="A370" s="13"/>
      <c r="B370" s="13"/>
      <c r="C370" s="13"/>
      <c r="D370" s="13"/>
      <c r="E370" s="13"/>
      <c r="F370" s="13"/>
      <c r="G370" s="13"/>
      <c r="H370" s="13"/>
      <c r="I370" s="13"/>
      <c r="J370" s="13"/>
      <c r="K370" s="13"/>
      <c r="L370" s="13"/>
      <c r="M370" s="13"/>
      <c r="N370" s="13"/>
    </row>
    <row r="371" spans="1:14" ht="16.5" x14ac:dyDescent="0.3">
      <c r="A371" s="13"/>
      <c r="B371" s="13"/>
      <c r="C371" s="13"/>
      <c r="D371" s="13"/>
      <c r="E371" s="13"/>
      <c r="F371" s="13"/>
      <c r="G371" s="13"/>
      <c r="H371" s="13"/>
      <c r="I371" s="13"/>
      <c r="J371" s="13"/>
      <c r="K371" s="13"/>
      <c r="L371" s="13"/>
      <c r="M371" s="13"/>
      <c r="N371" s="13"/>
    </row>
    <row r="372" spans="1:14" ht="16.5" x14ac:dyDescent="0.3">
      <c r="A372" s="13"/>
      <c r="B372" s="13"/>
      <c r="C372" s="13"/>
      <c r="D372" s="13"/>
      <c r="E372" s="13"/>
      <c r="F372" s="13"/>
      <c r="G372" s="13"/>
      <c r="H372" s="13"/>
      <c r="I372" s="13"/>
      <c r="J372" s="13"/>
      <c r="K372" s="13"/>
      <c r="L372" s="13"/>
      <c r="M372" s="13"/>
      <c r="N372" s="13"/>
    </row>
    <row r="373" spans="1:14" ht="16.5" x14ac:dyDescent="0.3">
      <c r="A373" s="13"/>
      <c r="B373" s="13"/>
      <c r="C373" s="13"/>
      <c r="D373" s="13"/>
      <c r="E373" s="13"/>
      <c r="F373" s="13"/>
      <c r="G373" s="13"/>
      <c r="H373" s="13"/>
      <c r="I373" s="13"/>
      <c r="J373" s="13"/>
      <c r="K373" s="13"/>
      <c r="L373" s="13"/>
      <c r="M373" s="13"/>
      <c r="N373" s="13"/>
    </row>
    <row r="374" spans="1:14" ht="16.5" x14ac:dyDescent="0.3">
      <c r="A374" s="13"/>
      <c r="B374" s="13"/>
      <c r="C374" s="13"/>
      <c r="D374" s="13"/>
      <c r="E374" s="13"/>
      <c r="F374" s="13"/>
      <c r="G374" s="13"/>
      <c r="H374" s="13"/>
      <c r="I374" s="13"/>
      <c r="J374" s="13"/>
      <c r="K374" s="13"/>
      <c r="L374" s="13"/>
      <c r="M374" s="13"/>
      <c r="N374" s="13"/>
    </row>
    <row r="375" spans="1:14" ht="16.5" x14ac:dyDescent="0.3">
      <c r="A375" s="13"/>
      <c r="B375" s="13"/>
      <c r="C375" s="13"/>
      <c r="D375" s="13"/>
      <c r="E375" s="13"/>
      <c r="F375" s="13"/>
      <c r="G375" s="13"/>
      <c r="H375" s="13"/>
      <c r="I375" s="13"/>
      <c r="J375" s="13"/>
      <c r="K375" s="13"/>
      <c r="L375" s="13"/>
      <c r="M375" s="13"/>
      <c r="N375" s="13"/>
    </row>
    <row r="376" spans="1:14" ht="16.5" x14ac:dyDescent="0.3">
      <c r="A376" s="13"/>
      <c r="B376" s="13"/>
      <c r="C376" s="13"/>
      <c r="D376" s="13"/>
      <c r="E376" s="13"/>
      <c r="F376" s="13"/>
      <c r="G376" s="13"/>
      <c r="H376" s="13"/>
      <c r="I376" s="13"/>
      <c r="J376" s="13"/>
      <c r="K376" s="13"/>
      <c r="L376" s="13"/>
      <c r="M376" s="13"/>
      <c r="N376" s="13"/>
    </row>
    <row r="377" spans="1:14" ht="16.5" x14ac:dyDescent="0.3">
      <c r="A377" s="13"/>
      <c r="B377" s="13"/>
      <c r="C377" s="13"/>
      <c r="D377" s="13"/>
      <c r="E377" s="13"/>
      <c r="F377" s="13"/>
      <c r="G377" s="13"/>
      <c r="H377" s="13"/>
      <c r="I377" s="13"/>
      <c r="J377" s="13"/>
      <c r="K377" s="13"/>
      <c r="L377" s="13"/>
      <c r="M377" s="13"/>
      <c r="N377" s="13"/>
    </row>
    <row r="378" spans="1:14" ht="16.5" x14ac:dyDescent="0.3">
      <c r="A378" s="13"/>
      <c r="B378" s="13"/>
      <c r="C378" s="13"/>
      <c r="D378" s="13"/>
      <c r="E378" s="13"/>
      <c r="F378" s="13"/>
      <c r="G378" s="13"/>
      <c r="H378" s="13"/>
      <c r="I378" s="13"/>
      <c r="J378" s="13"/>
      <c r="K378" s="13"/>
      <c r="L378" s="13"/>
      <c r="M378" s="13"/>
      <c r="N378" s="13"/>
    </row>
    <row r="379" spans="1:14" ht="16.5" x14ac:dyDescent="0.3">
      <c r="A379" s="13"/>
      <c r="B379" s="13"/>
      <c r="C379" s="13"/>
      <c r="D379" s="13"/>
      <c r="E379" s="13"/>
      <c r="F379" s="13"/>
      <c r="G379" s="13"/>
      <c r="H379" s="13"/>
      <c r="I379" s="13"/>
      <c r="J379" s="13"/>
      <c r="K379" s="13"/>
      <c r="L379" s="13"/>
      <c r="M379" s="13"/>
      <c r="N379" s="13"/>
    </row>
    <row r="380" spans="1:14" ht="16.5" x14ac:dyDescent="0.3">
      <c r="A380" s="13"/>
      <c r="B380" s="13"/>
      <c r="C380" s="13"/>
      <c r="D380" s="13"/>
      <c r="E380" s="13"/>
      <c r="F380" s="13"/>
      <c r="G380" s="13"/>
      <c r="H380" s="13"/>
      <c r="I380" s="13"/>
      <c r="J380" s="13"/>
      <c r="K380" s="13"/>
      <c r="L380" s="13"/>
      <c r="M380" s="13"/>
      <c r="N380" s="13"/>
    </row>
    <row r="381" spans="1:14" ht="16.5" x14ac:dyDescent="0.3">
      <c r="A381" s="13"/>
      <c r="B381" s="13"/>
      <c r="C381" s="13"/>
      <c r="D381" s="13"/>
      <c r="E381" s="13"/>
      <c r="F381" s="13"/>
      <c r="G381" s="13"/>
      <c r="H381" s="13"/>
      <c r="I381" s="13"/>
      <c r="J381" s="13"/>
      <c r="K381" s="13"/>
      <c r="L381" s="13"/>
      <c r="M381" s="13"/>
      <c r="N381" s="13"/>
    </row>
    <row r="382" spans="1:14" ht="16.5" x14ac:dyDescent="0.3">
      <c r="A382" s="13"/>
      <c r="B382" s="13"/>
      <c r="C382" s="13"/>
      <c r="D382" s="13"/>
      <c r="E382" s="13"/>
      <c r="F382" s="13"/>
      <c r="G382" s="13"/>
      <c r="H382" s="13"/>
      <c r="I382" s="13"/>
      <c r="J382" s="13"/>
      <c r="K382" s="13"/>
      <c r="L382" s="13"/>
      <c r="M382" s="13"/>
      <c r="N382" s="13"/>
    </row>
    <row r="383" spans="1:14" ht="16.5" x14ac:dyDescent="0.3">
      <c r="A383" s="13"/>
      <c r="B383" s="13"/>
      <c r="C383" s="13"/>
      <c r="D383" s="13"/>
      <c r="E383" s="13"/>
      <c r="F383" s="13"/>
      <c r="G383" s="13"/>
      <c r="H383" s="13"/>
      <c r="I383" s="13"/>
      <c r="J383" s="13"/>
      <c r="K383" s="13"/>
      <c r="L383" s="13"/>
      <c r="M383" s="13"/>
      <c r="N383" s="13"/>
    </row>
    <row r="384" spans="1:14" ht="16.5" x14ac:dyDescent="0.3">
      <c r="A384" s="13"/>
      <c r="B384" s="13"/>
      <c r="C384" s="13"/>
      <c r="D384" s="13"/>
      <c r="E384" s="13"/>
      <c r="F384" s="13"/>
      <c r="G384" s="13"/>
      <c r="H384" s="13"/>
      <c r="I384" s="13"/>
      <c r="J384" s="13"/>
      <c r="K384" s="13"/>
      <c r="L384" s="13"/>
      <c r="M384" s="13"/>
      <c r="N384" s="13"/>
    </row>
    <row r="385" spans="1:14" ht="16.5" x14ac:dyDescent="0.3">
      <c r="A385" s="13"/>
      <c r="B385" s="13"/>
      <c r="C385" s="13"/>
      <c r="D385" s="13"/>
      <c r="E385" s="13"/>
      <c r="F385" s="13"/>
      <c r="G385" s="13"/>
      <c r="H385" s="13"/>
      <c r="I385" s="13"/>
      <c r="J385" s="13"/>
      <c r="K385" s="13"/>
      <c r="L385" s="13"/>
      <c r="M385" s="13"/>
      <c r="N385" s="13"/>
    </row>
    <row r="386" spans="1:14" ht="16.5" x14ac:dyDescent="0.3">
      <c r="A386" s="13"/>
      <c r="B386" s="13"/>
      <c r="C386" s="13"/>
      <c r="D386" s="13"/>
      <c r="E386" s="13"/>
      <c r="F386" s="13"/>
      <c r="G386" s="13"/>
      <c r="H386" s="13"/>
      <c r="I386" s="13"/>
      <c r="J386" s="13"/>
      <c r="K386" s="13"/>
      <c r="L386" s="13"/>
      <c r="M386" s="13"/>
      <c r="N386" s="13"/>
    </row>
    <row r="387" spans="1:14" ht="16.5" x14ac:dyDescent="0.3">
      <c r="A387" s="13"/>
      <c r="B387" s="13"/>
      <c r="C387" s="13"/>
      <c r="D387" s="13"/>
      <c r="E387" s="13"/>
      <c r="F387" s="13"/>
      <c r="G387" s="13"/>
      <c r="H387" s="13"/>
      <c r="I387" s="13"/>
      <c r="J387" s="13"/>
      <c r="K387" s="13"/>
      <c r="L387" s="13"/>
      <c r="M387" s="13"/>
      <c r="N387" s="13"/>
    </row>
    <row r="388" spans="1:14" ht="16.5" x14ac:dyDescent="0.3">
      <c r="A388" s="13"/>
      <c r="B388" s="13"/>
      <c r="C388" s="13"/>
      <c r="D388" s="13"/>
      <c r="E388" s="13"/>
      <c r="F388" s="13"/>
      <c r="G388" s="13"/>
      <c r="H388" s="13"/>
      <c r="I388" s="13"/>
      <c r="J388" s="13"/>
      <c r="K388" s="13"/>
      <c r="L388" s="13"/>
      <c r="M388" s="13"/>
      <c r="N388" s="13"/>
    </row>
    <row r="389" spans="1:14" ht="16.5" x14ac:dyDescent="0.3">
      <c r="A389" s="13"/>
      <c r="B389" s="13"/>
      <c r="C389" s="13"/>
      <c r="D389" s="13"/>
      <c r="E389" s="13"/>
      <c r="F389" s="13"/>
      <c r="G389" s="13"/>
      <c r="H389" s="13"/>
      <c r="I389" s="13"/>
      <c r="J389" s="13"/>
      <c r="K389" s="13"/>
      <c r="L389" s="13"/>
      <c r="M389" s="13"/>
      <c r="N389" s="13"/>
    </row>
    <row r="390" spans="1:14" ht="16.5" x14ac:dyDescent="0.3">
      <c r="A390" s="13"/>
      <c r="B390" s="13"/>
      <c r="C390" s="13"/>
      <c r="D390" s="13"/>
      <c r="E390" s="13"/>
      <c r="F390" s="13"/>
      <c r="G390" s="13"/>
      <c r="H390" s="13"/>
      <c r="I390" s="13"/>
      <c r="J390" s="13"/>
      <c r="K390" s="13"/>
      <c r="L390" s="13"/>
      <c r="M390" s="13"/>
      <c r="N390" s="13"/>
    </row>
    <row r="391" spans="1:14" ht="16.5" x14ac:dyDescent="0.3">
      <c r="A391" s="13"/>
      <c r="B391" s="13"/>
      <c r="C391" s="13"/>
      <c r="D391" s="13"/>
      <c r="E391" s="13"/>
      <c r="F391" s="13"/>
      <c r="G391" s="13"/>
      <c r="H391" s="13"/>
      <c r="I391" s="13"/>
      <c r="J391" s="13"/>
      <c r="K391" s="13"/>
      <c r="L391" s="13"/>
      <c r="M391" s="13"/>
      <c r="N391" s="13"/>
    </row>
    <row r="392" spans="1:14" ht="16.5" x14ac:dyDescent="0.3">
      <c r="A392" s="13"/>
      <c r="B392" s="13"/>
      <c r="C392" s="13"/>
      <c r="D392" s="13"/>
      <c r="E392" s="13"/>
      <c r="F392" s="13"/>
      <c r="G392" s="13"/>
      <c r="H392" s="13"/>
      <c r="I392" s="13"/>
      <c r="J392" s="13"/>
      <c r="K392" s="13"/>
      <c r="L392" s="13"/>
      <c r="M392" s="13"/>
      <c r="N392" s="13"/>
    </row>
    <row r="393" spans="1:14" ht="16.5" x14ac:dyDescent="0.3">
      <c r="A393" s="13"/>
      <c r="B393" s="13"/>
      <c r="C393" s="13"/>
      <c r="D393" s="13"/>
      <c r="E393" s="13"/>
      <c r="F393" s="13"/>
      <c r="G393" s="13"/>
      <c r="H393" s="13"/>
      <c r="I393" s="13"/>
      <c r="J393" s="13"/>
      <c r="K393" s="13"/>
      <c r="L393" s="13"/>
      <c r="M393" s="13"/>
      <c r="N393" s="13"/>
    </row>
    <row r="394" spans="1:14" ht="16.5" x14ac:dyDescent="0.3">
      <c r="A394" s="13"/>
      <c r="B394" s="13"/>
      <c r="C394" s="13"/>
      <c r="D394" s="13"/>
      <c r="E394" s="13"/>
      <c r="F394" s="13"/>
      <c r="G394" s="13"/>
      <c r="H394" s="13"/>
      <c r="I394" s="13"/>
      <c r="J394" s="13"/>
      <c r="K394" s="13"/>
      <c r="L394" s="13"/>
      <c r="M394" s="13"/>
      <c r="N394" s="13"/>
    </row>
    <row r="395" spans="1:14" ht="16.5" x14ac:dyDescent="0.3">
      <c r="A395" s="13"/>
      <c r="B395" s="13"/>
      <c r="C395" s="13"/>
      <c r="D395" s="13"/>
      <c r="E395" s="13"/>
      <c r="F395" s="13"/>
      <c r="G395" s="13"/>
      <c r="H395" s="13"/>
      <c r="I395" s="13"/>
      <c r="J395" s="13"/>
      <c r="K395" s="13"/>
      <c r="L395" s="13"/>
      <c r="M395" s="13"/>
      <c r="N395" s="13"/>
    </row>
    <row r="396" spans="1:14" ht="16.5" x14ac:dyDescent="0.3">
      <c r="A396" s="13"/>
      <c r="B396" s="13"/>
      <c r="C396" s="13"/>
      <c r="D396" s="13"/>
      <c r="E396" s="13"/>
      <c r="F396" s="13"/>
      <c r="G396" s="13"/>
      <c r="H396" s="13"/>
      <c r="I396" s="13"/>
      <c r="J396" s="13"/>
      <c r="K396" s="13"/>
      <c r="L396" s="13"/>
      <c r="M396" s="13"/>
      <c r="N396" s="13"/>
    </row>
    <row r="397" spans="1:14" ht="16.5" x14ac:dyDescent="0.3">
      <c r="A397" s="13"/>
      <c r="B397" s="13"/>
      <c r="C397" s="13"/>
      <c r="D397" s="13"/>
      <c r="E397" s="13"/>
      <c r="F397" s="13"/>
      <c r="G397" s="13"/>
      <c r="H397" s="13"/>
      <c r="I397" s="13"/>
      <c r="J397" s="13"/>
      <c r="K397" s="13"/>
      <c r="L397" s="13"/>
      <c r="M397" s="13"/>
      <c r="N397" s="13"/>
    </row>
    <row r="398" spans="1:14" ht="16.5" x14ac:dyDescent="0.3">
      <c r="A398" s="13"/>
      <c r="B398" s="13"/>
      <c r="C398" s="13"/>
      <c r="D398" s="13"/>
      <c r="E398" s="13"/>
      <c r="F398" s="13"/>
      <c r="G398" s="13"/>
      <c r="H398" s="13"/>
      <c r="I398" s="13"/>
      <c r="J398" s="13"/>
      <c r="K398" s="13"/>
      <c r="L398" s="13"/>
      <c r="M398" s="13"/>
      <c r="N398" s="13"/>
    </row>
    <row r="399" spans="1:14" ht="16.5" x14ac:dyDescent="0.3">
      <c r="A399" s="13"/>
      <c r="B399" s="13"/>
      <c r="C399" s="13"/>
      <c r="D399" s="13"/>
      <c r="E399" s="13"/>
      <c r="F399" s="13"/>
      <c r="G399" s="13"/>
      <c r="H399" s="13"/>
      <c r="I399" s="13"/>
      <c r="J399" s="13"/>
      <c r="K399" s="13"/>
      <c r="L399" s="13"/>
      <c r="M399" s="13"/>
      <c r="N399" s="13"/>
    </row>
    <row r="400" spans="1:14" ht="16.5" x14ac:dyDescent="0.3">
      <c r="A400" s="13"/>
      <c r="B400" s="13"/>
      <c r="C400" s="13"/>
      <c r="D400" s="13"/>
      <c r="E400" s="13"/>
      <c r="F400" s="13"/>
      <c r="G400" s="13"/>
      <c r="H400" s="13"/>
      <c r="I400" s="13"/>
      <c r="J400" s="13"/>
      <c r="K400" s="13"/>
      <c r="L400" s="13"/>
      <c r="M400" s="13"/>
      <c r="N400" s="13"/>
    </row>
    <row r="401" spans="1:14" ht="16.5" x14ac:dyDescent="0.3">
      <c r="A401" s="13"/>
      <c r="B401" s="13"/>
      <c r="C401" s="13"/>
      <c r="D401" s="13"/>
      <c r="E401" s="13"/>
      <c r="F401" s="13"/>
      <c r="G401" s="13"/>
      <c r="H401" s="13"/>
      <c r="I401" s="13"/>
      <c r="J401" s="13"/>
      <c r="K401" s="13"/>
      <c r="L401" s="13"/>
      <c r="M401" s="13"/>
      <c r="N401" s="13"/>
    </row>
    <row r="402" spans="1:14" ht="16.5" x14ac:dyDescent="0.3">
      <c r="A402" s="13"/>
      <c r="B402" s="13"/>
      <c r="C402" s="13"/>
      <c r="D402" s="13"/>
      <c r="E402" s="13"/>
      <c r="F402" s="13"/>
      <c r="G402" s="13"/>
      <c r="H402" s="13"/>
      <c r="I402" s="13"/>
      <c r="J402" s="13"/>
      <c r="K402" s="13"/>
      <c r="L402" s="13"/>
      <c r="M402" s="13"/>
      <c r="N402" s="13"/>
    </row>
    <row r="403" spans="1:14" ht="16.5" x14ac:dyDescent="0.3">
      <c r="A403" s="13"/>
      <c r="B403" s="13"/>
      <c r="C403" s="13"/>
      <c r="D403" s="13"/>
      <c r="E403" s="13"/>
      <c r="F403" s="13"/>
      <c r="G403" s="13"/>
      <c r="H403" s="13"/>
      <c r="I403" s="13"/>
      <c r="J403" s="13"/>
      <c r="K403" s="13"/>
      <c r="L403" s="13"/>
      <c r="M403" s="13"/>
      <c r="N403" s="13"/>
    </row>
    <row r="404" spans="1:14" ht="16.5" x14ac:dyDescent="0.3">
      <c r="A404" s="13"/>
      <c r="B404" s="13"/>
      <c r="C404" s="13"/>
      <c r="D404" s="13"/>
      <c r="E404" s="13"/>
      <c r="F404" s="13"/>
      <c r="G404" s="13"/>
      <c r="H404" s="13"/>
      <c r="I404" s="13"/>
      <c r="J404" s="13"/>
      <c r="K404" s="13"/>
      <c r="L404" s="13"/>
      <c r="M404" s="13"/>
      <c r="N404" s="13"/>
    </row>
    <row r="405" spans="1:14" ht="16.5" x14ac:dyDescent="0.3">
      <c r="A405" s="13"/>
      <c r="B405" s="13"/>
      <c r="C405" s="13"/>
      <c r="D405" s="13"/>
      <c r="E405" s="13"/>
      <c r="F405" s="13"/>
      <c r="G405" s="13"/>
      <c r="H405" s="13"/>
      <c r="I405" s="13"/>
      <c r="J405" s="13"/>
      <c r="K405" s="13"/>
      <c r="L405" s="13"/>
      <c r="M405" s="13"/>
      <c r="N405" s="13"/>
    </row>
    <row r="406" spans="1:14" ht="16.5" x14ac:dyDescent="0.3">
      <c r="A406" s="13"/>
      <c r="B406" s="13"/>
      <c r="C406" s="13"/>
      <c r="D406" s="13"/>
      <c r="E406" s="13"/>
      <c r="F406" s="13"/>
      <c r="G406" s="13"/>
      <c r="H406" s="13"/>
      <c r="I406" s="13"/>
      <c r="J406" s="13"/>
      <c r="K406" s="13"/>
      <c r="L406" s="13"/>
      <c r="M406" s="13"/>
      <c r="N406" s="13"/>
    </row>
    <row r="407" spans="1:14" ht="16.5" x14ac:dyDescent="0.3">
      <c r="A407" s="13"/>
      <c r="B407" s="13"/>
      <c r="C407" s="13"/>
      <c r="D407" s="13"/>
      <c r="E407" s="13"/>
      <c r="F407" s="13"/>
      <c r="G407" s="13"/>
      <c r="H407" s="13"/>
      <c r="I407" s="13"/>
      <c r="J407" s="13"/>
      <c r="K407" s="13"/>
      <c r="L407" s="13"/>
      <c r="M407" s="13"/>
      <c r="N407" s="13"/>
    </row>
    <row r="408" spans="1:14" ht="16.5" x14ac:dyDescent="0.3">
      <c r="A408" s="13"/>
      <c r="B408" s="13"/>
      <c r="C408" s="13"/>
      <c r="D408" s="13"/>
      <c r="E408" s="13"/>
      <c r="F408" s="13"/>
      <c r="G408" s="13"/>
      <c r="H408" s="13"/>
      <c r="I408" s="13"/>
      <c r="J408" s="13"/>
      <c r="K408" s="13"/>
      <c r="L408" s="13"/>
      <c r="M408" s="13"/>
      <c r="N408" s="13"/>
    </row>
    <row r="409" spans="1:14" ht="16.5" x14ac:dyDescent="0.3">
      <c r="A409" s="13"/>
      <c r="B409" s="13"/>
      <c r="C409" s="13"/>
      <c r="D409" s="13"/>
      <c r="E409" s="13"/>
      <c r="F409" s="13"/>
      <c r="G409" s="13"/>
      <c r="H409" s="13"/>
      <c r="I409" s="13"/>
      <c r="J409" s="13"/>
      <c r="K409" s="13"/>
      <c r="L409" s="13"/>
      <c r="M409" s="13"/>
      <c r="N409" s="13"/>
    </row>
    <row r="410" spans="1:14" ht="16.5" x14ac:dyDescent="0.3">
      <c r="A410" s="13"/>
      <c r="B410" s="13"/>
      <c r="C410" s="13"/>
      <c r="D410" s="13"/>
      <c r="E410" s="13"/>
      <c r="F410" s="13"/>
      <c r="G410" s="13"/>
      <c r="H410" s="13"/>
      <c r="I410" s="13"/>
      <c r="J410" s="13"/>
      <c r="K410" s="13"/>
      <c r="L410" s="13"/>
      <c r="M410" s="13"/>
      <c r="N410" s="13"/>
    </row>
    <row r="411" spans="1:14" ht="16.5" x14ac:dyDescent="0.3">
      <c r="A411" s="13"/>
      <c r="B411" s="13"/>
      <c r="C411" s="13"/>
      <c r="D411" s="13"/>
      <c r="E411" s="13"/>
      <c r="F411" s="13"/>
      <c r="G411" s="13"/>
      <c r="H411" s="13"/>
      <c r="I411" s="13"/>
      <c r="J411" s="13"/>
      <c r="K411" s="13"/>
      <c r="L411" s="13"/>
      <c r="M411" s="13"/>
      <c r="N411" s="13"/>
    </row>
    <row r="412" spans="1:14" ht="16.5" x14ac:dyDescent="0.3">
      <c r="A412" s="13"/>
      <c r="B412" s="13"/>
      <c r="C412" s="13"/>
      <c r="D412" s="13"/>
      <c r="E412" s="13"/>
      <c r="F412" s="13"/>
      <c r="G412" s="13"/>
      <c r="H412" s="13"/>
      <c r="I412" s="13"/>
      <c r="J412" s="13"/>
      <c r="K412" s="13"/>
      <c r="L412" s="13"/>
      <c r="M412" s="13"/>
      <c r="N412" s="13"/>
    </row>
    <row r="413" spans="1:14" ht="16.5" x14ac:dyDescent="0.3">
      <c r="A413" s="13"/>
      <c r="B413" s="13"/>
      <c r="C413" s="13"/>
      <c r="D413" s="13"/>
      <c r="E413" s="13"/>
      <c r="F413" s="13"/>
      <c r="G413" s="13"/>
      <c r="H413" s="13"/>
      <c r="I413" s="13"/>
      <c r="J413" s="13"/>
      <c r="K413" s="13"/>
      <c r="L413" s="13"/>
      <c r="M413" s="13"/>
      <c r="N413" s="13"/>
    </row>
    <row r="414" spans="1:14" ht="16.5" x14ac:dyDescent="0.3">
      <c r="A414" s="13"/>
      <c r="B414" s="13"/>
      <c r="C414" s="13"/>
      <c r="D414" s="13"/>
      <c r="E414" s="13"/>
      <c r="F414" s="13"/>
      <c r="G414" s="13"/>
      <c r="H414" s="13"/>
      <c r="I414" s="13"/>
      <c r="J414" s="13"/>
      <c r="K414" s="13"/>
      <c r="L414" s="13"/>
      <c r="M414" s="13"/>
      <c r="N414" s="13"/>
    </row>
    <row r="415" spans="1:14" ht="16.5" x14ac:dyDescent="0.3">
      <c r="A415" s="13"/>
      <c r="B415" s="13"/>
      <c r="C415" s="13"/>
      <c r="D415" s="13"/>
      <c r="E415" s="13"/>
      <c r="F415" s="13"/>
      <c r="G415" s="13"/>
      <c r="H415" s="13"/>
      <c r="I415" s="13"/>
      <c r="J415" s="13"/>
      <c r="K415" s="13"/>
      <c r="L415" s="13"/>
      <c r="M415" s="13"/>
      <c r="N415" s="13"/>
    </row>
    <row r="416" spans="1:14" ht="16.5" x14ac:dyDescent="0.3">
      <c r="A416" s="13"/>
      <c r="B416" s="13"/>
      <c r="C416" s="13"/>
      <c r="D416" s="13"/>
      <c r="E416" s="13"/>
      <c r="F416" s="13"/>
      <c r="G416" s="13"/>
      <c r="H416" s="13"/>
      <c r="I416" s="13"/>
      <c r="J416" s="13"/>
      <c r="K416" s="13"/>
      <c r="L416" s="13"/>
      <c r="M416" s="13"/>
      <c r="N416" s="13"/>
    </row>
    <row r="417" spans="1:14" ht="16.5" x14ac:dyDescent="0.3">
      <c r="A417" s="13"/>
      <c r="B417" s="13"/>
      <c r="C417" s="13"/>
      <c r="D417" s="13"/>
      <c r="E417" s="13"/>
      <c r="F417" s="13"/>
      <c r="G417" s="13"/>
      <c r="H417" s="13"/>
      <c r="I417" s="13"/>
      <c r="J417" s="13"/>
      <c r="K417" s="13"/>
      <c r="L417" s="13"/>
      <c r="M417" s="13"/>
      <c r="N417" s="13"/>
    </row>
    <row r="418" spans="1:14" ht="16.5" x14ac:dyDescent="0.3">
      <c r="A418" s="13"/>
      <c r="B418" s="13"/>
      <c r="C418" s="13"/>
      <c r="D418" s="13"/>
      <c r="E418" s="13"/>
      <c r="F418" s="13"/>
      <c r="G418" s="13"/>
      <c r="H418" s="13"/>
      <c r="I418" s="13"/>
      <c r="J418" s="13"/>
      <c r="K418" s="13"/>
      <c r="L418" s="13"/>
      <c r="M418" s="13"/>
      <c r="N418" s="13"/>
    </row>
    <row r="419" spans="1:14" ht="16.5" x14ac:dyDescent="0.3">
      <c r="A419" s="13"/>
      <c r="B419" s="13"/>
      <c r="C419" s="13"/>
      <c r="D419" s="13"/>
      <c r="E419" s="13"/>
      <c r="F419" s="13"/>
      <c r="G419" s="13"/>
      <c r="H419" s="13"/>
      <c r="I419" s="13"/>
      <c r="J419" s="13"/>
      <c r="K419" s="13"/>
      <c r="L419" s="13"/>
      <c r="M419" s="13"/>
      <c r="N419" s="13"/>
    </row>
    <row r="420" spans="1:14" ht="16.5" x14ac:dyDescent="0.3">
      <c r="A420" s="13"/>
      <c r="B420" s="13"/>
      <c r="C420" s="13"/>
      <c r="D420" s="13"/>
      <c r="E420" s="13"/>
      <c r="F420" s="13"/>
      <c r="G420" s="13"/>
      <c r="H420" s="13"/>
      <c r="I420" s="13"/>
      <c r="J420" s="13"/>
      <c r="K420" s="13"/>
      <c r="L420" s="13"/>
      <c r="M420" s="13"/>
      <c r="N420" s="13"/>
    </row>
    <row r="421" spans="1:14" ht="16.5" x14ac:dyDescent="0.3">
      <c r="A421" s="13"/>
      <c r="B421" s="13"/>
      <c r="C421" s="13"/>
      <c r="D421" s="13"/>
      <c r="E421" s="13"/>
      <c r="F421" s="13"/>
      <c r="G421" s="13"/>
      <c r="H421" s="13"/>
      <c r="I421" s="13"/>
      <c r="J421" s="13"/>
      <c r="K421" s="13"/>
      <c r="L421" s="13"/>
      <c r="M421" s="13"/>
      <c r="N421" s="13"/>
    </row>
    <row r="422" spans="1:14" ht="16.5" x14ac:dyDescent="0.3">
      <c r="A422" s="13"/>
      <c r="B422" s="13"/>
      <c r="C422" s="13"/>
      <c r="D422" s="13"/>
      <c r="E422" s="13"/>
      <c r="F422" s="13"/>
      <c r="G422" s="13"/>
      <c r="H422" s="13"/>
      <c r="I422" s="13"/>
      <c r="J422" s="13"/>
      <c r="K422" s="13"/>
      <c r="L422" s="13"/>
      <c r="M422" s="13"/>
      <c r="N422" s="13"/>
    </row>
    <row r="423" spans="1:14" ht="16.5" x14ac:dyDescent="0.3">
      <c r="A423" s="13"/>
      <c r="B423" s="13"/>
      <c r="C423" s="13"/>
      <c r="D423" s="13"/>
      <c r="E423" s="13"/>
      <c r="F423" s="13"/>
      <c r="G423" s="13"/>
      <c r="H423" s="13"/>
      <c r="I423" s="13"/>
      <c r="J423" s="13"/>
      <c r="K423" s="13"/>
      <c r="L423" s="13"/>
      <c r="M423" s="13"/>
      <c r="N423" s="13"/>
    </row>
    <row r="424" spans="1:14" ht="16.5" x14ac:dyDescent="0.3">
      <c r="A424" s="13"/>
      <c r="B424" s="13"/>
      <c r="C424" s="13"/>
      <c r="D424" s="13"/>
      <c r="E424" s="13"/>
      <c r="F424" s="13"/>
      <c r="G424" s="13"/>
      <c r="H424" s="13"/>
      <c r="I424" s="13"/>
      <c r="J424" s="13"/>
      <c r="K424" s="13"/>
      <c r="L424" s="13"/>
      <c r="M424" s="13"/>
      <c r="N424" s="13"/>
    </row>
    <row r="425" spans="1:14" ht="16.5" x14ac:dyDescent="0.3">
      <c r="A425" s="13"/>
      <c r="B425" s="13"/>
      <c r="C425" s="13"/>
      <c r="D425" s="13"/>
      <c r="E425" s="13"/>
      <c r="F425" s="13"/>
      <c r="G425" s="13"/>
      <c r="H425" s="13"/>
      <c r="I425" s="13"/>
      <c r="J425" s="13"/>
      <c r="K425" s="13"/>
      <c r="L425" s="13"/>
      <c r="M425" s="13"/>
      <c r="N425" s="13"/>
    </row>
    <row r="426" spans="1:14" ht="16.5" x14ac:dyDescent="0.3">
      <c r="A426" s="13"/>
      <c r="B426" s="13"/>
      <c r="C426" s="13"/>
      <c r="D426" s="13"/>
      <c r="E426" s="13"/>
      <c r="F426" s="13"/>
      <c r="G426" s="13"/>
      <c r="H426" s="13"/>
      <c r="I426" s="13"/>
      <c r="J426" s="13"/>
      <c r="K426" s="13"/>
      <c r="L426" s="13"/>
      <c r="M426" s="13"/>
      <c r="N426" s="13"/>
    </row>
    <row r="427" spans="1:14" ht="16.5" x14ac:dyDescent="0.3">
      <c r="A427" s="13"/>
      <c r="B427" s="13"/>
      <c r="C427" s="13"/>
      <c r="D427" s="13"/>
      <c r="E427" s="13"/>
      <c r="F427" s="13"/>
      <c r="G427" s="13"/>
      <c r="H427" s="13"/>
      <c r="I427" s="13"/>
      <c r="J427" s="13"/>
      <c r="K427" s="13"/>
      <c r="L427" s="13"/>
      <c r="M427" s="13"/>
      <c r="N427" s="13"/>
    </row>
    <row r="428" spans="1:14" ht="16.5" x14ac:dyDescent="0.3">
      <c r="A428" s="13"/>
      <c r="B428" s="13"/>
      <c r="C428" s="13"/>
      <c r="D428" s="13"/>
      <c r="E428" s="13"/>
      <c r="F428" s="13"/>
      <c r="G428" s="13"/>
      <c r="H428" s="13"/>
      <c r="I428" s="13"/>
      <c r="J428" s="13"/>
      <c r="K428" s="13"/>
      <c r="L428" s="13"/>
      <c r="M428" s="13"/>
      <c r="N428" s="13"/>
    </row>
    <row r="429" spans="1:14" ht="16.5" x14ac:dyDescent="0.3">
      <c r="A429" s="13"/>
      <c r="B429" s="13"/>
      <c r="C429" s="13"/>
      <c r="D429" s="13"/>
      <c r="E429" s="13"/>
      <c r="F429" s="13"/>
      <c r="G429" s="13"/>
      <c r="H429" s="13"/>
      <c r="I429" s="13"/>
      <c r="J429" s="13"/>
      <c r="K429" s="13"/>
      <c r="L429" s="13"/>
      <c r="M429" s="13"/>
      <c r="N429" s="13"/>
    </row>
    <row r="430" spans="1:14" ht="16.5" x14ac:dyDescent="0.3">
      <c r="A430" s="13"/>
      <c r="B430" s="13"/>
      <c r="C430" s="13"/>
      <c r="D430" s="13"/>
      <c r="E430" s="13"/>
      <c r="F430" s="13"/>
      <c r="G430" s="13"/>
      <c r="H430" s="13"/>
      <c r="I430" s="13"/>
      <c r="J430" s="13"/>
      <c r="K430" s="13"/>
      <c r="L430" s="13"/>
      <c r="M430" s="13"/>
      <c r="N430" s="13"/>
    </row>
    <row r="431" spans="1:14" ht="16.5" x14ac:dyDescent="0.3">
      <c r="A431" s="13"/>
      <c r="B431" s="13"/>
      <c r="C431" s="13"/>
      <c r="D431" s="13"/>
      <c r="E431" s="13"/>
      <c r="F431" s="13"/>
      <c r="G431" s="13"/>
      <c r="H431" s="13"/>
      <c r="I431" s="13"/>
      <c r="J431" s="13"/>
      <c r="K431" s="13"/>
      <c r="L431" s="13"/>
      <c r="M431" s="13"/>
      <c r="N431" s="13"/>
    </row>
    <row r="432" spans="1:14" ht="16.5" x14ac:dyDescent="0.3">
      <c r="A432" s="13"/>
      <c r="B432" s="13"/>
      <c r="C432" s="13"/>
      <c r="D432" s="13"/>
      <c r="E432" s="13"/>
      <c r="F432" s="13"/>
      <c r="G432" s="13"/>
      <c r="H432" s="13"/>
      <c r="I432" s="13"/>
      <c r="J432" s="13"/>
      <c r="K432" s="13"/>
      <c r="L432" s="13"/>
      <c r="M432" s="13"/>
      <c r="N432" s="13"/>
    </row>
    <row r="433" spans="1:14" ht="16.5" x14ac:dyDescent="0.3">
      <c r="A433" s="13"/>
      <c r="B433" s="13"/>
      <c r="C433" s="13"/>
      <c r="D433" s="13"/>
      <c r="E433" s="13"/>
      <c r="F433" s="13"/>
      <c r="G433" s="13"/>
      <c r="H433" s="13"/>
      <c r="I433" s="13"/>
      <c r="J433" s="13"/>
      <c r="K433" s="13"/>
      <c r="L433" s="13"/>
      <c r="M433" s="13"/>
      <c r="N433" s="13"/>
    </row>
    <row r="434" spans="1:14" ht="16.5" x14ac:dyDescent="0.3">
      <c r="A434" s="13"/>
      <c r="B434" s="13"/>
      <c r="C434" s="13"/>
      <c r="D434" s="13"/>
      <c r="E434" s="13"/>
      <c r="F434" s="13"/>
      <c r="G434" s="13"/>
      <c r="H434" s="13"/>
      <c r="I434" s="13"/>
      <c r="J434" s="13"/>
      <c r="K434" s="13"/>
      <c r="L434" s="13"/>
      <c r="M434" s="13"/>
      <c r="N434" s="13"/>
    </row>
    <row r="435" spans="1:14" ht="16.5" x14ac:dyDescent="0.3">
      <c r="A435" s="13"/>
      <c r="B435" s="13"/>
      <c r="C435" s="13"/>
      <c r="D435" s="13"/>
      <c r="E435" s="13"/>
      <c r="F435" s="13"/>
      <c r="G435" s="13"/>
      <c r="H435" s="13"/>
      <c r="I435" s="13"/>
      <c r="J435" s="13"/>
      <c r="K435" s="13"/>
      <c r="L435" s="13"/>
      <c r="M435" s="13"/>
      <c r="N435" s="13"/>
    </row>
    <row r="436" spans="1:14" ht="16.5" x14ac:dyDescent="0.3">
      <c r="A436" s="13"/>
      <c r="B436" s="13"/>
      <c r="C436" s="13"/>
      <c r="D436" s="13"/>
      <c r="E436" s="13"/>
      <c r="F436" s="13"/>
      <c r="G436" s="13"/>
      <c r="H436" s="13"/>
      <c r="I436" s="13"/>
      <c r="J436" s="13"/>
      <c r="K436" s="13"/>
      <c r="L436" s="13"/>
      <c r="M436" s="13"/>
      <c r="N436" s="13"/>
    </row>
    <row r="437" spans="1:14" ht="16.5" x14ac:dyDescent="0.3">
      <c r="A437" s="13"/>
      <c r="B437" s="13"/>
      <c r="C437" s="13"/>
      <c r="D437" s="13"/>
      <c r="E437" s="13"/>
      <c r="F437" s="13"/>
      <c r="G437" s="13"/>
      <c r="H437" s="13"/>
      <c r="I437" s="13"/>
      <c r="J437" s="13"/>
      <c r="K437" s="13"/>
      <c r="L437" s="13"/>
      <c r="M437" s="13"/>
      <c r="N437" s="13"/>
    </row>
    <row r="438" spans="1:14" ht="16.5" x14ac:dyDescent="0.3">
      <c r="A438" s="13"/>
      <c r="B438" s="13"/>
      <c r="C438" s="13"/>
      <c r="D438" s="13"/>
      <c r="E438" s="13"/>
      <c r="F438" s="13"/>
      <c r="G438" s="13"/>
      <c r="H438" s="13"/>
      <c r="I438" s="13"/>
      <c r="J438" s="13"/>
      <c r="K438" s="13"/>
      <c r="L438" s="13"/>
      <c r="M438" s="13"/>
      <c r="N438" s="13"/>
    </row>
    <row r="439" spans="1:14" ht="16.5" x14ac:dyDescent="0.3">
      <c r="A439" s="13"/>
      <c r="B439" s="13"/>
      <c r="C439" s="13"/>
      <c r="D439" s="13"/>
      <c r="E439" s="13"/>
      <c r="F439" s="13"/>
      <c r="G439" s="13"/>
      <c r="H439" s="13"/>
      <c r="I439" s="13"/>
      <c r="J439" s="13"/>
      <c r="K439" s="13"/>
      <c r="L439" s="13"/>
      <c r="M439" s="13"/>
      <c r="N439" s="13"/>
    </row>
    <row r="440" spans="1:14" ht="16.5" x14ac:dyDescent="0.3">
      <c r="A440" s="13"/>
      <c r="B440" s="13"/>
      <c r="C440" s="13"/>
      <c r="D440" s="13"/>
      <c r="E440" s="13"/>
      <c r="F440" s="13"/>
      <c r="G440" s="13"/>
      <c r="H440" s="13"/>
      <c r="I440" s="13"/>
      <c r="J440" s="13"/>
      <c r="K440" s="13"/>
      <c r="L440" s="13"/>
      <c r="M440" s="13"/>
      <c r="N440" s="13"/>
    </row>
    <row r="441" spans="1:14" ht="16.5" x14ac:dyDescent="0.3">
      <c r="A441" s="13"/>
      <c r="B441" s="13"/>
      <c r="C441" s="13"/>
      <c r="D441" s="13"/>
      <c r="E441" s="13"/>
      <c r="F441" s="13"/>
      <c r="G441" s="13"/>
      <c r="H441" s="13"/>
      <c r="I441" s="13"/>
      <c r="J441" s="13"/>
      <c r="K441" s="13"/>
      <c r="L441" s="13"/>
      <c r="M441" s="13"/>
      <c r="N441" s="13"/>
    </row>
    <row r="442" spans="1:14" ht="16.5" x14ac:dyDescent="0.3">
      <c r="A442" s="13"/>
      <c r="B442" s="13"/>
      <c r="C442" s="13"/>
      <c r="D442" s="13"/>
      <c r="E442" s="13"/>
      <c r="F442" s="13"/>
      <c r="G442" s="13"/>
      <c r="H442" s="13"/>
      <c r="I442" s="13"/>
      <c r="J442" s="13"/>
      <c r="K442" s="13"/>
      <c r="L442" s="13"/>
      <c r="M442" s="13"/>
      <c r="N442" s="13"/>
    </row>
    <row r="443" spans="1:14" ht="16.5" x14ac:dyDescent="0.3">
      <c r="A443" s="13"/>
      <c r="B443" s="13"/>
      <c r="C443" s="13"/>
      <c r="D443" s="13"/>
      <c r="E443" s="13"/>
      <c r="F443" s="13"/>
      <c r="G443" s="13"/>
      <c r="H443" s="13"/>
      <c r="I443" s="13"/>
      <c r="J443" s="13"/>
      <c r="K443" s="13"/>
      <c r="L443" s="13"/>
      <c r="M443" s="13"/>
      <c r="N443" s="13"/>
    </row>
    <row r="444" spans="1:14" ht="16.5" x14ac:dyDescent="0.3">
      <c r="A444" s="13"/>
      <c r="B444" s="13"/>
      <c r="C444" s="13"/>
      <c r="D444" s="13"/>
      <c r="E444" s="13"/>
      <c r="F444" s="13"/>
      <c r="G444" s="13"/>
      <c r="H444" s="13"/>
      <c r="I444" s="13"/>
      <c r="J444" s="13"/>
      <c r="K444" s="13"/>
      <c r="L444" s="13"/>
      <c r="M444" s="13"/>
      <c r="N444" s="13"/>
    </row>
    <row r="445" spans="1:14" ht="16.5" x14ac:dyDescent="0.3">
      <c r="A445" s="13"/>
      <c r="B445" s="13"/>
      <c r="C445" s="13"/>
      <c r="D445" s="13"/>
      <c r="E445" s="13"/>
      <c r="F445" s="13"/>
      <c r="G445" s="13"/>
      <c r="H445" s="13"/>
      <c r="I445" s="13"/>
      <c r="J445" s="13"/>
      <c r="K445" s="13"/>
      <c r="L445" s="13"/>
      <c r="M445" s="13"/>
      <c r="N445" s="13"/>
    </row>
    <row r="446" spans="1:14" ht="16.5" x14ac:dyDescent="0.3">
      <c r="A446" s="13"/>
      <c r="B446" s="13"/>
      <c r="C446" s="13"/>
      <c r="D446" s="13"/>
      <c r="E446" s="13"/>
      <c r="F446" s="13"/>
      <c r="G446" s="13"/>
      <c r="H446" s="13"/>
      <c r="I446" s="13"/>
      <c r="J446" s="13"/>
      <c r="K446" s="13"/>
      <c r="L446" s="13"/>
      <c r="M446" s="13"/>
      <c r="N446" s="13"/>
    </row>
    <row r="447" spans="1:14" ht="16.5" x14ac:dyDescent="0.3">
      <c r="A447" s="13"/>
      <c r="B447" s="13"/>
      <c r="C447" s="13"/>
      <c r="D447" s="13"/>
      <c r="E447" s="13"/>
      <c r="F447" s="13"/>
      <c r="G447" s="13"/>
      <c r="H447" s="13"/>
      <c r="I447" s="13"/>
      <c r="J447" s="13"/>
      <c r="K447" s="13"/>
      <c r="L447" s="13"/>
      <c r="M447" s="13"/>
      <c r="N447" s="13"/>
    </row>
    <row r="448" spans="1:14" ht="16.5" x14ac:dyDescent="0.3">
      <c r="A448" s="13"/>
      <c r="B448" s="13"/>
      <c r="C448" s="13"/>
      <c r="D448" s="13"/>
      <c r="E448" s="13"/>
      <c r="F448" s="13"/>
      <c r="G448" s="13"/>
      <c r="H448" s="13"/>
      <c r="I448" s="13"/>
      <c r="J448" s="13"/>
      <c r="K448" s="13"/>
      <c r="L448" s="13"/>
      <c r="M448" s="13"/>
      <c r="N448" s="13"/>
    </row>
    <row r="449" spans="1:14" ht="16.5" x14ac:dyDescent="0.3">
      <c r="A449" s="13"/>
      <c r="B449" s="13"/>
      <c r="C449" s="13"/>
      <c r="D449" s="13"/>
      <c r="E449" s="13"/>
      <c r="F449" s="13"/>
      <c r="G449" s="13"/>
      <c r="H449" s="13"/>
      <c r="I449" s="13"/>
      <c r="J449" s="13"/>
      <c r="K449" s="13"/>
      <c r="L449" s="13"/>
      <c r="M449" s="13"/>
      <c r="N449" s="13"/>
    </row>
    <row r="450" spans="1:14" ht="16.5" x14ac:dyDescent="0.3">
      <c r="A450" s="13"/>
      <c r="B450" s="13"/>
      <c r="C450" s="13"/>
      <c r="D450" s="13"/>
      <c r="E450" s="13"/>
      <c r="F450" s="13"/>
      <c r="G450" s="13"/>
      <c r="H450" s="13"/>
      <c r="I450" s="13"/>
      <c r="J450" s="13"/>
      <c r="K450" s="13"/>
      <c r="L450" s="13"/>
      <c r="M450" s="13"/>
      <c r="N450" s="13"/>
    </row>
    <row r="451" spans="1:14" ht="16.5" x14ac:dyDescent="0.3">
      <c r="A451" s="13"/>
      <c r="B451" s="13"/>
      <c r="C451" s="13"/>
      <c r="D451" s="13"/>
      <c r="E451" s="13"/>
      <c r="F451" s="13"/>
      <c r="G451" s="13"/>
      <c r="H451" s="13"/>
      <c r="I451" s="13"/>
      <c r="J451" s="13"/>
      <c r="K451" s="13"/>
      <c r="L451" s="13"/>
      <c r="M451" s="13"/>
      <c r="N451" s="13"/>
    </row>
    <row r="452" spans="1:14" ht="16.5" x14ac:dyDescent="0.3">
      <c r="A452" s="13"/>
      <c r="B452" s="13"/>
      <c r="C452" s="13"/>
      <c r="D452" s="13"/>
      <c r="E452" s="13"/>
      <c r="F452" s="13"/>
      <c r="G452" s="13"/>
      <c r="H452" s="13"/>
      <c r="I452" s="13"/>
      <c r="J452" s="13"/>
      <c r="K452" s="13"/>
      <c r="L452" s="13"/>
      <c r="M452" s="13"/>
      <c r="N452" s="13"/>
    </row>
    <row r="453" spans="1:14" ht="16.5" x14ac:dyDescent="0.3">
      <c r="A453" s="13"/>
      <c r="B453" s="13"/>
      <c r="C453" s="13"/>
      <c r="D453" s="13"/>
      <c r="E453" s="13"/>
      <c r="F453" s="13"/>
      <c r="G453" s="13"/>
      <c r="H453" s="13"/>
      <c r="I453" s="13"/>
      <c r="J453" s="13"/>
      <c r="K453" s="13"/>
      <c r="L453" s="13"/>
      <c r="M453" s="13"/>
      <c r="N453" s="13"/>
    </row>
    <row r="454" spans="1:14" ht="16.5" x14ac:dyDescent="0.3">
      <c r="A454" s="13"/>
      <c r="B454" s="13"/>
      <c r="C454" s="13"/>
      <c r="D454" s="13"/>
      <c r="E454" s="13"/>
      <c r="F454" s="13"/>
      <c r="G454" s="13"/>
      <c r="H454" s="13"/>
      <c r="I454" s="13"/>
      <c r="J454" s="13"/>
      <c r="K454" s="13"/>
      <c r="L454" s="13"/>
      <c r="M454" s="13"/>
      <c r="N454" s="13"/>
    </row>
    <row r="455" spans="1:14" ht="16.5" x14ac:dyDescent="0.3">
      <c r="A455" s="13"/>
      <c r="B455" s="13"/>
      <c r="C455" s="13"/>
      <c r="D455" s="13"/>
      <c r="E455" s="13"/>
      <c r="F455" s="13"/>
      <c r="G455" s="13"/>
      <c r="H455" s="13"/>
      <c r="I455" s="13"/>
      <c r="J455" s="13"/>
      <c r="K455" s="13"/>
      <c r="L455" s="13"/>
      <c r="M455" s="13"/>
      <c r="N455" s="13"/>
    </row>
    <row r="456" spans="1:14" ht="16.5" x14ac:dyDescent="0.3">
      <c r="A456" s="13"/>
      <c r="B456" s="13"/>
      <c r="C456" s="13"/>
      <c r="D456" s="13"/>
      <c r="E456" s="13"/>
      <c r="F456" s="13"/>
      <c r="G456" s="13"/>
      <c r="H456" s="13"/>
      <c r="I456" s="13"/>
      <c r="J456" s="13"/>
      <c r="K456" s="13"/>
      <c r="L456" s="13"/>
      <c r="M456" s="13"/>
      <c r="N456" s="13"/>
    </row>
    <row r="457" spans="1:14" ht="16.5" x14ac:dyDescent="0.3">
      <c r="A457" s="13"/>
      <c r="B457" s="13"/>
      <c r="C457" s="13"/>
      <c r="D457" s="13"/>
      <c r="E457" s="13"/>
      <c r="F457" s="13"/>
      <c r="G457" s="13"/>
      <c r="H457" s="13"/>
      <c r="I457" s="13"/>
      <c r="J457" s="13"/>
      <c r="K457" s="13"/>
      <c r="L457" s="13"/>
      <c r="M457" s="13"/>
      <c r="N457" s="13"/>
    </row>
    <row r="458" spans="1:14" ht="16.5" x14ac:dyDescent="0.3">
      <c r="A458" s="13"/>
      <c r="B458" s="13"/>
      <c r="C458" s="13"/>
      <c r="D458" s="13"/>
      <c r="E458" s="13"/>
      <c r="F458" s="13"/>
      <c r="G458" s="13"/>
      <c r="H458" s="13"/>
      <c r="I458" s="13"/>
      <c r="J458" s="13"/>
      <c r="K458" s="13"/>
      <c r="L458" s="13"/>
      <c r="M458" s="13"/>
      <c r="N458" s="13"/>
    </row>
    <row r="459" spans="1:14" ht="16.5" x14ac:dyDescent="0.3">
      <c r="A459" s="13"/>
      <c r="B459" s="13"/>
      <c r="C459" s="13"/>
      <c r="D459" s="13"/>
      <c r="E459" s="13"/>
      <c r="F459" s="13"/>
      <c r="G459" s="13"/>
      <c r="H459" s="13"/>
      <c r="I459" s="13"/>
      <c r="J459" s="13"/>
      <c r="K459" s="13"/>
      <c r="L459" s="13"/>
      <c r="M459" s="13"/>
      <c r="N459" s="13"/>
    </row>
    <row r="460" spans="1:14" ht="16.5" x14ac:dyDescent="0.3">
      <c r="A460" s="13"/>
      <c r="B460" s="13"/>
      <c r="C460" s="13"/>
      <c r="D460" s="13"/>
      <c r="E460" s="13"/>
      <c r="F460" s="13"/>
      <c r="G460" s="13"/>
      <c r="H460" s="13"/>
      <c r="I460" s="13"/>
      <c r="J460" s="13"/>
      <c r="K460" s="13"/>
      <c r="L460" s="13"/>
      <c r="M460" s="13"/>
      <c r="N460" s="13"/>
    </row>
    <row r="461" spans="1:14" ht="16.5" x14ac:dyDescent="0.3">
      <c r="A461" s="13"/>
      <c r="B461" s="13"/>
      <c r="C461" s="13"/>
      <c r="D461" s="13"/>
      <c r="E461" s="13"/>
      <c r="F461" s="13"/>
      <c r="G461" s="13"/>
      <c r="H461" s="13"/>
      <c r="I461" s="13"/>
      <c r="J461" s="13"/>
      <c r="K461" s="13"/>
      <c r="L461" s="13"/>
      <c r="M461" s="13"/>
      <c r="N461" s="13"/>
    </row>
    <row r="462" spans="1:14" ht="16.5" x14ac:dyDescent="0.3">
      <c r="A462" s="13"/>
      <c r="B462" s="13"/>
      <c r="C462" s="13"/>
      <c r="D462" s="13"/>
      <c r="E462" s="13"/>
      <c r="F462" s="13"/>
      <c r="G462" s="13"/>
      <c r="H462" s="13"/>
      <c r="I462" s="13"/>
      <c r="J462" s="13"/>
      <c r="K462" s="13"/>
      <c r="L462" s="13"/>
      <c r="M462" s="13"/>
      <c r="N462" s="13"/>
    </row>
    <row r="463" spans="1:14" ht="16.5" x14ac:dyDescent="0.3">
      <c r="A463" s="13"/>
      <c r="B463" s="13"/>
      <c r="C463" s="13"/>
      <c r="D463" s="13"/>
      <c r="E463" s="13"/>
      <c r="F463" s="13"/>
      <c r="G463" s="13"/>
      <c r="H463" s="13"/>
      <c r="I463" s="13"/>
      <c r="J463" s="13"/>
      <c r="K463" s="13"/>
      <c r="L463" s="13"/>
      <c r="M463" s="13"/>
      <c r="N463" s="13"/>
    </row>
    <row r="464" spans="1:14" ht="16.5" x14ac:dyDescent="0.3">
      <c r="A464" s="13"/>
      <c r="B464" s="13"/>
      <c r="C464" s="13"/>
      <c r="D464" s="13"/>
      <c r="E464" s="13"/>
      <c r="F464" s="13"/>
      <c r="G464" s="13"/>
      <c r="H464" s="13"/>
      <c r="I464" s="13"/>
      <c r="J464" s="13"/>
      <c r="K464" s="13"/>
      <c r="L464" s="13"/>
      <c r="M464" s="13"/>
      <c r="N464" s="13"/>
    </row>
    <row r="465" spans="1:14" ht="16.5" x14ac:dyDescent="0.3">
      <c r="A465" s="13"/>
      <c r="B465" s="13"/>
      <c r="C465" s="13"/>
      <c r="D465" s="13"/>
      <c r="E465" s="13"/>
      <c r="F465" s="13"/>
      <c r="G465" s="13"/>
      <c r="H465" s="13"/>
      <c r="I465" s="13"/>
      <c r="J465" s="13"/>
      <c r="K465" s="13"/>
      <c r="L465" s="13"/>
      <c r="M465" s="13"/>
      <c r="N465" s="13"/>
    </row>
    <row r="466" spans="1:14" ht="16.5" x14ac:dyDescent="0.3">
      <c r="A466" s="13"/>
      <c r="B466" s="13"/>
      <c r="C466" s="13"/>
      <c r="D466" s="13"/>
      <c r="E466" s="13"/>
      <c r="F466" s="13"/>
      <c r="G466" s="13"/>
      <c r="H466" s="13"/>
      <c r="I466" s="13"/>
      <c r="J466" s="13"/>
      <c r="K466" s="13"/>
      <c r="L466" s="13"/>
      <c r="M466" s="13"/>
      <c r="N466" s="13"/>
    </row>
    <row r="467" spans="1:14" ht="16.5" x14ac:dyDescent="0.3">
      <c r="A467" s="13"/>
      <c r="B467" s="13"/>
      <c r="C467" s="13"/>
      <c r="D467" s="13"/>
      <c r="E467" s="13"/>
      <c r="F467" s="13"/>
      <c r="G467" s="13"/>
      <c r="H467" s="13"/>
      <c r="I467" s="13"/>
      <c r="J467" s="13"/>
      <c r="K467" s="13"/>
      <c r="L467" s="13"/>
      <c r="M467" s="13"/>
      <c r="N467" s="13"/>
    </row>
    <row r="468" spans="1:14" ht="16.5" x14ac:dyDescent="0.3">
      <c r="A468" s="13"/>
      <c r="B468" s="13"/>
      <c r="C468" s="13"/>
      <c r="D468" s="13"/>
      <c r="E468" s="13"/>
      <c r="F468" s="13"/>
      <c r="G468" s="13"/>
      <c r="H468" s="13"/>
      <c r="I468" s="13"/>
      <c r="J468" s="13"/>
      <c r="K468" s="13"/>
      <c r="L468" s="13"/>
      <c r="M468" s="13"/>
      <c r="N468" s="13"/>
    </row>
    <row r="469" spans="1:14" ht="16.5" x14ac:dyDescent="0.3">
      <c r="A469" s="13"/>
      <c r="B469" s="13"/>
      <c r="C469" s="13"/>
      <c r="D469" s="13"/>
      <c r="E469" s="13"/>
      <c r="F469" s="13"/>
      <c r="G469" s="13"/>
      <c r="H469" s="13"/>
      <c r="I469" s="13"/>
      <c r="J469" s="13"/>
      <c r="K469" s="13"/>
      <c r="L469" s="13"/>
      <c r="M469" s="13"/>
      <c r="N469" s="13"/>
    </row>
    <row r="470" spans="1:14" ht="16.5" x14ac:dyDescent="0.3">
      <c r="A470" s="13"/>
      <c r="B470" s="13"/>
      <c r="C470" s="13"/>
      <c r="D470" s="13"/>
      <c r="E470" s="13"/>
      <c r="F470" s="13"/>
      <c r="G470" s="13"/>
      <c r="H470" s="13"/>
      <c r="I470" s="13"/>
      <c r="J470" s="13"/>
      <c r="K470" s="13"/>
      <c r="L470" s="13"/>
      <c r="M470" s="13"/>
      <c r="N470" s="13"/>
    </row>
    <row r="471" spans="1:14" ht="16.5" x14ac:dyDescent="0.3">
      <c r="A471" s="13"/>
      <c r="B471" s="13"/>
      <c r="C471" s="13"/>
      <c r="D471" s="13"/>
      <c r="E471" s="13"/>
      <c r="F471" s="13"/>
      <c r="G471" s="13"/>
      <c r="H471" s="13"/>
      <c r="I471" s="13"/>
      <c r="J471" s="13"/>
      <c r="K471" s="13"/>
      <c r="L471" s="13"/>
      <c r="M471" s="13"/>
      <c r="N471" s="13"/>
    </row>
    <row r="472" spans="1:14" ht="16.5" x14ac:dyDescent="0.3">
      <c r="A472" s="13"/>
      <c r="B472" s="13"/>
      <c r="C472" s="13"/>
      <c r="D472" s="13"/>
      <c r="E472" s="13"/>
      <c r="F472" s="13"/>
      <c r="G472" s="13"/>
      <c r="H472" s="13"/>
      <c r="I472" s="13"/>
      <c r="J472" s="13"/>
      <c r="K472" s="13"/>
      <c r="L472" s="13"/>
      <c r="M472" s="13"/>
      <c r="N472" s="13"/>
    </row>
    <row r="473" spans="1:14" ht="16.5" x14ac:dyDescent="0.3">
      <c r="A473" s="13"/>
      <c r="B473" s="13"/>
      <c r="C473" s="13"/>
      <c r="D473" s="13"/>
      <c r="E473" s="13"/>
      <c r="F473" s="13"/>
      <c r="G473" s="13"/>
      <c r="H473" s="13"/>
      <c r="I473" s="13"/>
      <c r="J473" s="13"/>
      <c r="K473" s="13"/>
      <c r="L473" s="13"/>
      <c r="M473" s="13"/>
      <c r="N473" s="13"/>
    </row>
    <row r="474" spans="1:14" ht="16.5" x14ac:dyDescent="0.3">
      <c r="A474" s="13"/>
      <c r="B474" s="13"/>
      <c r="C474" s="13"/>
      <c r="D474" s="13"/>
      <c r="E474" s="13"/>
      <c r="F474" s="13"/>
      <c r="G474" s="13"/>
      <c r="H474" s="13"/>
      <c r="I474" s="13"/>
      <c r="J474" s="13"/>
      <c r="K474" s="13"/>
      <c r="L474" s="13"/>
      <c r="M474" s="13"/>
      <c r="N474" s="13"/>
    </row>
    <row r="475" spans="1:14" ht="16.5" x14ac:dyDescent="0.3">
      <c r="A475" s="13"/>
      <c r="B475" s="13"/>
      <c r="C475" s="13"/>
      <c r="D475" s="13"/>
      <c r="E475" s="13"/>
      <c r="F475" s="13"/>
      <c r="G475" s="13"/>
      <c r="H475" s="13"/>
      <c r="I475" s="13"/>
      <c r="J475" s="13"/>
      <c r="K475" s="13"/>
      <c r="L475" s="13"/>
      <c r="M475" s="13"/>
      <c r="N475" s="13"/>
    </row>
    <row r="476" spans="1:14" ht="16.5" x14ac:dyDescent="0.3">
      <c r="A476" s="13"/>
      <c r="B476" s="13"/>
      <c r="C476" s="13"/>
      <c r="D476" s="13"/>
      <c r="E476" s="13"/>
      <c r="F476" s="13"/>
      <c r="G476" s="13"/>
      <c r="H476" s="13"/>
      <c r="I476" s="13"/>
      <c r="J476" s="13"/>
      <c r="K476" s="13"/>
      <c r="L476" s="13"/>
      <c r="M476" s="13"/>
      <c r="N476" s="13"/>
    </row>
    <row r="477" spans="1:14" ht="16.5" x14ac:dyDescent="0.3">
      <c r="A477" s="13"/>
      <c r="B477" s="13"/>
      <c r="C477" s="13"/>
      <c r="D477" s="13"/>
      <c r="E477" s="13"/>
      <c r="F477" s="13"/>
      <c r="G477" s="13"/>
      <c r="H477" s="13"/>
      <c r="I477" s="13"/>
      <c r="J477" s="13"/>
      <c r="K477" s="13"/>
      <c r="L477" s="13"/>
      <c r="M477" s="13"/>
      <c r="N477" s="13"/>
    </row>
    <row r="478" spans="1:14" ht="16.5" x14ac:dyDescent="0.3">
      <c r="A478" s="13"/>
      <c r="B478" s="13"/>
      <c r="C478" s="13"/>
      <c r="D478" s="13"/>
      <c r="E478" s="13"/>
      <c r="F478" s="13"/>
      <c r="G478" s="13"/>
      <c r="H478" s="13"/>
      <c r="I478" s="13"/>
      <c r="J478" s="13"/>
      <c r="K478" s="13"/>
      <c r="L478" s="13"/>
      <c r="M478" s="13"/>
      <c r="N478" s="13"/>
    </row>
    <row r="479" spans="1:14" ht="16.5" x14ac:dyDescent="0.3">
      <c r="A479" s="13"/>
      <c r="B479" s="13"/>
      <c r="C479" s="13"/>
      <c r="D479" s="13"/>
      <c r="E479" s="13"/>
      <c r="F479" s="13"/>
      <c r="G479" s="13"/>
      <c r="H479" s="13"/>
      <c r="I479" s="13"/>
      <c r="J479" s="13"/>
      <c r="K479" s="13"/>
      <c r="L479" s="13"/>
      <c r="M479" s="13"/>
      <c r="N479" s="13"/>
    </row>
    <row r="480" spans="1:14" ht="16.5" x14ac:dyDescent="0.3">
      <c r="A480" s="13"/>
      <c r="B480" s="13"/>
      <c r="C480" s="13"/>
      <c r="D480" s="13"/>
      <c r="E480" s="13"/>
      <c r="F480" s="13"/>
      <c r="G480" s="13"/>
      <c r="H480" s="13"/>
      <c r="I480" s="13"/>
      <c r="J480" s="13"/>
      <c r="K480" s="13"/>
      <c r="L480" s="13"/>
      <c r="M480" s="13"/>
      <c r="N480" s="13"/>
    </row>
    <row r="481" spans="1:14" ht="16.5" x14ac:dyDescent="0.3">
      <c r="A481" s="13"/>
      <c r="B481" s="13"/>
      <c r="C481" s="13"/>
      <c r="D481" s="13"/>
      <c r="E481" s="13"/>
      <c r="F481" s="13"/>
      <c r="G481" s="13"/>
      <c r="H481" s="13"/>
      <c r="I481" s="13"/>
      <c r="J481" s="13"/>
      <c r="K481" s="13"/>
      <c r="L481" s="13"/>
      <c r="M481" s="13"/>
      <c r="N481" s="13"/>
    </row>
    <row r="482" spans="1:14" ht="16.5" x14ac:dyDescent="0.3">
      <c r="A482" s="13"/>
      <c r="B482" s="13"/>
      <c r="C482" s="13"/>
      <c r="D482" s="13"/>
      <c r="E482" s="13"/>
      <c r="F482" s="13"/>
      <c r="G482" s="13"/>
      <c r="H482" s="13"/>
      <c r="I482" s="13"/>
      <c r="J482" s="13"/>
      <c r="K482" s="13"/>
      <c r="L482" s="13"/>
      <c r="M482" s="13"/>
      <c r="N482" s="13"/>
    </row>
    <row r="483" spans="1:14" ht="16.5" x14ac:dyDescent="0.3">
      <c r="A483" s="13"/>
      <c r="B483" s="13"/>
      <c r="C483" s="13"/>
      <c r="D483" s="13"/>
      <c r="E483" s="13"/>
      <c r="F483" s="13"/>
      <c r="G483" s="13"/>
      <c r="H483" s="13"/>
      <c r="I483" s="13"/>
      <c r="J483" s="13"/>
      <c r="K483" s="13"/>
      <c r="L483" s="13"/>
      <c r="M483" s="13"/>
      <c r="N483" s="13"/>
    </row>
    <row r="484" spans="1:14" ht="16.5" x14ac:dyDescent="0.3">
      <c r="A484" s="13"/>
      <c r="B484" s="13"/>
      <c r="C484" s="13"/>
      <c r="D484" s="13"/>
      <c r="E484" s="13"/>
      <c r="F484" s="13"/>
      <c r="G484" s="13"/>
      <c r="H484" s="13"/>
      <c r="I484" s="13"/>
      <c r="J484" s="13"/>
      <c r="K484" s="13"/>
      <c r="L484" s="13"/>
      <c r="M484" s="13"/>
      <c r="N484" s="13"/>
    </row>
    <row r="485" spans="1:14" ht="16.5" x14ac:dyDescent="0.3">
      <c r="A485" s="13"/>
      <c r="B485" s="13"/>
      <c r="C485" s="13"/>
      <c r="D485" s="13"/>
      <c r="E485" s="13"/>
      <c r="F485" s="13"/>
      <c r="G485" s="13"/>
      <c r="H485" s="13"/>
      <c r="I485" s="13"/>
      <c r="J485" s="13"/>
      <c r="K485" s="13"/>
      <c r="L485" s="13"/>
      <c r="M485" s="13"/>
      <c r="N485" s="13"/>
    </row>
    <row r="486" spans="1:14" ht="16.5" x14ac:dyDescent="0.3">
      <c r="A486" s="13"/>
      <c r="B486" s="13"/>
      <c r="C486" s="13"/>
      <c r="D486" s="13"/>
      <c r="E486" s="13"/>
      <c r="F486" s="13"/>
      <c r="G486" s="13"/>
      <c r="H486" s="13"/>
      <c r="I486" s="13"/>
      <c r="J486" s="13"/>
      <c r="K486" s="13"/>
      <c r="L486" s="13"/>
      <c r="M486" s="13"/>
      <c r="N486" s="13"/>
    </row>
    <row r="487" spans="1:14" ht="16.5" x14ac:dyDescent="0.3">
      <c r="A487" s="13"/>
      <c r="B487" s="13"/>
      <c r="C487" s="13"/>
      <c r="D487" s="13"/>
      <c r="E487" s="13"/>
      <c r="F487" s="13"/>
      <c r="G487" s="13"/>
      <c r="H487" s="13"/>
      <c r="I487" s="13"/>
      <c r="J487" s="13"/>
      <c r="K487" s="13"/>
      <c r="L487" s="13"/>
      <c r="M487" s="13"/>
      <c r="N487" s="13"/>
    </row>
    <row r="488" spans="1:14" ht="16.5" x14ac:dyDescent="0.3">
      <c r="A488" s="13"/>
      <c r="B488" s="13"/>
      <c r="C488" s="13"/>
      <c r="D488" s="13"/>
      <c r="E488" s="13"/>
      <c r="F488" s="13"/>
      <c r="G488" s="13"/>
      <c r="H488" s="13"/>
      <c r="I488" s="13"/>
      <c r="J488" s="13"/>
      <c r="K488" s="13"/>
      <c r="L488" s="13"/>
      <c r="M488" s="13"/>
      <c r="N488" s="13"/>
    </row>
    <row r="489" spans="1:14" ht="16.5" x14ac:dyDescent="0.3">
      <c r="A489" s="13"/>
      <c r="B489" s="13"/>
      <c r="C489" s="13"/>
      <c r="D489" s="13"/>
      <c r="E489" s="13"/>
      <c r="F489" s="13"/>
      <c r="G489" s="13"/>
      <c r="H489" s="13"/>
      <c r="I489" s="13"/>
      <c r="J489" s="13"/>
      <c r="K489" s="13"/>
      <c r="L489" s="13"/>
      <c r="M489" s="13"/>
      <c r="N489" s="13"/>
    </row>
    <row r="490" spans="1:14" ht="16.5" x14ac:dyDescent="0.3">
      <c r="A490" s="13"/>
      <c r="B490" s="13"/>
      <c r="C490" s="13"/>
      <c r="D490" s="13"/>
      <c r="E490" s="13"/>
      <c r="F490" s="13"/>
      <c r="G490" s="13"/>
      <c r="H490" s="13"/>
      <c r="I490" s="13"/>
      <c r="J490" s="13"/>
      <c r="K490" s="13"/>
      <c r="L490" s="13"/>
      <c r="M490" s="13"/>
      <c r="N490" s="13"/>
    </row>
    <row r="491" spans="1:14" ht="16.5" x14ac:dyDescent="0.3">
      <c r="A491" s="13"/>
      <c r="B491" s="13"/>
      <c r="C491" s="13"/>
      <c r="D491" s="13"/>
      <c r="E491" s="13"/>
      <c r="F491" s="13"/>
      <c r="G491" s="13"/>
      <c r="H491" s="13"/>
      <c r="I491" s="13"/>
      <c r="J491" s="13"/>
      <c r="K491" s="13"/>
      <c r="L491" s="13"/>
      <c r="M491" s="13"/>
      <c r="N491" s="13"/>
    </row>
    <row r="492" spans="1:14" ht="16.5" x14ac:dyDescent="0.3">
      <c r="A492" s="13"/>
      <c r="B492" s="13"/>
      <c r="C492" s="13"/>
      <c r="D492" s="13"/>
      <c r="E492" s="13"/>
      <c r="F492" s="13"/>
      <c r="G492" s="13"/>
      <c r="H492" s="13"/>
      <c r="I492" s="13"/>
      <c r="J492" s="13"/>
      <c r="K492" s="13"/>
      <c r="L492" s="13"/>
      <c r="M492" s="13"/>
      <c r="N492" s="13"/>
    </row>
    <row r="493" spans="1:14" ht="16.5" x14ac:dyDescent="0.3">
      <c r="A493" s="13"/>
      <c r="B493" s="13"/>
      <c r="C493" s="13"/>
      <c r="D493" s="13"/>
      <c r="E493" s="13"/>
      <c r="F493" s="13"/>
      <c r="G493" s="13"/>
      <c r="H493" s="13"/>
      <c r="I493" s="13"/>
      <c r="J493" s="13"/>
      <c r="K493" s="13"/>
      <c r="L493" s="13"/>
      <c r="M493" s="13"/>
      <c r="N493" s="13"/>
    </row>
    <row r="494" spans="1:14" ht="16.5" x14ac:dyDescent="0.3">
      <c r="A494" s="13"/>
      <c r="B494" s="13"/>
      <c r="C494" s="13"/>
      <c r="D494" s="13"/>
      <c r="E494" s="13"/>
      <c r="F494" s="13"/>
      <c r="G494" s="13"/>
      <c r="H494" s="13"/>
      <c r="I494" s="13"/>
      <c r="J494" s="13"/>
      <c r="K494" s="13"/>
      <c r="L494" s="13"/>
      <c r="M494" s="13"/>
      <c r="N494" s="13"/>
    </row>
    <row r="495" spans="1:14" ht="16.5" x14ac:dyDescent="0.3">
      <c r="A495" s="13"/>
      <c r="B495" s="13"/>
      <c r="C495" s="13"/>
      <c r="D495" s="13"/>
      <c r="E495" s="13"/>
      <c r="F495" s="13"/>
      <c r="G495" s="13"/>
      <c r="H495" s="13"/>
      <c r="I495" s="13"/>
      <c r="J495" s="13"/>
      <c r="K495" s="13"/>
      <c r="L495" s="13"/>
      <c r="M495" s="13"/>
      <c r="N495" s="13"/>
    </row>
    <row r="496" spans="1:14" ht="16.5" x14ac:dyDescent="0.3">
      <c r="A496" s="13"/>
      <c r="B496" s="13"/>
      <c r="C496" s="13"/>
      <c r="D496" s="13"/>
      <c r="E496" s="13"/>
      <c r="F496" s="13"/>
      <c r="G496" s="13"/>
      <c r="H496" s="13"/>
      <c r="I496" s="13"/>
      <c r="J496" s="13"/>
      <c r="K496" s="13"/>
      <c r="L496" s="13"/>
      <c r="M496" s="13"/>
      <c r="N496" s="13"/>
    </row>
    <row r="497" spans="1:14" ht="16.5" x14ac:dyDescent="0.3">
      <c r="A497" s="13"/>
      <c r="B497" s="13"/>
      <c r="C497" s="13"/>
      <c r="D497" s="13"/>
      <c r="E497" s="13"/>
      <c r="F497" s="13"/>
      <c r="G497" s="13"/>
      <c r="H497" s="13"/>
      <c r="I497" s="13"/>
      <c r="J497" s="13"/>
      <c r="K497" s="13"/>
      <c r="L497" s="13"/>
      <c r="M497" s="13"/>
      <c r="N497" s="13"/>
    </row>
    <row r="498" spans="1:14" ht="16.5" x14ac:dyDescent="0.3">
      <c r="A498" s="13"/>
      <c r="B498" s="13"/>
      <c r="C498" s="13"/>
      <c r="D498" s="13"/>
      <c r="E498" s="13"/>
      <c r="F498" s="13"/>
      <c r="G498" s="13"/>
      <c r="H498" s="13"/>
      <c r="I498" s="13"/>
      <c r="J498" s="13"/>
      <c r="K498" s="13"/>
      <c r="L498" s="13"/>
      <c r="M498" s="13"/>
      <c r="N498" s="13"/>
    </row>
    <row r="499" spans="1:14" ht="16.5" x14ac:dyDescent="0.3">
      <c r="A499" s="13"/>
      <c r="B499" s="13"/>
      <c r="C499" s="13"/>
      <c r="D499" s="13"/>
      <c r="E499" s="13"/>
      <c r="F499" s="13"/>
      <c r="G499" s="13"/>
      <c r="H499" s="13"/>
      <c r="I499" s="13"/>
      <c r="J499" s="13"/>
      <c r="K499" s="13"/>
      <c r="L499" s="13"/>
      <c r="M499" s="13"/>
      <c r="N499" s="13"/>
    </row>
    <row r="500" spans="1:14" ht="16.5" x14ac:dyDescent="0.3">
      <c r="A500" s="13"/>
      <c r="B500" s="13"/>
      <c r="C500" s="13"/>
      <c r="D500" s="13"/>
      <c r="E500" s="13"/>
      <c r="F500" s="13"/>
      <c r="G500" s="13"/>
      <c r="H500" s="13"/>
      <c r="I500" s="13"/>
      <c r="J500" s="13"/>
      <c r="K500" s="13"/>
      <c r="L500" s="13"/>
      <c r="M500" s="13"/>
      <c r="N500" s="13"/>
    </row>
    <row r="501" spans="1:14" ht="16.5" x14ac:dyDescent="0.3">
      <c r="A501" s="13"/>
      <c r="B501" s="13"/>
      <c r="C501" s="13"/>
      <c r="D501" s="13"/>
      <c r="E501" s="13"/>
      <c r="F501" s="13"/>
      <c r="G501" s="13"/>
      <c r="H501" s="13"/>
      <c r="I501" s="13"/>
      <c r="J501" s="13"/>
      <c r="K501" s="13"/>
      <c r="L501" s="13"/>
      <c r="M501" s="13"/>
      <c r="N501" s="13"/>
    </row>
    <row r="502" spans="1:14" ht="16.5" x14ac:dyDescent="0.3">
      <c r="A502" s="13"/>
      <c r="B502" s="13"/>
      <c r="C502" s="13"/>
      <c r="D502" s="13"/>
      <c r="E502" s="13"/>
      <c r="F502" s="13"/>
      <c r="G502" s="13"/>
      <c r="H502" s="13"/>
      <c r="I502" s="13"/>
      <c r="J502" s="13"/>
      <c r="K502" s="13"/>
      <c r="L502" s="13"/>
      <c r="M502" s="13"/>
      <c r="N502" s="13"/>
    </row>
    <row r="503" spans="1:14" ht="16.5" x14ac:dyDescent="0.3">
      <c r="A503" s="13"/>
      <c r="B503" s="13"/>
      <c r="C503" s="13"/>
      <c r="D503" s="13"/>
      <c r="E503" s="13"/>
      <c r="F503" s="13"/>
      <c r="G503" s="13"/>
      <c r="H503" s="13"/>
      <c r="I503" s="13"/>
      <c r="J503" s="13"/>
      <c r="K503" s="13"/>
      <c r="L503" s="13"/>
      <c r="M503" s="13"/>
      <c r="N503" s="13"/>
    </row>
    <row r="504" spans="1:14" ht="16.5" x14ac:dyDescent="0.3">
      <c r="A504" s="13"/>
      <c r="B504" s="13"/>
      <c r="C504" s="13"/>
      <c r="D504" s="13"/>
      <c r="E504" s="13"/>
      <c r="F504" s="13"/>
      <c r="G504" s="13"/>
      <c r="H504" s="13"/>
      <c r="I504" s="13"/>
      <c r="J504" s="13"/>
      <c r="K504" s="13"/>
      <c r="L504" s="13"/>
      <c r="M504" s="13"/>
      <c r="N504" s="13"/>
    </row>
    <row r="505" spans="1:14" ht="16.5" x14ac:dyDescent="0.3">
      <c r="A505" s="13"/>
      <c r="B505" s="13"/>
      <c r="C505" s="13"/>
      <c r="D505" s="13"/>
      <c r="E505" s="13"/>
      <c r="F505" s="13"/>
      <c r="G505" s="13"/>
      <c r="H505" s="13"/>
      <c r="I505" s="13"/>
      <c r="J505" s="13"/>
      <c r="K505" s="13"/>
      <c r="L505" s="13"/>
      <c r="M505" s="13"/>
      <c r="N505" s="13"/>
    </row>
    <row r="506" spans="1:14" ht="16.5" x14ac:dyDescent="0.3">
      <c r="A506" s="13"/>
      <c r="B506" s="13"/>
      <c r="C506" s="13"/>
      <c r="D506" s="13"/>
      <c r="E506" s="13"/>
      <c r="F506" s="13"/>
      <c r="G506" s="13"/>
      <c r="H506" s="13"/>
      <c r="I506" s="13"/>
      <c r="J506" s="13"/>
      <c r="K506" s="13"/>
      <c r="L506" s="13"/>
      <c r="M506" s="13"/>
      <c r="N506" s="13"/>
    </row>
    <row r="507" spans="1:14" ht="16.5" x14ac:dyDescent="0.3">
      <c r="A507" s="13"/>
      <c r="B507" s="13"/>
      <c r="C507" s="13"/>
      <c r="D507" s="13"/>
      <c r="E507" s="13"/>
      <c r="F507" s="13"/>
      <c r="G507" s="13"/>
      <c r="H507" s="13"/>
      <c r="I507" s="13"/>
      <c r="J507" s="13"/>
      <c r="K507" s="13"/>
      <c r="L507" s="13"/>
      <c r="M507" s="13"/>
      <c r="N507" s="13"/>
    </row>
    <row r="508" spans="1:14" ht="16.5" x14ac:dyDescent="0.3">
      <c r="A508" s="13"/>
      <c r="B508" s="13"/>
      <c r="C508" s="13"/>
      <c r="D508" s="13"/>
      <c r="E508" s="13"/>
      <c r="F508" s="13"/>
      <c r="G508" s="13"/>
      <c r="H508" s="13"/>
      <c r="I508" s="13"/>
      <c r="J508" s="13"/>
      <c r="K508" s="13"/>
      <c r="L508" s="13"/>
      <c r="M508" s="13"/>
      <c r="N508" s="13"/>
    </row>
    <row r="509" spans="1:14" ht="16.5" x14ac:dyDescent="0.3">
      <c r="A509" s="13"/>
      <c r="B509" s="13"/>
      <c r="C509" s="13"/>
      <c r="D509" s="13"/>
      <c r="E509" s="13"/>
      <c r="F509" s="13"/>
      <c r="G509" s="13"/>
      <c r="H509" s="13"/>
      <c r="I509" s="13"/>
      <c r="J509" s="13"/>
      <c r="K509" s="13"/>
      <c r="L509" s="13"/>
      <c r="M509" s="13"/>
      <c r="N509" s="13"/>
    </row>
    <row r="510" spans="1:14" ht="16.5" x14ac:dyDescent="0.3">
      <c r="A510" s="13"/>
      <c r="B510" s="13"/>
      <c r="C510" s="13"/>
      <c r="D510" s="13"/>
      <c r="E510" s="13"/>
      <c r="F510" s="13"/>
      <c r="G510" s="13"/>
      <c r="H510" s="13"/>
      <c r="I510" s="13"/>
      <c r="J510" s="13"/>
      <c r="K510" s="13"/>
      <c r="L510" s="13"/>
      <c r="M510" s="13"/>
      <c r="N510" s="13"/>
    </row>
    <row r="511" spans="1:14" ht="16.5" x14ac:dyDescent="0.3">
      <c r="A511" s="13"/>
      <c r="B511" s="13"/>
      <c r="C511" s="13"/>
      <c r="D511" s="13"/>
      <c r="E511" s="13"/>
      <c r="F511" s="13"/>
      <c r="G511" s="13"/>
      <c r="H511" s="13"/>
      <c r="I511" s="13"/>
      <c r="J511" s="13"/>
      <c r="K511" s="13"/>
      <c r="L511" s="13"/>
      <c r="M511" s="13"/>
      <c r="N511" s="13"/>
    </row>
    <row r="512" spans="1:14" ht="16.5" x14ac:dyDescent="0.3">
      <c r="A512" s="13"/>
      <c r="B512" s="13"/>
      <c r="C512" s="13"/>
      <c r="D512" s="13"/>
      <c r="E512" s="13"/>
      <c r="F512" s="13"/>
      <c r="G512" s="13"/>
      <c r="H512" s="13"/>
      <c r="I512" s="13"/>
      <c r="J512" s="13"/>
      <c r="K512" s="13"/>
      <c r="L512" s="13"/>
      <c r="M512" s="13"/>
      <c r="N512" s="13"/>
    </row>
    <row r="513" spans="1:14" ht="16.5" x14ac:dyDescent="0.3">
      <c r="A513" s="13"/>
      <c r="B513" s="13"/>
      <c r="C513" s="13"/>
      <c r="D513" s="13"/>
      <c r="E513" s="13"/>
      <c r="F513" s="13"/>
      <c r="G513" s="13"/>
      <c r="H513" s="13"/>
      <c r="I513" s="13"/>
      <c r="J513" s="13"/>
      <c r="K513" s="13"/>
      <c r="L513" s="13"/>
      <c r="M513" s="13"/>
      <c r="N513" s="13"/>
    </row>
    <row r="514" spans="1:14" ht="16.5" x14ac:dyDescent="0.3">
      <c r="A514" s="13"/>
      <c r="B514" s="13"/>
      <c r="C514" s="13"/>
      <c r="D514" s="13"/>
      <c r="E514" s="13"/>
      <c r="F514" s="13"/>
      <c r="G514" s="13"/>
      <c r="H514" s="13"/>
      <c r="I514" s="13"/>
      <c r="J514" s="13"/>
      <c r="K514" s="13"/>
      <c r="L514" s="13"/>
      <c r="M514" s="13"/>
      <c r="N514" s="13"/>
    </row>
    <row r="515" spans="1:14" ht="16.5" x14ac:dyDescent="0.3">
      <c r="A515" s="13"/>
      <c r="B515" s="13"/>
      <c r="C515" s="13"/>
      <c r="D515" s="13"/>
      <c r="E515" s="13"/>
      <c r="F515" s="13"/>
      <c r="G515" s="13"/>
      <c r="H515" s="13"/>
      <c r="I515" s="13"/>
      <c r="J515" s="13"/>
      <c r="K515" s="13"/>
      <c r="L515" s="13"/>
      <c r="M515" s="13"/>
      <c r="N515" s="13"/>
    </row>
    <row r="516" spans="1:14" ht="16.5" x14ac:dyDescent="0.3">
      <c r="A516" s="13"/>
      <c r="B516" s="13"/>
      <c r="C516" s="13"/>
      <c r="D516" s="13"/>
      <c r="E516" s="13"/>
      <c r="F516" s="13"/>
      <c r="G516" s="13"/>
      <c r="H516" s="13"/>
      <c r="I516" s="13"/>
      <c r="J516" s="13"/>
      <c r="K516" s="13"/>
      <c r="L516" s="13"/>
      <c r="M516" s="13"/>
      <c r="N516" s="13"/>
    </row>
    <row r="517" spans="1:14" ht="16.5" x14ac:dyDescent="0.3">
      <c r="A517" s="13"/>
      <c r="B517" s="13"/>
      <c r="C517" s="13"/>
      <c r="D517" s="13"/>
      <c r="E517" s="13"/>
      <c r="F517" s="13"/>
      <c r="G517" s="13"/>
      <c r="H517" s="13"/>
      <c r="I517" s="13"/>
      <c r="J517" s="13"/>
      <c r="K517" s="13"/>
      <c r="L517" s="13"/>
      <c r="M517" s="13"/>
      <c r="N517" s="13"/>
    </row>
    <row r="518" spans="1:14" ht="16.5" x14ac:dyDescent="0.3">
      <c r="A518" s="13"/>
      <c r="B518" s="13"/>
      <c r="C518" s="13"/>
      <c r="D518" s="13"/>
      <c r="E518" s="13"/>
      <c r="F518" s="13"/>
      <c r="G518" s="13"/>
      <c r="H518" s="13"/>
      <c r="I518" s="13"/>
      <c r="J518" s="13"/>
      <c r="K518" s="13"/>
      <c r="L518" s="13"/>
      <c r="M518" s="13"/>
      <c r="N518" s="13"/>
    </row>
    <row r="519" spans="1:14" ht="16.5" x14ac:dyDescent="0.3">
      <c r="A519" s="13"/>
      <c r="B519" s="13"/>
      <c r="C519" s="13"/>
      <c r="D519" s="13"/>
      <c r="E519" s="13"/>
      <c r="F519" s="13"/>
      <c r="G519" s="13"/>
      <c r="H519" s="13"/>
      <c r="I519" s="13"/>
      <c r="J519" s="13"/>
      <c r="K519" s="13"/>
      <c r="L519" s="13"/>
      <c r="M519" s="13"/>
      <c r="N519" s="13"/>
    </row>
    <row r="520" spans="1:14" ht="16.5" x14ac:dyDescent="0.3">
      <c r="A520" s="13"/>
      <c r="B520" s="13"/>
      <c r="C520" s="13"/>
      <c r="D520" s="13"/>
      <c r="E520" s="13"/>
      <c r="F520" s="13"/>
      <c r="G520" s="13"/>
      <c r="H520" s="13"/>
      <c r="I520" s="13"/>
      <c r="J520" s="13"/>
      <c r="K520" s="13"/>
      <c r="L520" s="13"/>
      <c r="M520" s="13"/>
      <c r="N520" s="13"/>
    </row>
    <row r="521" spans="1:14" ht="16.5" x14ac:dyDescent="0.3">
      <c r="A521" s="13"/>
      <c r="B521" s="13"/>
      <c r="C521" s="13"/>
      <c r="D521" s="13"/>
      <c r="E521" s="13"/>
      <c r="F521" s="13"/>
      <c r="G521" s="13"/>
      <c r="H521" s="13"/>
      <c r="I521" s="13"/>
      <c r="J521" s="13"/>
      <c r="K521" s="13"/>
      <c r="L521" s="13"/>
      <c r="M521" s="13"/>
      <c r="N521" s="13"/>
    </row>
    <row r="522" spans="1:14" ht="16.5" x14ac:dyDescent="0.3">
      <c r="A522" s="13"/>
      <c r="B522" s="13"/>
      <c r="C522" s="13"/>
      <c r="D522" s="13"/>
      <c r="E522" s="13"/>
      <c r="F522" s="13"/>
      <c r="G522" s="13"/>
      <c r="H522" s="13"/>
      <c r="I522" s="13"/>
      <c r="J522" s="13"/>
      <c r="K522" s="13"/>
      <c r="L522" s="13"/>
      <c r="M522" s="13"/>
      <c r="N522" s="13"/>
    </row>
    <row r="523" spans="1:14" ht="16.5" x14ac:dyDescent="0.3">
      <c r="A523" s="13"/>
      <c r="B523" s="13"/>
      <c r="C523" s="13"/>
      <c r="D523" s="13"/>
      <c r="E523" s="13"/>
      <c r="F523" s="13"/>
      <c r="G523" s="13"/>
      <c r="H523" s="13"/>
      <c r="I523" s="13"/>
      <c r="J523" s="13"/>
      <c r="K523" s="13"/>
      <c r="L523" s="13"/>
      <c r="M523" s="13"/>
      <c r="N523" s="13"/>
    </row>
    <row r="524" spans="1:14" ht="16.5" x14ac:dyDescent="0.3">
      <c r="A524" s="13"/>
      <c r="B524" s="13"/>
      <c r="C524" s="13"/>
      <c r="D524" s="13"/>
      <c r="E524" s="13"/>
      <c r="F524" s="13"/>
      <c r="G524" s="13"/>
      <c r="H524" s="13"/>
      <c r="I524" s="13"/>
      <c r="J524" s="13"/>
      <c r="K524" s="13"/>
      <c r="L524" s="13"/>
      <c r="M524" s="13"/>
      <c r="N524" s="13"/>
    </row>
    <row r="525" spans="1:14" ht="16.5" x14ac:dyDescent="0.3">
      <c r="A525" s="13"/>
      <c r="B525" s="13"/>
      <c r="C525" s="13"/>
      <c r="D525" s="13"/>
      <c r="E525" s="13"/>
      <c r="F525" s="13"/>
      <c r="G525" s="13"/>
      <c r="H525" s="13"/>
      <c r="I525" s="13"/>
      <c r="J525" s="13"/>
      <c r="K525" s="13"/>
      <c r="L525" s="13"/>
      <c r="M525" s="13"/>
      <c r="N525" s="13"/>
    </row>
    <row r="526" spans="1:14" ht="16.5" x14ac:dyDescent="0.3">
      <c r="A526" s="13"/>
      <c r="B526" s="13"/>
      <c r="C526" s="13"/>
      <c r="D526" s="13"/>
      <c r="E526" s="13"/>
      <c r="F526" s="13"/>
      <c r="G526" s="13"/>
      <c r="H526" s="13"/>
      <c r="I526" s="13"/>
      <c r="J526" s="13"/>
      <c r="K526" s="13"/>
      <c r="L526" s="13"/>
      <c r="M526" s="13"/>
      <c r="N526" s="13"/>
    </row>
    <row r="527" spans="1:14" ht="16.5" x14ac:dyDescent="0.3">
      <c r="A527" s="13"/>
      <c r="B527" s="13"/>
      <c r="C527" s="13"/>
      <c r="D527" s="13"/>
      <c r="E527" s="13"/>
      <c r="F527" s="13"/>
      <c r="G527" s="13"/>
      <c r="H527" s="13"/>
      <c r="I527" s="13"/>
      <c r="J527" s="13"/>
      <c r="K527" s="13"/>
      <c r="L527" s="13"/>
      <c r="M527" s="13"/>
      <c r="N527" s="13"/>
    </row>
    <row r="528" spans="1:14" ht="16.5" x14ac:dyDescent="0.3">
      <c r="A528" s="13"/>
      <c r="B528" s="13"/>
      <c r="C528" s="13"/>
      <c r="D528" s="13"/>
      <c r="E528" s="13"/>
      <c r="F528" s="13"/>
      <c r="G528" s="13"/>
      <c r="H528" s="13"/>
      <c r="I528" s="13"/>
      <c r="J528" s="13"/>
      <c r="K528" s="13"/>
      <c r="L528" s="13"/>
      <c r="M528" s="13"/>
      <c r="N528" s="13"/>
    </row>
    <row r="529" spans="1:14" ht="16.5" x14ac:dyDescent="0.3">
      <c r="A529" s="13"/>
      <c r="B529" s="13"/>
      <c r="C529" s="13"/>
      <c r="D529" s="13"/>
      <c r="E529" s="13"/>
      <c r="F529" s="13"/>
      <c r="G529" s="13"/>
      <c r="H529" s="13"/>
      <c r="I529" s="13"/>
      <c r="J529" s="13"/>
      <c r="K529" s="13"/>
      <c r="L529" s="13"/>
      <c r="M529" s="13"/>
      <c r="N529" s="13"/>
    </row>
    <row r="530" spans="1:14" ht="16.5" x14ac:dyDescent="0.3">
      <c r="A530" s="13"/>
      <c r="B530" s="13"/>
      <c r="C530" s="13"/>
      <c r="D530" s="13"/>
      <c r="E530" s="13"/>
      <c r="F530" s="13"/>
      <c r="G530" s="13"/>
      <c r="H530" s="13"/>
      <c r="I530" s="13"/>
      <c r="J530" s="13"/>
      <c r="K530" s="13"/>
      <c r="L530" s="13"/>
      <c r="M530" s="13"/>
      <c r="N530" s="13"/>
    </row>
    <row r="531" spans="1:14" ht="16.5" x14ac:dyDescent="0.3">
      <c r="A531" s="13"/>
      <c r="B531" s="13"/>
      <c r="C531" s="13"/>
      <c r="D531" s="13"/>
      <c r="E531" s="13"/>
      <c r="F531" s="13"/>
      <c r="G531" s="13"/>
      <c r="H531" s="13"/>
      <c r="I531" s="13"/>
      <c r="J531" s="13"/>
      <c r="K531" s="13"/>
      <c r="L531" s="13"/>
      <c r="M531" s="13"/>
      <c r="N531" s="13"/>
    </row>
    <row r="532" spans="1:14" ht="16.5" x14ac:dyDescent="0.3">
      <c r="A532" s="13"/>
      <c r="B532" s="13"/>
      <c r="C532" s="13"/>
      <c r="D532" s="13"/>
      <c r="E532" s="13"/>
      <c r="F532" s="13"/>
      <c r="G532" s="13"/>
      <c r="H532" s="13"/>
      <c r="I532" s="13"/>
      <c r="J532" s="13"/>
      <c r="K532" s="13"/>
      <c r="L532" s="13"/>
      <c r="M532" s="13"/>
      <c r="N532" s="13"/>
    </row>
    <row r="533" spans="1:14" ht="16.5" x14ac:dyDescent="0.3">
      <c r="A533" s="13"/>
      <c r="B533" s="13"/>
      <c r="C533" s="13"/>
      <c r="D533" s="13"/>
      <c r="E533" s="13"/>
      <c r="F533" s="13"/>
      <c r="G533" s="13"/>
      <c r="H533" s="13"/>
      <c r="I533" s="13"/>
      <c r="J533" s="13"/>
      <c r="K533" s="13"/>
      <c r="L533" s="13"/>
      <c r="M533" s="13"/>
      <c r="N533" s="13"/>
    </row>
    <row r="534" spans="1:14" ht="16.5" x14ac:dyDescent="0.3">
      <c r="A534" s="13"/>
      <c r="B534" s="13"/>
      <c r="C534" s="13"/>
      <c r="D534" s="13"/>
      <c r="E534" s="13"/>
      <c r="F534" s="13"/>
      <c r="G534" s="13"/>
      <c r="H534" s="13"/>
      <c r="I534" s="13"/>
      <c r="J534" s="13"/>
      <c r="K534" s="13"/>
      <c r="L534" s="13"/>
      <c r="M534" s="13"/>
      <c r="N534" s="13"/>
    </row>
    <row r="535" spans="1:14" ht="16.5" x14ac:dyDescent="0.3">
      <c r="A535" s="13"/>
      <c r="B535" s="13"/>
      <c r="C535" s="13"/>
      <c r="D535" s="13"/>
      <c r="E535" s="13"/>
      <c r="F535" s="13"/>
      <c r="G535" s="13"/>
      <c r="H535" s="13"/>
      <c r="I535" s="13"/>
      <c r="J535" s="13"/>
      <c r="K535" s="13"/>
      <c r="L535" s="13"/>
      <c r="M535" s="13"/>
      <c r="N535" s="13"/>
    </row>
    <row r="536" spans="1:14" ht="16.5" x14ac:dyDescent="0.3">
      <c r="A536" s="13"/>
      <c r="B536" s="13"/>
      <c r="C536" s="13"/>
      <c r="D536" s="13"/>
      <c r="E536" s="13"/>
      <c r="F536" s="13"/>
      <c r="G536" s="13"/>
      <c r="H536" s="13"/>
      <c r="I536" s="13"/>
      <c r="J536" s="13"/>
      <c r="K536" s="13"/>
      <c r="L536" s="13"/>
      <c r="M536" s="13"/>
      <c r="N536" s="13"/>
    </row>
    <row r="547" spans="1:14" x14ac:dyDescent="0.25">
      <c r="A547" s="76"/>
      <c r="B547" s="75"/>
      <c r="C547" s="76"/>
      <c r="D547" s="76"/>
      <c r="E547" s="76"/>
      <c r="F547" s="76"/>
      <c r="G547" s="76"/>
      <c r="H547" s="76"/>
      <c r="I547" s="75"/>
      <c r="J547" s="76"/>
      <c r="K547" s="76"/>
      <c r="L547" s="76"/>
      <c r="M547" s="76"/>
      <c r="N547" s="76"/>
    </row>
    <row r="596" spans="1:14" x14ac:dyDescent="0.25">
      <c r="A596" s="76"/>
      <c r="B596" s="75"/>
      <c r="C596" s="76"/>
      <c r="D596" s="76"/>
      <c r="E596" s="76"/>
      <c r="F596" s="76"/>
      <c r="G596" s="76"/>
      <c r="H596" s="76"/>
      <c r="I596" s="75"/>
      <c r="J596" s="76"/>
      <c r="K596" s="76"/>
      <c r="L596" s="76"/>
      <c r="M596" s="76"/>
      <c r="N596" s="76"/>
    </row>
    <row r="660" spans="1:14" x14ac:dyDescent="0.25">
      <c r="A660" s="74"/>
      <c r="B660" s="73"/>
      <c r="C660" s="74"/>
      <c r="D660" s="74"/>
      <c r="E660" s="74"/>
      <c r="F660" s="74"/>
      <c r="G660" s="74"/>
      <c r="H660" s="74"/>
      <c r="I660" s="73"/>
      <c r="J660" s="74"/>
      <c r="K660" s="74"/>
      <c r="L660" s="74"/>
      <c r="M660" s="74"/>
      <c r="N660" s="74"/>
    </row>
    <row r="708" spans="1:14" x14ac:dyDescent="0.25">
      <c r="A708" s="74"/>
      <c r="B708" s="73"/>
      <c r="C708" s="74"/>
      <c r="D708" s="74"/>
      <c r="E708" s="74"/>
      <c r="F708" s="74"/>
      <c r="G708" s="74"/>
      <c r="H708" s="74"/>
      <c r="I708" s="73"/>
      <c r="J708" s="74"/>
      <c r="K708" s="74"/>
      <c r="L708" s="74"/>
      <c r="M708" s="74"/>
      <c r="N708" s="74"/>
    </row>
  </sheetData>
  <mergeCells count="30">
    <mergeCell ref="K147:N147"/>
    <mergeCell ref="K148:N148"/>
    <mergeCell ref="K142:N142"/>
    <mergeCell ref="K143:N143"/>
    <mergeCell ref="K144:N144"/>
    <mergeCell ref="K145:N145"/>
    <mergeCell ref="K146:N146"/>
    <mergeCell ref="A3:B3"/>
    <mergeCell ref="K177:N177"/>
    <mergeCell ref="K178:N178"/>
    <mergeCell ref="K251:N251"/>
    <mergeCell ref="K252:N252"/>
    <mergeCell ref="K150:N150"/>
    <mergeCell ref="K151:N151"/>
    <mergeCell ref="K152:N152"/>
    <mergeCell ref="K170:N170"/>
    <mergeCell ref="K174:N174"/>
    <mergeCell ref="K176:N176"/>
    <mergeCell ref="K149:N149"/>
    <mergeCell ref="K132:N132"/>
    <mergeCell ref="K135:N135"/>
    <mergeCell ref="K136:N136"/>
    <mergeCell ref="K138:N138"/>
    <mergeCell ref="K236:N236"/>
    <mergeCell ref="K242:N242"/>
    <mergeCell ref="K256:N256"/>
    <mergeCell ref="K257:N257"/>
    <mergeCell ref="A223:B223"/>
    <mergeCell ref="K253:N253"/>
    <mergeCell ref="K255:N25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36"/>
  <sheetViews>
    <sheetView topLeftCell="A4" zoomScale="85" zoomScaleNormal="85" workbookViewId="0">
      <selection activeCell="H11" sqref="H11"/>
    </sheetView>
  </sheetViews>
  <sheetFormatPr defaultRowHeight="15" x14ac:dyDescent="0.25"/>
  <cols>
    <col min="1" max="1" width="31" bestFit="1" customWidth="1"/>
    <col min="2" max="2" width="12.7109375" bestFit="1" customWidth="1"/>
    <col min="4" max="4" width="15.85546875" bestFit="1" customWidth="1"/>
    <col min="8" max="8" width="17.42578125" bestFit="1" customWidth="1"/>
    <col min="9" max="9" width="17.42578125" customWidth="1"/>
    <col min="12" max="12" width="15.85546875" bestFit="1" customWidth="1"/>
    <col min="13" max="13" width="14.7109375" bestFit="1" customWidth="1"/>
    <col min="16" max="16" width="13.140625" bestFit="1" customWidth="1"/>
    <col min="17" max="17" width="13.140625" customWidth="1"/>
    <col min="18" max="18" width="17" bestFit="1" customWidth="1"/>
    <col min="19" max="19" width="17" customWidth="1"/>
    <col min="20" max="21" width="13.140625" customWidth="1"/>
    <col min="22" max="22" width="35.7109375" bestFit="1" customWidth="1"/>
    <col min="23" max="23" width="35.7109375" customWidth="1"/>
    <col min="24" max="24" width="48.85546875" bestFit="1" customWidth="1"/>
    <col min="25" max="25" width="42.5703125" bestFit="1" customWidth="1"/>
    <col min="26" max="26" width="43.7109375" bestFit="1" customWidth="1"/>
    <col min="27" max="27" width="40" bestFit="1" customWidth="1"/>
    <col min="28" max="28" width="43.5703125" bestFit="1" customWidth="1"/>
    <col min="29" max="29" width="47" bestFit="1" customWidth="1"/>
    <col min="30" max="30" width="22.140625" customWidth="1"/>
    <col min="31" max="31" width="60.85546875" bestFit="1" customWidth="1"/>
    <col min="32" max="32" width="47.85546875" bestFit="1" customWidth="1"/>
    <col min="35" max="35" width="31.28515625" bestFit="1" customWidth="1"/>
    <col min="36" max="36" width="11.7109375" bestFit="1" customWidth="1"/>
    <col min="37" max="37" width="40.28515625" bestFit="1" customWidth="1"/>
    <col min="38" max="38" width="21.42578125" bestFit="1" customWidth="1"/>
    <col min="48" max="48" width="60" bestFit="1" customWidth="1"/>
    <col min="49" max="49" width="101" bestFit="1" customWidth="1"/>
    <col min="50" max="50" width="73.28515625" bestFit="1" customWidth="1"/>
    <col min="51" max="51" width="48.5703125" bestFit="1" customWidth="1"/>
    <col min="52" max="52" width="52.85546875" bestFit="1" customWidth="1"/>
    <col min="53" max="53" width="47.42578125" bestFit="1" customWidth="1"/>
    <col min="54" max="54" width="30" bestFit="1" customWidth="1"/>
    <col min="55" max="55" width="50.140625" bestFit="1" customWidth="1"/>
    <col min="56" max="56" width="81.85546875" bestFit="1" customWidth="1"/>
    <col min="57" max="57" width="80" bestFit="1" customWidth="1"/>
    <col min="58" max="58" width="52.140625" bestFit="1" customWidth="1"/>
    <col min="59" max="59" width="94.42578125" bestFit="1" customWidth="1"/>
    <col min="60" max="60" width="77.85546875" bestFit="1" customWidth="1"/>
    <col min="61" max="61" width="89.28515625" bestFit="1" customWidth="1"/>
    <col min="62" max="62" width="64.28515625" bestFit="1" customWidth="1"/>
    <col min="63" max="63" width="55.7109375" bestFit="1" customWidth="1"/>
    <col min="64" max="64" width="109.140625" bestFit="1" customWidth="1"/>
    <col min="65" max="66" width="62.140625" bestFit="1" customWidth="1"/>
    <col min="67" max="67" width="86.7109375" bestFit="1" customWidth="1"/>
    <col min="68" max="68" width="89.85546875" bestFit="1" customWidth="1"/>
    <col min="69" max="69" width="84.7109375" bestFit="1" customWidth="1"/>
    <col min="70" max="70" width="77.5703125" bestFit="1" customWidth="1"/>
    <col min="71" max="71" width="56.7109375" bestFit="1" customWidth="1"/>
    <col min="72" max="72" width="67.5703125" bestFit="1" customWidth="1"/>
    <col min="73" max="73" width="56.5703125" bestFit="1" customWidth="1"/>
    <col min="74" max="74" width="75.85546875" bestFit="1" customWidth="1"/>
    <col min="75" max="75" width="83" bestFit="1" customWidth="1"/>
    <col min="76" max="76" width="52" bestFit="1" customWidth="1"/>
    <col min="77" max="77" width="84.140625" bestFit="1" customWidth="1"/>
    <col min="78" max="78" width="36.140625" bestFit="1" customWidth="1"/>
    <col min="79" max="79" width="83" bestFit="1" customWidth="1"/>
    <col min="80" max="80" width="15.85546875" bestFit="1" customWidth="1"/>
    <col min="81" max="81" width="42.7109375" bestFit="1" customWidth="1"/>
    <col min="82" max="82" width="12.7109375" bestFit="1" customWidth="1"/>
  </cols>
  <sheetData>
    <row r="1" spans="1:82" ht="16.5" x14ac:dyDescent="0.3">
      <c r="A1" s="7" t="s">
        <v>20</v>
      </c>
      <c r="B1" s="6" t="s">
        <v>2555</v>
      </c>
      <c r="C1" s="6" t="s">
        <v>10</v>
      </c>
      <c r="D1" s="6" t="s">
        <v>191</v>
      </c>
      <c r="E1" s="6" t="s">
        <v>193</v>
      </c>
      <c r="F1" s="6" t="s">
        <v>194</v>
      </c>
      <c r="G1" s="6" t="s">
        <v>192</v>
      </c>
      <c r="H1" s="6" t="s">
        <v>196</v>
      </c>
      <c r="I1" s="6"/>
      <c r="J1" s="6" t="s">
        <v>142</v>
      </c>
      <c r="K1" s="6" t="s">
        <v>143</v>
      </c>
      <c r="L1" s="6" t="s">
        <v>197</v>
      </c>
      <c r="M1" s="6" t="s">
        <v>198</v>
      </c>
      <c r="N1" s="6" t="s">
        <v>190</v>
      </c>
      <c r="O1" s="6" t="s">
        <v>1148</v>
      </c>
      <c r="P1" s="6" t="s">
        <v>144</v>
      </c>
      <c r="Q1" s="6" t="s">
        <v>2410</v>
      </c>
      <c r="R1" s="6" t="s">
        <v>2551</v>
      </c>
      <c r="S1" s="6" t="s">
        <v>2553</v>
      </c>
      <c r="T1" s="6" t="s">
        <v>2552</v>
      </c>
      <c r="U1" s="6" t="s">
        <v>2556</v>
      </c>
      <c r="V1" s="6" t="s">
        <v>2557</v>
      </c>
      <c r="W1" s="6" t="s">
        <v>2564</v>
      </c>
      <c r="X1" s="6" t="s">
        <v>2558</v>
      </c>
      <c r="Y1" s="6" t="s">
        <v>2559</v>
      </c>
      <c r="Z1" s="6" t="s">
        <v>2560</v>
      </c>
      <c r="AA1" s="6" t="s">
        <v>2561</v>
      </c>
      <c r="AB1" s="6" t="s">
        <v>2562</v>
      </c>
      <c r="AC1" s="6" t="s">
        <v>2563</v>
      </c>
      <c r="AD1" s="6"/>
      <c r="AE1" s="6" t="s">
        <v>2032</v>
      </c>
      <c r="AF1" s="6" t="s">
        <v>183</v>
      </c>
      <c r="AG1" s="6" t="s">
        <v>184</v>
      </c>
      <c r="AH1" s="6" t="s">
        <v>185</v>
      </c>
      <c r="AI1" s="6" t="s">
        <v>582</v>
      </c>
      <c r="AJ1" s="6" t="s">
        <v>717</v>
      </c>
      <c r="AK1" s="6" t="s">
        <v>811</v>
      </c>
      <c r="AL1" s="6" t="s">
        <v>1687</v>
      </c>
      <c r="AM1" s="6" t="s">
        <v>571</v>
      </c>
      <c r="AN1" s="6" t="s">
        <v>311</v>
      </c>
      <c r="AO1" s="6" t="s">
        <v>312</v>
      </c>
      <c r="AP1" s="6" t="s">
        <v>313</v>
      </c>
      <c r="AQ1" s="6" t="s">
        <v>314</v>
      </c>
      <c r="AR1" s="6" t="s">
        <v>315</v>
      </c>
      <c r="AS1" s="6" t="s">
        <v>631</v>
      </c>
      <c r="AT1" s="6" t="s">
        <v>796</v>
      </c>
      <c r="AU1" s="6" t="s">
        <v>2401</v>
      </c>
      <c r="AV1" s="203" t="s">
        <v>2218</v>
      </c>
      <c r="AW1" s="203"/>
      <c r="AX1" s="203"/>
      <c r="AY1" s="203"/>
      <c r="AZ1" s="204" t="s">
        <v>2219</v>
      </c>
      <c r="BA1" s="204"/>
      <c r="BB1" s="204"/>
      <c r="BC1" s="204"/>
      <c r="BD1" s="204"/>
      <c r="BE1" s="205" t="s">
        <v>2220</v>
      </c>
      <c r="BF1" s="205"/>
      <c r="BG1" s="205"/>
      <c r="BH1" s="205"/>
      <c r="BI1" s="203" t="s">
        <v>2221</v>
      </c>
      <c r="BJ1" s="203"/>
      <c r="BK1" s="203"/>
      <c r="BL1" s="203"/>
      <c r="BM1" s="203"/>
      <c r="BN1" s="203"/>
      <c r="BO1" s="206" t="s">
        <v>2222</v>
      </c>
      <c r="BP1" s="206"/>
      <c r="BQ1" s="206"/>
      <c r="BR1" s="206"/>
      <c r="BS1" s="206"/>
      <c r="BT1" s="206"/>
      <c r="BU1" s="206"/>
      <c r="BV1" s="206"/>
      <c r="BW1" s="202" t="s">
        <v>2223</v>
      </c>
      <c r="BX1" s="202"/>
      <c r="BY1" s="202"/>
      <c r="BZ1" s="202"/>
      <c r="CA1" s="202"/>
      <c r="CB1" s="6" t="s">
        <v>1534</v>
      </c>
    </row>
    <row r="2" spans="1:82" ht="16.5" x14ac:dyDescent="0.3">
      <c r="A2" s="6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49" t="s">
        <v>2289</v>
      </c>
      <c r="AW2" s="49" t="s">
        <v>2290</v>
      </c>
      <c r="AX2" s="49" t="s">
        <v>2291</v>
      </c>
      <c r="AY2" s="49" t="s">
        <v>2292</v>
      </c>
      <c r="AZ2" s="49" t="s">
        <v>2293</v>
      </c>
      <c r="BA2" s="49" t="s">
        <v>2297</v>
      </c>
      <c r="BB2" s="49" t="s">
        <v>2294</v>
      </c>
      <c r="BC2" s="49" t="s">
        <v>2334</v>
      </c>
      <c r="BD2" s="49" t="s">
        <v>2295</v>
      </c>
      <c r="BE2" s="49" t="s">
        <v>2296</v>
      </c>
      <c r="BF2" s="49" t="s">
        <v>2324</v>
      </c>
      <c r="BG2" s="49" t="s">
        <v>2298</v>
      </c>
      <c r="BH2" s="49" t="s">
        <v>2325</v>
      </c>
      <c r="BI2" s="49" t="s">
        <v>2299</v>
      </c>
      <c r="BJ2" s="49" t="s">
        <v>2300</v>
      </c>
      <c r="BK2" s="49" t="s">
        <v>2301</v>
      </c>
      <c r="BL2" s="49" t="s">
        <v>2302</v>
      </c>
      <c r="BM2" s="49" t="s">
        <v>2303</v>
      </c>
      <c r="BN2" s="49" t="s">
        <v>2304</v>
      </c>
      <c r="BO2" s="49" t="s">
        <v>2330</v>
      </c>
      <c r="BP2" s="49" t="s">
        <v>2305</v>
      </c>
      <c r="BQ2" s="49" t="s">
        <v>2331</v>
      </c>
      <c r="BR2" s="49" t="s">
        <v>2332</v>
      </c>
      <c r="BS2" s="49" t="s">
        <v>2333</v>
      </c>
      <c r="BT2" s="49" t="s">
        <v>2327</v>
      </c>
      <c r="BU2" s="49" t="s">
        <v>2328</v>
      </c>
      <c r="BV2" s="49" t="s">
        <v>2329</v>
      </c>
      <c r="BW2" s="49" t="s">
        <v>2306</v>
      </c>
      <c r="BX2" s="49" t="s">
        <v>2307</v>
      </c>
      <c r="BY2" s="49" t="s">
        <v>2308</v>
      </c>
      <c r="BZ2" s="49" t="s">
        <v>2326</v>
      </c>
      <c r="CA2" s="49" t="s">
        <v>2309</v>
      </c>
      <c r="CB2" s="13"/>
    </row>
    <row r="3" spans="1:82" ht="20.25" x14ac:dyDescent="0.3">
      <c r="A3" s="9" t="s">
        <v>21</v>
      </c>
      <c r="B3" s="15">
        <v>4698.53</v>
      </c>
      <c r="C3" s="74">
        <v>1094975047</v>
      </c>
      <c r="D3" s="73" t="s">
        <v>2394</v>
      </c>
      <c r="E3" s="74" t="s">
        <v>195</v>
      </c>
      <c r="F3" s="74">
        <v>0.1</v>
      </c>
      <c r="G3" s="74" t="s">
        <v>147</v>
      </c>
      <c r="H3" s="74">
        <v>136.864</v>
      </c>
      <c r="I3" s="144">
        <v>1</v>
      </c>
      <c r="J3" s="74">
        <v>137.14599999999999</v>
      </c>
      <c r="K3" s="74">
        <v>136.416</v>
      </c>
      <c r="L3" s="73" t="s">
        <v>2395</v>
      </c>
      <c r="M3" s="74">
        <v>136.54</v>
      </c>
      <c r="N3" s="74">
        <v>0</v>
      </c>
      <c r="O3" s="74">
        <v>0</v>
      </c>
      <c r="P3" t="s">
        <v>28</v>
      </c>
      <c r="Q3" s="59">
        <v>30.85</v>
      </c>
      <c r="R3" s="135" t="s">
        <v>2091</v>
      </c>
      <c r="S3" s="136" t="s">
        <v>2092</v>
      </c>
      <c r="T3" s="136" t="s">
        <v>2092</v>
      </c>
      <c r="U3" s="136" t="s">
        <v>2092</v>
      </c>
      <c r="V3" s="139">
        <f>(V4-1)*(-1)</f>
        <v>0.69230769230769207</v>
      </c>
      <c r="W3" s="139">
        <v>0.44444444444444442</v>
      </c>
      <c r="X3" s="139">
        <v>0.4375</v>
      </c>
      <c r="Y3" s="139">
        <v>0.5</v>
      </c>
      <c r="Z3" s="139">
        <v>0.8571428571428571</v>
      </c>
      <c r="AA3" s="139">
        <v>0.7142857142857143</v>
      </c>
      <c r="AB3" s="139">
        <v>6.25E-2</v>
      </c>
      <c r="AC3" s="139">
        <v>6.25E-2</v>
      </c>
      <c r="AD3" s="139"/>
      <c r="AE3" t="s">
        <v>2413</v>
      </c>
      <c r="AF3" t="s">
        <v>2396</v>
      </c>
      <c r="AG3" t="s">
        <v>2397</v>
      </c>
      <c r="AH3" t="s">
        <v>2398</v>
      </c>
      <c r="AI3" t="s">
        <v>2400</v>
      </c>
      <c r="AK3" t="s">
        <v>2399</v>
      </c>
      <c r="AL3" t="s">
        <v>130</v>
      </c>
      <c r="AM3" t="s">
        <v>2402</v>
      </c>
      <c r="AN3" t="s">
        <v>2403</v>
      </c>
      <c r="AO3" t="s">
        <v>2404</v>
      </c>
      <c r="AP3" t="s">
        <v>2405</v>
      </c>
      <c r="AQ3" t="s">
        <v>2406</v>
      </c>
      <c r="AR3" t="s">
        <v>2407</v>
      </c>
      <c r="AS3" t="s">
        <v>2408</v>
      </c>
      <c r="AT3" t="s">
        <v>2408</v>
      </c>
      <c r="AU3" t="s">
        <v>2409</v>
      </c>
      <c r="AV3" s="111">
        <v>1</v>
      </c>
      <c r="AW3" s="111">
        <v>0</v>
      </c>
      <c r="AX3" s="111">
        <v>1</v>
      </c>
      <c r="AY3" s="111">
        <v>1</v>
      </c>
      <c r="AZ3" s="111">
        <v>1</v>
      </c>
      <c r="BA3" s="111">
        <v>1</v>
      </c>
      <c r="BB3" s="111">
        <v>1</v>
      </c>
      <c r="BC3" s="111">
        <v>1</v>
      </c>
      <c r="BD3" s="111">
        <v>1</v>
      </c>
      <c r="BE3" s="111">
        <v>1</v>
      </c>
      <c r="BF3" s="111">
        <v>1</v>
      </c>
      <c r="BG3" s="111">
        <v>-1</v>
      </c>
      <c r="BH3" s="111">
        <v>1</v>
      </c>
      <c r="BI3" s="111">
        <v>0</v>
      </c>
      <c r="BJ3" s="111">
        <v>0</v>
      </c>
      <c r="BK3" s="111">
        <v>0</v>
      </c>
      <c r="BL3" s="111">
        <v>0</v>
      </c>
      <c r="BM3" s="111">
        <v>0</v>
      </c>
      <c r="BN3" s="111">
        <v>1</v>
      </c>
      <c r="BO3" s="111">
        <v>1</v>
      </c>
      <c r="BP3" s="111">
        <v>1</v>
      </c>
      <c r="BQ3" s="111">
        <v>1</v>
      </c>
      <c r="BR3" s="111">
        <v>1</v>
      </c>
      <c r="BS3" s="111">
        <v>1</v>
      </c>
      <c r="BT3" s="111">
        <v>1</v>
      </c>
      <c r="BU3" s="111">
        <v>1</v>
      </c>
      <c r="BV3" s="111">
        <v>1</v>
      </c>
      <c r="BW3" s="111">
        <v>1</v>
      </c>
      <c r="BX3" s="111">
        <v>1</v>
      </c>
      <c r="BY3" s="111">
        <v>-1</v>
      </c>
      <c r="BZ3" s="111">
        <v>1</v>
      </c>
      <c r="CA3" s="111">
        <v>1</v>
      </c>
      <c r="CB3">
        <f>(SUM(AV3:CA3)/26)*100</f>
        <v>84.615384615384613</v>
      </c>
    </row>
    <row r="4" spans="1:82" ht="20.25" x14ac:dyDescent="0.3">
      <c r="A4" s="9" t="s">
        <v>2554</v>
      </c>
      <c r="B4" s="137">
        <v>137.6</v>
      </c>
      <c r="C4" s="76">
        <v>1095057325</v>
      </c>
      <c r="D4" s="75" t="s">
        <v>2411</v>
      </c>
      <c r="E4" s="76" t="s">
        <v>195</v>
      </c>
      <c r="F4" s="76">
        <v>0.1</v>
      </c>
      <c r="G4" s="76" t="s">
        <v>147</v>
      </c>
      <c r="H4" s="76">
        <v>136.23099999999999</v>
      </c>
      <c r="I4" s="143">
        <v>2</v>
      </c>
      <c r="J4" s="76">
        <v>136.5</v>
      </c>
      <c r="K4" s="76">
        <v>135.905</v>
      </c>
      <c r="L4" s="75" t="s">
        <v>2412</v>
      </c>
      <c r="M4" s="76">
        <v>136.47</v>
      </c>
      <c r="N4" s="76">
        <v>0</v>
      </c>
      <c r="O4" s="76">
        <v>0</v>
      </c>
      <c r="P4" t="s">
        <v>28</v>
      </c>
      <c r="Q4" s="59">
        <v>-22.83</v>
      </c>
      <c r="R4" s="135" t="s">
        <v>2091</v>
      </c>
      <c r="S4" s="135" t="s">
        <v>2091</v>
      </c>
      <c r="T4" s="135" t="s">
        <v>2091</v>
      </c>
      <c r="U4" s="135"/>
      <c r="V4" s="13">
        <v>0.30769230769230799</v>
      </c>
      <c r="W4" s="13"/>
      <c r="X4" s="13"/>
      <c r="Y4" s="13"/>
      <c r="Z4" s="13"/>
      <c r="AA4" s="13"/>
      <c r="AB4" s="13"/>
      <c r="AC4" s="13"/>
      <c r="AD4" s="13"/>
      <c r="AE4" t="s">
        <v>2414</v>
      </c>
      <c r="AF4" t="s">
        <v>2415</v>
      </c>
      <c r="AG4" t="s">
        <v>2416</v>
      </c>
      <c r="AH4" t="s">
        <v>2417</v>
      </c>
      <c r="AI4" t="s">
        <v>2418</v>
      </c>
      <c r="AK4" t="s">
        <v>2419</v>
      </c>
      <c r="AV4">
        <v>1</v>
      </c>
      <c r="AX4">
        <v>1</v>
      </c>
      <c r="AY4">
        <v>1</v>
      </c>
      <c r="AZ4">
        <v>1</v>
      </c>
      <c r="BA4">
        <v>1</v>
      </c>
      <c r="BB4">
        <v>-1</v>
      </c>
      <c r="BC4">
        <v>1</v>
      </c>
      <c r="BD4">
        <v>1</v>
      </c>
      <c r="BE4">
        <v>-1</v>
      </c>
      <c r="BF4">
        <v>-1</v>
      </c>
      <c r="BG4">
        <v>-1</v>
      </c>
      <c r="BH4">
        <v>-1</v>
      </c>
      <c r="BN4" s="111">
        <v>-1</v>
      </c>
      <c r="BO4">
        <v>-1</v>
      </c>
      <c r="BP4">
        <v>-1</v>
      </c>
      <c r="BQ4">
        <v>-1</v>
      </c>
      <c r="BR4">
        <v>-1</v>
      </c>
      <c r="BS4">
        <v>1</v>
      </c>
      <c r="BT4">
        <v>1</v>
      </c>
      <c r="BU4">
        <v>1</v>
      </c>
      <c r="BV4">
        <v>1</v>
      </c>
      <c r="BW4">
        <v>1</v>
      </c>
      <c r="BX4">
        <v>1</v>
      </c>
      <c r="BY4">
        <v>-1</v>
      </c>
      <c r="BZ4">
        <v>1</v>
      </c>
      <c r="CA4">
        <v>1</v>
      </c>
      <c r="CB4">
        <f>(SUM(AV4:CA4)/26)*100</f>
        <v>15.384615384615385</v>
      </c>
    </row>
    <row r="5" spans="1:82" ht="20.25" x14ac:dyDescent="0.3">
      <c r="A5" s="9" t="s">
        <v>43</v>
      </c>
      <c r="B5" s="138">
        <v>137.4</v>
      </c>
      <c r="C5" s="74">
        <v>1095172566</v>
      </c>
      <c r="D5" s="73" t="s">
        <v>2420</v>
      </c>
      <c r="E5" s="74" t="s">
        <v>200</v>
      </c>
      <c r="F5" s="74">
        <v>0.1</v>
      </c>
      <c r="G5" s="74" t="s">
        <v>147</v>
      </c>
      <c r="H5" s="74">
        <v>135.25399999999999</v>
      </c>
      <c r="I5" s="144">
        <v>3</v>
      </c>
      <c r="J5" s="74">
        <v>134.85</v>
      </c>
      <c r="K5" s="74">
        <v>136.01400000000001</v>
      </c>
      <c r="L5" s="73" t="s">
        <v>2421</v>
      </c>
      <c r="M5" s="74">
        <v>134.93700000000001</v>
      </c>
      <c r="N5" s="74">
        <v>0</v>
      </c>
      <c r="O5" s="74">
        <v>0</v>
      </c>
      <c r="P5" t="s">
        <v>28</v>
      </c>
      <c r="Q5" s="59">
        <v>-30.38</v>
      </c>
      <c r="R5" s="135" t="s">
        <v>2091</v>
      </c>
      <c r="S5" s="135" t="s">
        <v>2091</v>
      </c>
      <c r="T5" s="135" t="s">
        <v>2091</v>
      </c>
      <c r="U5" s="135"/>
      <c r="V5" s="13"/>
      <c r="W5" s="13"/>
      <c r="X5" s="13"/>
      <c r="Y5" s="13"/>
      <c r="Z5" s="13"/>
      <c r="AA5" s="13"/>
      <c r="AB5" s="13"/>
      <c r="AC5" s="13"/>
      <c r="AD5" s="13"/>
      <c r="AE5" t="s">
        <v>2422</v>
      </c>
      <c r="AF5" t="s">
        <v>2423</v>
      </c>
      <c r="AG5" t="s">
        <v>2424</v>
      </c>
      <c r="AH5" t="s">
        <v>2425</v>
      </c>
      <c r="AI5" t="s">
        <v>2426</v>
      </c>
      <c r="AL5" t="s">
        <v>2427</v>
      </c>
      <c r="AV5">
        <v>1</v>
      </c>
      <c r="AX5">
        <v>-1</v>
      </c>
      <c r="AY5">
        <v>1</v>
      </c>
      <c r="AZ5">
        <v>1</v>
      </c>
      <c r="BA5">
        <v>1</v>
      </c>
      <c r="BB5">
        <v>-1</v>
      </c>
      <c r="BC5">
        <v>1</v>
      </c>
      <c r="BD5">
        <v>-1</v>
      </c>
      <c r="BE5">
        <v>1</v>
      </c>
      <c r="BF5">
        <v>-1</v>
      </c>
      <c r="BG5">
        <v>-1</v>
      </c>
      <c r="BH5">
        <v>1</v>
      </c>
      <c r="BN5" s="111">
        <v>-1</v>
      </c>
      <c r="BO5">
        <v>-1</v>
      </c>
      <c r="BP5">
        <v>-1</v>
      </c>
      <c r="BQ5">
        <v>-1</v>
      </c>
      <c r="BR5">
        <v>-1</v>
      </c>
      <c r="BS5">
        <v>1</v>
      </c>
      <c r="BT5">
        <v>1</v>
      </c>
      <c r="BU5">
        <v>1</v>
      </c>
      <c r="BV5">
        <v>1</v>
      </c>
      <c r="BW5">
        <v>1</v>
      </c>
      <c r="BX5">
        <v>1</v>
      </c>
      <c r="BY5">
        <v>1</v>
      </c>
      <c r="BZ5">
        <v>1</v>
      </c>
      <c r="CA5">
        <v>1</v>
      </c>
      <c r="CB5">
        <f>(SUM(AV5:CA5)/26)*100</f>
        <v>23.076923076923077</v>
      </c>
    </row>
    <row r="6" spans="1:82" ht="20.25" x14ac:dyDescent="0.3">
      <c r="A6" s="9" t="s">
        <v>32</v>
      </c>
      <c r="B6" s="23">
        <v>5.0000000000000001E-3</v>
      </c>
      <c r="C6" s="76">
        <v>1095289795</v>
      </c>
      <c r="D6" s="75" t="s">
        <v>2428</v>
      </c>
      <c r="E6" s="76" t="s">
        <v>195</v>
      </c>
      <c r="F6" s="76">
        <v>0.1</v>
      </c>
      <c r="G6" s="76" t="s">
        <v>147</v>
      </c>
      <c r="H6" s="76">
        <v>135.27500000000001</v>
      </c>
      <c r="I6" s="144">
        <v>4</v>
      </c>
      <c r="J6" s="76">
        <v>135.65600000000001</v>
      </c>
      <c r="K6" s="76">
        <v>135.06100000000001</v>
      </c>
      <c r="L6" s="75" t="s">
        <v>2429</v>
      </c>
      <c r="M6" s="76">
        <v>135.06100000000001</v>
      </c>
      <c r="N6" s="76">
        <v>0</v>
      </c>
      <c r="O6" s="76">
        <v>0</v>
      </c>
      <c r="P6" t="s">
        <v>73</v>
      </c>
      <c r="Q6" s="59">
        <v>20.56</v>
      </c>
      <c r="R6" s="135" t="s">
        <v>2091</v>
      </c>
      <c r="S6" s="136" t="s">
        <v>2092</v>
      </c>
      <c r="T6" s="136" t="s">
        <v>2092</v>
      </c>
      <c r="U6" s="136" t="s">
        <v>2092</v>
      </c>
      <c r="V6" s="13"/>
      <c r="W6" s="13"/>
      <c r="X6" s="13"/>
      <c r="Y6" s="13"/>
      <c r="Z6" s="13"/>
      <c r="AA6" s="13"/>
      <c r="AB6" s="13"/>
      <c r="AC6" s="13"/>
      <c r="AD6" s="13"/>
      <c r="AE6" t="s">
        <v>2432</v>
      </c>
      <c r="AF6" t="s">
        <v>2433</v>
      </c>
      <c r="AG6" t="s">
        <v>2434</v>
      </c>
      <c r="AH6" t="s">
        <v>2435</v>
      </c>
      <c r="AI6" t="s">
        <v>2436</v>
      </c>
      <c r="AK6" t="s">
        <v>2438</v>
      </c>
      <c r="AV6">
        <v>1</v>
      </c>
      <c r="AX6">
        <v>1</v>
      </c>
      <c r="AY6">
        <v>1</v>
      </c>
      <c r="AZ6">
        <v>1</v>
      </c>
      <c r="BA6">
        <v>1</v>
      </c>
      <c r="BB6">
        <v>1</v>
      </c>
      <c r="BC6">
        <v>1</v>
      </c>
      <c r="BD6">
        <v>1</v>
      </c>
      <c r="BE6">
        <v>1</v>
      </c>
      <c r="BF6">
        <v>1</v>
      </c>
      <c r="BG6">
        <v>-1</v>
      </c>
      <c r="BH6">
        <v>1</v>
      </c>
      <c r="BN6" s="111">
        <v>1</v>
      </c>
      <c r="BO6">
        <v>1</v>
      </c>
      <c r="BP6">
        <v>1</v>
      </c>
      <c r="BQ6">
        <v>1</v>
      </c>
      <c r="BR6">
        <v>1</v>
      </c>
      <c r="BS6">
        <v>1</v>
      </c>
      <c r="BT6">
        <v>1</v>
      </c>
      <c r="BU6">
        <v>1</v>
      </c>
      <c r="BV6">
        <v>1</v>
      </c>
      <c r="BW6">
        <v>1</v>
      </c>
      <c r="BX6">
        <v>1</v>
      </c>
      <c r="BY6">
        <v>-1</v>
      </c>
      <c r="BZ6">
        <v>1</v>
      </c>
      <c r="CA6">
        <v>1</v>
      </c>
      <c r="CB6">
        <f t="shared" ref="CB6:CB10" si="0">(SUM(AV6:CA6)/26)*100</f>
        <v>84.615384615384613</v>
      </c>
    </row>
    <row r="7" spans="1:82" ht="20.25" x14ac:dyDescent="0.3">
      <c r="A7" s="9" t="s">
        <v>35</v>
      </c>
      <c r="B7" s="15">
        <f>B3*B6</f>
        <v>23.492649999999998</v>
      </c>
      <c r="C7" s="74">
        <v>1095315038</v>
      </c>
      <c r="D7" s="73" t="s">
        <v>2430</v>
      </c>
      <c r="E7" s="74" t="s">
        <v>200</v>
      </c>
      <c r="F7" s="74">
        <v>0.05</v>
      </c>
      <c r="G7" s="74" t="s">
        <v>147</v>
      </c>
      <c r="H7" s="74">
        <v>135.03200000000001</v>
      </c>
      <c r="I7" s="143">
        <v>5</v>
      </c>
      <c r="J7" s="74">
        <v>134.65299999999999</v>
      </c>
      <c r="K7" s="74">
        <v>135.30099999999999</v>
      </c>
      <c r="L7" s="73" t="s">
        <v>2431</v>
      </c>
      <c r="M7" s="74">
        <v>134.65299999999999</v>
      </c>
      <c r="N7" s="74">
        <v>0</v>
      </c>
      <c r="O7" s="74">
        <v>0</v>
      </c>
      <c r="P7" t="s">
        <v>71</v>
      </c>
      <c r="Q7" s="59">
        <v>-18.16</v>
      </c>
      <c r="R7" s="135" t="s">
        <v>2091</v>
      </c>
      <c r="S7" s="135" t="s">
        <v>2091</v>
      </c>
      <c r="T7" s="135" t="s">
        <v>2091</v>
      </c>
      <c r="U7" s="135"/>
      <c r="V7" s="13"/>
      <c r="W7" s="13"/>
      <c r="X7" s="13"/>
      <c r="Y7" s="13"/>
      <c r="Z7" s="13"/>
      <c r="AA7" s="13"/>
      <c r="AB7" s="13"/>
      <c r="AC7" s="13"/>
      <c r="AD7" s="13"/>
      <c r="AE7" t="s">
        <v>2422</v>
      </c>
      <c r="AF7" t="s">
        <v>2439</v>
      </c>
      <c r="AG7" t="s">
        <v>2441</v>
      </c>
      <c r="AH7" t="s">
        <v>2440</v>
      </c>
      <c r="AJ7" t="s">
        <v>2437</v>
      </c>
      <c r="AL7" t="s">
        <v>2442</v>
      </c>
      <c r="AV7">
        <v>1</v>
      </c>
      <c r="AX7">
        <v>1</v>
      </c>
      <c r="AY7">
        <v>1</v>
      </c>
      <c r="AZ7">
        <v>-1</v>
      </c>
      <c r="BA7">
        <v>-1</v>
      </c>
      <c r="BB7">
        <v>-1</v>
      </c>
      <c r="BC7">
        <v>-1</v>
      </c>
      <c r="BD7">
        <v>-1</v>
      </c>
      <c r="BE7">
        <v>1</v>
      </c>
      <c r="BF7">
        <v>1</v>
      </c>
      <c r="BG7">
        <v>-1</v>
      </c>
      <c r="BH7">
        <v>1</v>
      </c>
      <c r="BN7" s="111">
        <v>1</v>
      </c>
      <c r="BO7">
        <v>1</v>
      </c>
      <c r="BP7">
        <v>1</v>
      </c>
      <c r="BQ7">
        <v>-1</v>
      </c>
      <c r="BR7">
        <v>-1</v>
      </c>
      <c r="BS7">
        <v>1</v>
      </c>
      <c r="BT7">
        <v>-1</v>
      </c>
      <c r="BU7">
        <v>1</v>
      </c>
      <c r="BV7">
        <v>1</v>
      </c>
      <c r="BW7">
        <v>-1</v>
      </c>
      <c r="BX7">
        <v>-1</v>
      </c>
      <c r="BY7">
        <v>1</v>
      </c>
      <c r="BZ7">
        <v>-1</v>
      </c>
      <c r="CA7">
        <v>-1</v>
      </c>
      <c r="CB7">
        <f t="shared" si="0"/>
        <v>0</v>
      </c>
    </row>
    <row r="8" spans="1:82" ht="20.25" x14ac:dyDescent="0.3">
      <c r="A8" s="9" t="s">
        <v>44</v>
      </c>
      <c r="B8" s="30">
        <v>50</v>
      </c>
      <c r="C8" s="76">
        <v>1095404489</v>
      </c>
      <c r="D8" s="75" t="s">
        <v>2443</v>
      </c>
      <c r="E8" s="76" t="s">
        <v>195</v>
      </c>
      <c r="F8" s="76">
        <v>0.1</v>
      </c>
      <c r="G8" s="76" t="s">
        <v>1152</v>
      </c>
      <c r="H8" s="76">
        <v>1.29684</v>
      </c>
      <c r="I8" s="144">
        <v>6</v>
      </c>
      <c r="J8" s="76">
        <v>1.30291</v>
      </c>
      <c r="K8" s="76">
        <v>1.29061</v>
      </c>
      <c r="L8" s="75" t="s">
        <v>2444</v>
      </c>
      <c r="M8" s="76">
        <v>1.2963499999999999</v>
      </c>
      <c r="N8" s="76">
        <v>0</v>
      </c>
      <c r="O8" s="76">
        <v>0</v>
      </c>
      <c r="P8" t="s">
        <v>28</v>
      </c>
      <c r="Q8" s="59">
        <v>4.9000000000000004</v>
      </c>
      <c r="R8" s="135" t="s">
        <v>2091</v>
      </c>
      <c r="S8" s="135" t="s">
        <v>2091</v>
      </c>
      <c r="T8" s="136" t="s">
        <v>2092</v>
      </c>
      <c r="U8" s="135" t="s">
        <v>2091</v>
      </c>
      <c r="V8" s="13"/>
      <c r="W8" s="13"/>
      <c r="X8" s="13"/>
      <c r="Y8" s="13"/>
      <c r="Z8" s="13"/>
      <c r="AA8" s="13"/>
      <c r="AB8" s="13"/>
      <c r="AC8" s="13"/>
      <c r="AD8" s="13"/>
      <c r="AE8" t="s">
        <v>2413</v>
      </c>
      <c r="AF8" t="s">
        <v>2445</v>
      </c>
      <c r="AG8" t="s">
        <v>2446</v>
      </c>
      <c r="AH8" t="s">
        <v>2447</v>
      </c>
      <c r="AI8" t="s">
        <v>2448</v>
      </c>
      <c r="AK8" t="s">
        <v>2449</v>
      </c>
      <c r="AV8">
        <v>1</v>
      </c>
      <c r="AX8">
        <v>-1</v>
      </c>
      <c r="AY8">
        <v>1</v>
      </c>
      <c r="AZ8">
        <v>1</v>
      </c>
      <c r="BA8">
        <v>1</v>
      </c>
      <c r="BB8">
        <v>1</v>
      </c>
      <c r="BC8">
        <v>1</v>
      </c>
      <c r="BD8">
        <v>1</v>
      </c>
      <c r="BE8">
        <v>-1</v>
      </c>
      <c r="BF8">
        <v>-1</v>
      </c>
      <c r="BG8">
        <v>-1</v>
      </c>
      <c r="BH8">
        <v>-1</v>
      </c>
      <c r="BN8" s="111">
        <v>-1</v>
      </c>
      <c r="BO8">
        <v>1</v>
      </c>
      <c r="BP8">
        <v>1</v>
      </c>
      <c r="BQ8">
        <v>1</v>
      </c>
      <c r="BR8">
        <v>1</v>
      </c>
      <c r="BS8">
        <v>1</v>
      </c>
      <c r="BT8">
        <v>1</v>
      </c>
      <c r="BU8">
        <v>-1</v>
      </c>
      <c r="BV8">
        <v>-1</v>
      </c>
      <c r="BW8">
        <v>1</v>
      </c>
      <c r="BX8">
        <v>1</v>
      </c>
      <c r="BY8">
        <v>-1</v>
      </c>
      <c r="BZ8">
        <v>1</v>
      </c>
      <c r="CA8">
        <v>1</v>
      </c>
      <c r="CB8">
        <f t="shared" si="0"/>
        <v>30.76923076923077</v>
      </c>
    </row>
    <row r="9" spans="1:82" ht="20.25" x14ac:dyDescent="0.3">
      <c r="A9" s="9" t="s">
        <v>45</v>
      </c>
      <c r="B9" s="32">
        <f>(B7/B8)*0.1</f>
        <v>4.6985300000000001E-2</v>
      </c>
      <c r="C9" s="74">
        <v>1095492286</v>
      </c>
      <c r="D9" s="73" t="s">
        <v>2450</v>
      </c>
      <c r="E9" s="74" t="s">
        <v>195</v>
      </c>
      <c r="F9" s="74">
        <v>0.12</v>
      </c>
      <c r="G9" s="74" t="s">
        <v>1152</v>
      </c>
      <c r="H9" s="74">
        <v>1.28986</v>
      </c>
      <c r="I9" s="144">
        <v>7</v>
      </c>
      <c r="J9" s="74">
        <v>1.29433</v>
      </c>
      <c r="K9" s="74">
        <v>1.2860400000000001</v>
      </c>
      <c r="L9" s="73" t="s">
        <v>2451</v>
      </c>
      <c r="M9" s="74">
        <v>1.29433</v>
      </c>
      <c r="N9" s="74">
        <v>0</v>
      </c>
      <c r="O9" s="74">
        <v>0</v>
      </c>
      <c r="P9" t="s">
        <v>71</v>
      </c>
      <c r="Q9" s="59">
        <v>-53.64</v>
      </c>
      <c r="R9" s="136" t="s">
        <v>2092</v>
      </c>
      <c r="S9" s="135" t="s">
        <v>2091</v>
      </c>
      <c r="T9" s="136" t="s">
        <v>2092</v>
      </c>
      <c r="U9" s="135" t="s">
        <v>2091</v>
      </c>
      <c r="V9" s="13"/>
      <c r="W9" s="13"/>
      <c r="X9" s="13"/>
      <c r="Y9" s="13"/>
      <c r="Z9" s="13"/>
      <c r="AA9" s="13"/>
      <c r="AB9" s="13"/>
      <c r="AC9" s="13"/>
      <c r="AD9" s="13"/>
      <c r="AE9" t="s">
        <v>2413</v>
      </c>
      <c r="AF9" t="s">
        <v>2445</v>
      </c>
      <c r="AG9" t="s">
        <v>2454</v>
      </c>
      <c r="AH9" t="s">
        <v>71</v>
      </c>
      <c r="AI9" t="s">
        <v>2456</v>
      </c>
      <c r="AJ9" t="s">
        <v>2457</v>
      </c>
      <c r="AV9">
        <v>-1</v>
      </c>
      <c r="AX9">
        <v>-1</v>
      </c>
      <c r="AY9">
        <v>1</v>
      </c>
      <c r="AZ9">
        <v>-1</v>
      </c>
      <c r="BA9">
        <v>1</v>
      </c>
      <c r="BB9">
        <v>-1</v>
      </c>
      <c r="BC9">
        <v>-1</v>
      </c>
      <c r="BD9">
        <v>-1</v>
      </c>
      <c r="BE9">
        <v>-1</v>
      </c>
      <c r="BF9">
        <v>-1</v>
      </c>
      <c r="BG9">
        <v>-1</v>
      </c>
      <c r="BH9">
        <v>-1</v>
      </c>
      <c r="BN9" s="111">
        <v>-1</v>
      </c>
      <c r="BO9">
        <v>1</v>
      </c>
      <c r="BP9">
        <v>-1</v>
      </c>
      <c r="BQ9">
        <v>-1</v>
      </c>
      <c r="BR9">
        <v>-1</v>
      </c>
      <c r="BS9">
        <v>-1</v>
      </c>
      <c r="BT9">
        <v>1</v>
      </c>
      <c r="BU9">
        <v>-1</v>
      </c>
      <c r="BV9">
        <v>-1</v>
      </c>
      <c r="BW9">
        <v>1</v>
      </c>
      <c r="BX9">
        <v>1</v>
      </c>
      <c r="BY9">
        <v>1</v>
      </c>
      <c r="BZ9">
        <v>1</v>
      </c>
      <c r="CA9">
        <v>1</v>
      </c>
      <c r="CB9">
        <f t="shared" si="0"/>
        <v>-30.76923076923077</v>
      </c>
    </row>
    <row r="10" spans="1:82" ht="16.5" x14ac:dyDescent="0.3">
      <c r="C10" s="76">
        <v>1095503850</v>
      </c>
      <c r="D10" s="75" t="s">
        <v>2452</v>
      </c>
      <c r="E10" s="76" t="s">
        <v>195</v>
      </c>
      <c r="F10" s="76">
        <v>0.1</v>
      </c>
      <c r="G10" s="76" t="s">
        <v>1152</v>
      </c>
      <c r="H10" s="76">
        <v>1.2929900000000001</v>
      </c>
      <c r="I10" s="143">
        <v>8</v>
      </c>
      <c r="J10" s="76">
        <v>1.29433</v>
      </c>
      <c r="K10" s="76">
        <v>1.2910600000000001</v>
      </c>
      <c r="L10" s="75" t="s">
        <v>2451</v>
      </c>
      <c r="M10" s="76">
        <v>1.29433</v>
      </c>
      <c r="N10" s="76">
        <v>0</v>
      </c>
      <c r="O10" s="76">
        <v>0</v>
      </c>
      <c r="P10" t="s">
        <v>71</v>
      </c>
      <c r="Q10" s="59">
        <v>-13.4</v>
      </c>
      <c r="R10" s="135" t="s">
        <v>2091</v>
      </c>
      <c r="S10" s="136" t="s">
        <v>2092</v>
      </c>
      <c r="T10" s="136" t="s">
        <v>2092</v>
      </c>
      <c r="U10" s="135" t="s">
        <v>2091</v>
      </c>
      <c r="V10" s="13"/>
      <c r="W10" s="13"/>
      <c r="X10" s="13"/>
      <c r="Y10" s="13"/>
      <c r="Z10" s="13"/>
      <c r="AA10" s="13"/>
      <c r="AB10" s="13"/>
      <c r="AC10" s="13"/>
      <c r="AD10" s="13"/>
      <c r="AE10" t="s">
        <v>2413</v>
      </c>
      <c r="AF10" t="s">
        <v>2453</v>
      </c>
      <c r="AG10" t="s">
        <v>2455</v>
      </c>
      <c r="AH10" t="s">
        <v>71</v>
      </c>
      <c r="AI10" t="s">
        <v>2458</v>
      </c>
      <c r="AV10">
        <v>-1</v>
      </c>
      <c r="AX10">
        <v>-1</v>
      </c>
      <c r="AY10">
        <v>1</v>
      </c>
      <c r="AZ10">
        <v>-1</v>
      </c>
      <c r="BA10">
        <v>1</v>
      </c>
      <c r="BB10">
        <v>-1</v>
      </c>
      <c r="BC10">
        <v>1</v>
      </c>
      <c r="BD10">
        <v>1</v>
      </c>
      <c r="BE10">
        <v>-1</v>
      </c>
      <c r="BF10">
        <v>-1</v>
      </c>
      <c r="BG10">
        <v>1</v>
      </c>
      <c r="BH10">
        <v>-1</v>
      </c>
      <c r="BN10" s="111">
        <v>-1</v>
      </c>
      <c r="BO10">
        <v>1</v>
      </c>
      <c r="BP10">
        <v>-1</v>
      </c>
      <c r="BQ10">
        <v>-1</v>
      </c>
      <c r="BR10">
        <v>-1</v>
      </c>
      <c r="BS10">
        <v>-1</v>
      </c>
      <c r="BT10">
        <v>1</v>
      </c>
      <c r="BU10">
        <v>1</v>
      </c>
      <c r="BV10">
        <v>-1</v>
      </c>
      <c r="BW10">
        <v>1</v>
      </c>
      <c r="BX10">
        <v>1</v>
      </c>
      <c r="BY10">
        <v>1</v>
      </c>
      <c r="BZ10">
        <v>1</v>
      </c>
      <c r="CA10">
        <v>1</v>
      </c>
      <c r="CB10">
        <f t="shared" si="0"/>
        <v>0</v>
      </c>
    </row>
    <row r="11" spans="1:82" ht="20.25" x14ac:dyDescent="0.3">
      <c r="C11" s="74">
        <v>1095578658</v>
      </c>
      <c r="D11" s="73" t="s">
        <v>2459</v>
      </c>
      <c r="E11" s="74" t="s">
        <v>200</v>
      </c>
      <c r="F11" s="74">
        <v>0.1</v>
      </c>
      <c r="G11" s="74" t="s">
        <v>1152</v>
      </c>
      <c r="H11" s="74">
        <v>1.3002899999999999</v>
      </c>
      <c r="I11" s="144">
        <v>9</v>
      </c>
      <c r="J11" s="74">
        <v>1.2976799999999999</v>
      </c>
      <c r="K11" s="74">
        <v>1.30196</v>
      </c>
      <c r="L11" s="73" t="s">
        <v>2460</v>
      </c>
      <c r="M11" s="74">
        <v>1.2978400000000001</v>
      </c>
      <c r="N11" s="74">
        <v>0</v>
      </c>
      <c r="O11" s="74">
        <v>0</v>
      </c>
      <c r="P11" t="s">
        <v>71</v>
      </c>
      <c r="Q11" s="59">
        <v>-24.5</v>
      </c>
      <c r="R11" s="135" t="s">
        <v>2091</v>
      </c>
      <c r="S11" s="135" t="s">
        <v>2091</v>
      </c>
      <c r="T11" s="135" t="s">
        <v>2091</v>
      </c>
      <c r="U11" s="136" t="s">
        <v>2092</v>
      </c>
      <c r="V11" s="13"/>
      <c r="W11" s="13"/>
      <c r="X11" s="13"/>
      <c r="Y11" s="13"/>
      <c r="Z11" s="13"/>
      <c r="AA11" s="13"/>
      <c r="AB11" s="13"/>
      <c r="AC11" s="13"/>
      <c r="AD11" s="13"/>
      <c r="AE11" t="s">
        <v>2414</v>
      </c>
      <c r="AF11" t="s">
        <v>2461</v>
      </c>
      <c r="AG11" t="s">
        <v>2462</v>
      </c>
      <c r="AH11" t="s">
        <v>71</v>
      </c>
      <c r="AI11" t="s">
        <v>2458</v>
      </c>
      <c r="AJ11" t="s">
        <v>2437</v>
      </c>
      <c r="AK11" t="s">
        <v>2463</v>
      </c>
      <c r="CC11" s="9"/>
      <c r="CD11" s="28"/>
    </row>
    <row r="12" spans="1:82" ht="20.25" x14ac:dyDescent="0.3">
      <c r="C12" s="76">
        <v>1095841619</v>
      </c>
      <c r="D12" s="75" t="s">
        <v>2464</v>
      </c>
      <c r="E12" s="76" t="s">
        <v>195</v>
      </c>
      <c r="F12" s="76">
        <v>0.09</v>
      </c>
      <c r="G12" s="76" t="s">
        <v>1152</v>
      </c>
      <c r="H12" s="76">
        <v>1.3033699999999999</v>
      </c>
      <c r="I12" s="144">
        <v>10</v>
      </c>
      <c r="J12" s="76">
        <v>1.3089599999999999</v>
      </c>
      <c r="K12" s="76">
        <v>1.30172</v>
      </c>
      <c r="L12" s="75" t="s">
        <v>2465</v>
      </c>
      <c r="M12" s="76">
        <v>1.3086899999999999</v>
      </c>
      <c r="N12" s="76">
        <v>0</v>
      </c>
      <c r="O12" s="76">
        <v>0</v>
      </c>
      <c r="P12" s="76" t="s">
        <v>28</v>
      </c>
      <c r="Q12" s="59">
        <v>-47.88</v>
      </c>
      <c r="R12" s="136" t="s">
        <v>2092</v>
      </c>
      <c r="S12" s="136" t="s">
        <v>2092</v>
      </c>
      <c r="T12" s="136" t="s">
        <v>2092</v>
      </c>
      <c r="U12" s="135" t="s">
        <v>2091</v>
      </c>
      <c r="V12" s="13"/>
      <c r="W12" s="13"/>
      <c r="X12" s="13"/>
      <c r="Y12" s="13"/>
      <c r="Z12" s="13"/>
      <c r="AA12" s="13"/>
      <c r="AB12" s="13"/>
      <c r="AC12" s="13"/>
      <c r="AD12" s="13"/>
      <c r="AE12" t="s">
        <v>2413</v>
      </c>
      <c r="AF12" t="s">
        <v>2492</v>
      </c>
      <c r="AG12" t="s">
        <v>2493</v>
      </c>
      <c r="AH12" t="s">
        <v>71</v>
      </c>
      <c r="AI12" t="s">
        <v>2494</v>
      </c>
      <c r="AL12" t="s">
        <v>2495</v>
      </c>
      <c r="CD12" s="30"/>
    </row>
    <row r="13" spans="1:82" ht="20.25" x14ac:dyDescent="0.3">
      <c r="C13" s="74">
        <v>1095853114</v>
      </c>
      <c r="D13" s="73" t="s">
        <v>2466</v>
      </c>
      <c r="E13" s="74" t="s">
        <v>195</v>
      </c>
      <c r="F13" s="74">
        <v>0.09</v>
      </c>
      <c r="G13" s="74" t="s">
        <v>1152</v>
      </c>
      <c r="H13" s="74">
        <v>1.3062800000000001</v>
      </c>
      <c r="I13" s="143">
        <v>11</v>
      </c>
      <c r="J13" s="74">
        <v>1.30999</v>
      </c>
      <c r="K13" s="74">
        <v>1.3016300000000001</v>
      </c>
      <c r="L13" s="73" t="s">
        <v>2467</v>
      </c>
      <c r="M13" s="74">
        <v>1.30874</v>
      </c>
      <c r="N13" s="74">
        <v>0</v>
      </c>
      <c r="O13" s="74">
        <v>0</v>
      </c>
      <c r="P13" s="74" t="s">
        <v>28</v>
      </c>
      <c r="Q13" s="59">
        <v>-22.14</v>
      </c>
      <c r="R13" s="136" t="s">
        <v>2092</v>
      </c>
      <c r="S13" s="136" t="s">
        <v>2092</v>
      </c>
      <c r="T13" s="136" t="s">
        <v>2092</v>
      </c>
      <c r="U13" s="135" t="s">
        <v>2091</v>
      </c>
      <c r="V13" s="13"/>
      <c r="W13" s="13"/>
      <c r="X13" s="13"/>
      <c r="Y13" s="13"/>
      <c r="Z13" s="13"/>
      <c r="AA13" s="13"/>
      <c r="AB13" s="13"/>
      <c r="AC13" s="13"/>
      <c r="AD13" s="13"/>
      <c r="AE13" t="s">
        <v>2413</v>
      </c>
      <c r="AF13" t="s">
        <v>2496</v>
      </c>
      <c r="AG13" t="s">
        <v>2497</v>
      </c>
      <c r="AH13" t="s">
        <v>71</v>
      </c>
      <c r="AI13" t="s">
        <v>2494</v>
      </c>
      <c r="CD13" s="32"/>
    </row>
    <row r="14" spans="1:82" ht="20.25" x14ac:dyDescent="0.3">
      <c r="C14" s="76">
        <v>1095972111</v>
      </c>
      <c r="D14" s="75" t="s">
        <v>2468</v>
      </c>
      <c r="E14" s="76" t="s">
        <v>200</v>
      </c>
      <c r="F14" s="76">
        <v>0.09</v>
      </c>
      <c r="G14" s="76" t="s">
        <v>147</v>
      </c>
      <c r="H14" s="76">
        <v>135.70699999999999</v>
      </c>
      <c r="I14" s="144">
        <v>12</v>
      </c>
      <c r="J14" s="76">
        <v>135.35400000000001</v>
      </c>
      <c r="K14" s="76">
        <v>135.94499999999999</v>
      </c>
      <c r="L14" s="75" t="s">
        <v>2469</v>
      </c>
      <c r="M14" s="76">
        <v>135.946</v>
      </c>
      <c r="N14" s="76">
        <v>0</v>
      </c>
      <c r="O14" s="76">
        <v>0</v>
      </c>
      <c r="P14" s="76" t="s">
        <v>73</v>
      </c>
      <c r="Q14" s="59">
        <v>20.84</v>
      </c>
      <c r="R14" s="135" t="s">
        <v>2091</v>
      </c>
      <c r="S14" s="136" t="s">
        <v>2092</v>
      </c>
      <c r="T14" s="136" t="s">
        <v>2092</v>
      </c>
      <c r="U14" s="136" t="s">
        <v>2092</v>
      </c>
      <c r="V14" s="13"/>
      <c r="W14" s="13"/>
      <c r="X14" s="13"/>
      <c r="Y14" s="13"/>
      <c r="Z14" s="13"/>
      <c r="AA14" s="13"/>
      <c r="AB14" s="13"/>
      <c r="AC14" s="13"/>
      <c r="AD14" s="13"/>
      <c r="AE14" t="s">
        <v>2414</v>
      </c>
      <c r="AF14" t="s">
        <v>2498</v>
      </c>
      <c r="AG14" t="s">
        <v>2499</v>
      </c>
      <c r="AH14" t="s">
        <v>73</v>
      </c>
      <c r="AI14" t="s">
        <v>2500</v>
      </c>
      <c r="CC14" s="9"/>
      <c r="CD14" s="32"/>
    </row>
    <row r="15" spans="1:82" ht="20.25" x14ac:dyDescent="0.3">
      <c r="C15" s="74">
        <v>1096061955</v>
      </c>
      <c r="D15" s="73" t="s">
        <v>2470</v>
      </c>
      <c r="E15" s="74" t="s">
        <v>200</v>
      </c>
      <c r="F15" s="74">
        <v>0.13</v>
      </c>
      <c r="G15" s="74" t="s">
        <v>147</v>
      </c>
      <c r="H15" s="74">
        <v>136.286</v>
      </c>
      <c r="I15" s="144">
        <v>13</v>
      </c>
      <c r="J15" s="74">
        <v>135.91900000000001</v>
      </c>
      <c r="K15" s="74">
        <v>136.489</v>
      </c>
      <c r="L15" s="73" t="s">
        <v>2471</v>
      </c>
      <c r="M15" s="74">
        <v>136.49100000000001</v>
      </c>
      <c r="N15" s="74">
        <v>0</v>
      </c>
      <c r="O15" s="74">
        <v>0</v>
      </c>
      <c r="P15" s="74" t="s">
        <v>73</v>
      </c>
      <c r="Q15" s="59">
        <v>25.66</v>
      </c>
      <c r="R15" s="135" t="s">
        <v>2091</v>
      </c>
      <c r="S15" s="136" t="s">
        <v>2092</v>
      </c>
      <c r="T15" s="136" t="s">
        <v>2092</v>
      </c>
      <c r="U15" s="136" t="s">
        <v>2092</v>
      </c>
      <c r="V15" s="13"/>
      <c r="W15" s="13"/>
      <c r="X15" s="13"/>
      <c r="Y15" s="13"/>
      <c r="Z15" s="13"/>
      <c r="AA15" s="13"/>
      <c r="AB15" s="13"/>
      <c r="AC15" s="13"/>
      <c r="AD15" s="13"/>
      <c r="AE15" t="s">
        <v>2422</v>
      </c>
      <c r="AF15" t="s">
        <v>2501</v>
      </c>
      <c r="AG15" t="s">
        <v>2502</v>
      </c>
      <c r="AH15" t="s">
        <v>73</v>
      </c>
      <c r="AI15" t="s">
        <v>2503</v>
      </c>
      <c r="CC15" s="9"/>
      <c r="CD15" s="28"/>
    </row>
    <row r="16" spans="1:82" ht="20.25" x14ac:dyDescent="0.3">
      <c r="C16" s="76">
        <v>1096116167</v>
      </c>
      <c r="D16" s="75" t="s">
        <v>2472</v>
      </c>
      <c r="E16" s="76" t="s">
        <v>200</v>
      </c>
      <c r="F16" s="76">
        <v>0.13</v>
      </c>
      <c r="G16" s="76" t="s">
        <v>147</v>
      </c>
      <c r="H16" s="76">
        <v>138.54900000000001</v>
      </c>
      <c r="I16" s="143">
        <v>14</v>
      </c>
      <c r="J16" s="76">
        <v>138.09100000000001</v>
      </c>
      <c r="K16" s="76">
        <v>139.61199999999999</v>
      </c>
      <c r="L16" s="75" t="s">
        <v>2473</v>
      </c>
      <c r="M16" s="76">
        <v>138.55099999999999</v>
      </c>
      <c r="N16" s="76">
        <v>0</v>
      </c>
      <c r="O16" s="76">
        <v>0</v>
      </c>
      <c r="P16" s="76">
        <v>0</v>
      </c>
      <c r="Q16" s="59">
        <v>0.25</v>
      </c>
      <c r="R16" s="135" t="s">
        <v>2091</v>
      </c>
      <c r="S16" s="135" t="s">
        <v>2091</v>
      </c>
      <c r="T16" s="136" t="s">
        <v>2092</v>
      </c>
      <c r="U16" s="135" t="s">
        <v>2091</v>
      </c>
      <c r="V16" s="13"/>
      <c r="W16" s="13"/>
      <c r="X16" s="13"/>
      <c r="Y16" s="13"/>
      <c r="Z16" s="13"/>
      <c r="AA16" s="13"/>
      <c r="AB16" s="13"/>
      <c r="AC16" s="13"/>
      <c r="AD16" s="13"/>
      <c r="AE16" t="s">
        <v>2504</v>
      </c>
      <c r="AF16" t="s">
        <v>2505</v>
      </c>
      <c r="AG16" t="s">
        <v>2506</v>
      </c>
      <c r="AH16" t="s">
        <v>2507</v>
      </c>
      <c r="AI16" t="s">
        <v>2508</v>
      </c>
      <c r="AK16" t="s">
        <v>2509</v>
      </c>
      <c r="CC16" s="9"/>
      <c r="CD16" s="15"/>
    </row>
    <row r="17" spans="3:82" ht="20.25" x14ac:dyDescent="0.3">
      <c r="C17" s="74">
        <v>1096175200</v>
      </c>
      <c r="D17" s="73" t="s">
        <v>2474</v>
      </c>
      <c r="E17" s="74" t="s">
        <v>2475</v>
      </c>
      <c r="F17" s="74">
        <v>0.1</v>
      </c>
      <c r="G17" s="74" t="s">
        <v>147</v>
      </c>
      <c r="H17" s="74">
        <v>137.97</v>
      </c>
      <c r="I17" s="144">
        <v>15</v>
      </c>
      <c r="J17" s="74">
        <v>138.94999999999999</v>
      </c>
      <c r="K17" s="74">
        <v>136.6</v>
      </c>
      <c r="L17" s="73" t="s">
        <v>2476</v>
      </c>
      <c r="M17" s="74">
        <v>139.36099999999999</v>
      </c>
      <c r="Q17" s="59" t="s">
        <v>2491</v>
      </c>
      <c r="R17" s="136" t="s">
        <v>2092</v>
      </c>
      <c r="S17" s="13"/>
      <c r="T17" s="13"/>
      <c r="U17" s="13"/>
      <c r="V17" s="13"/>
      <c r="W17" s="13"/>
      <c r="X17" s="13"/>
      <c r="Y17" s="13"/>
      <c r="Z17" s="13"/>
      <c r="AA17" s="13"/>
      <c r="AB17" s="13"/>
      <c r="AC17" s="13"/>
      <c r="AD17" s="13"/>
      <c r="AE17" t="s">
        <v>2413</v>
      </c>
      <c r="AF17" t="s">
        <v>2510</v>
      </c>
      <c r="AG17" t="s">
        <v>2511</v>
      </c>
      <c r="AH17" t="s">
        <v>2512</v>
      </c>
      <c r="AI17" t="s">
        <v>2508</v>
      </c>
      <c r="CC17" s="9"/>
      <c r="CD17" s="15"/>
    </row>
    <row r="18" spans="3:82" ht="20.25" x14ac:dyDescent="0.3">
      <c r="C18" s="76">
        <v>1096227810</v>
      </c>
      <c r="D18" s="75" t="s">
        <v>2477</v>
      </c>
      <c r="E18" s="76" t="s">
        <v>195</v>
      </c>
      <c r="F18" s="76">
        <v>0.1</v>
      </c>
      <c r="G18" s="76" t="s">
        <v>147</v>
      </c>
      <c r="H18" s="76">
        <v>139.35900000000001</v>
      </c>
      <c r="I18" s="144">
        <v>16</v>
      </c>
      <c r="J18" s="76">
        <v>139.78700000000001</v>
      </c>
      <c r="K18" s="76">
        <v>138.89699999999999</v>
      </c>
      <c r="L18" s="75" t="s">
        <v>2478</v>
      </c>
      <c r="M18" s="76">
        <v>139.78700000000001</v>
      </c>
      <c r="N18" s="76">
        <v>0</v>
      </c>
      <c r="O18" s="76">
        <v>0</v>
      </c>
      <c r="P18" s="76" t="s">
        <v>71</v>
      </c>
      <c r="Q18" s="59">
        <v>-40.64</v>
      </c>
      <c r="R18" s="135" t="s">
        <v>2091</v>
      </c>
      <c r="S18" s="135" t="s">
        <v>2091</v>
      </c>
      <c r="T18" s="135" t="s">
        <v>2091</v>
      </c>
      <c r="U18" s="136" t="s">
        <v>2092</v>
      </c>
      <c r="V18" s="13"/>
      <c r="W18" s="13"/>
      <c r="X18" s="13"/>
      <c r="Y18" s="13"/>
      <c r="Z18" s="13"/>
      <c r="AA18" s="13"/>
      <c r="AB18" s="13"/>
      <c r="AC18" s="13"/>
      <c r="AD18" s="13"/>
      <c r="AE18" t="s">
        <v>2413</v>
      </c>
      <c r="AF18" t="s">
        <v>2513</v>
      </c>
      <c r="AG18" t="s">
        <v>2514</v>
      </c>
      <c r="AH18" t="s">
        <v>71</v>
      </c>
      <c r="AI18" t="s">
        <v>2516</v>
      </c>
      <c r="AL18" t="s">
        <v>2515</v>
      </c>
      <c r="CC18" s="9"/>
      <c r="CD18" s="33"/>
    </row>
    <row r="19" spans="3:82" ht="20.25" x14ac:dyDescent="0.3">
      <c r="C19" s="74">
        <v>1096312334</v>
      </c>
      <c r="D19" s="73" t="s">
        <v>2479</v>
      </c>
      <c r="E19" s="74" t="s">
        <v>200</v>
      </c>
      <c r="F19" s="74">
        <v>0.1</v>
      </c>
      <c r="G19" s="74" t="s">
        <v>147</v>
      </c>
      <c r="H19" s="74">
        <v>139.88</v>
      </c>
      <c r="I19" s="143">
        <v>17</v>
      </c>
      <c r="J19" s="74">
        <v>139.58000000000001</v>
      </c>
      <c r="K19" s="74">
        <v>140.14500000000001</v>
      </c>
      <c r="L19" s="73" t="s">
        <v>2480</v>
      </c>
      <c r="M19" s="74">
        <v>139.58000000000001</v>
      </c>
      <c r="N19" s="74">
        <v>0</v>
      </c>
      <c r="O19" s="74">
        <v>0</v>
      </c>
      <c r="P19" s="74" t="s">
        <v>71</v>
      </c>
      <c r="Q19" s="59">
        <v>-28.44</v>
      </c>
      <c r="R19" s="136" t="s">
        <v>2092</v>
      </c>
      <c r="S19" s="136" t="s">
        <v>2092</v>
      </c>
      <c r="T19" s="136" t="s">
        <v>2092</v>
      </c>
      <c r="U19" s="135" t="s">
        <v>2091</v>
      </c>
      <c r="V19" s="13"/>
      <c r="W19" s="13"/>
      <c r="X19" s="13"/>
      <c r="Y19" s="13"/>
      <c r="Z19" s="13"/>
      <c r="AA19" s="13"/>
      <c r="AB19" s="13"/>
      <c r="AC19" s="13"/>
      <c r="AD19" s="13"/>
      <c r="AE19" t="s">
        <v>2422</v>
      </c>
      <c r="AF19" t="s">
        <v>2517</v>
      </c>
      <c r="AG19" t="s">
        <v>2518</v>
      </c>
      <c r="AH19" t="s">
        <v>71</v>
      </c>
      <c r="AI19" t="s">
        <v>2519</v>
      </c>
      <c r="AJ19" t="s">
        <v>2520</v>
      </c>
      <c r="AK19" t="s">
        <v>2521</v>
      </c>
      <c r="AL19" t="s">
        <v>2522</v>
      </c>
      <c r="CC19" s="8"/>
      <c r="CD19" s="33"/>
    </row>
    <row r="20" spans="3:82" ht="16.5" x14ac:dyDescent="0.3">
      <c r="C20" s="76">
        <v>1096318219</v>
      </c>
      <c r="D20" s="75" t="s">
        <v>2481</v>
      </c>
      <c r="E20" s="76" t="s">
        <v>200</v>
      </c>
      <c r="F20" s="76">
        <v>0.05</v>
      </c>
      <c r="G20" s="76" t="s">
        <v>147</v>
      </c>
      <c r="H20" s="76">
        <v>139.88300000000001</v>
      </c>
      <c r="I20" s="144">
        <v>18</v>
      </c>
      <c r="J20" s="76">
        <v>139.58000000000001</v>
      </c>
      <c r="K20" s="76">
        <v>140.14500000000001</v>
      </c>
      <c r="L20" s="75" t="s">
        <v>2480</v>
      </c>
      <c r="M20" s="76">
        <v>139.58000000000001</v>
      </c>
      <c r="N20" s="76">
        <v>0</v>
      </c>
      <c r="O20" s="76">
        <v>0</v>
      </c>
      <c r="P20" s="76" t="s">
        <v>71</v>
      </c>
      <c r="Q20" s="59">
        <v>-14.37</v>
      </c>
      <c r="R20" s="136" t="s">
        <v>2092</v>
      </c>
      <c r="S20" s="136" t="s">
        <v>2092</v>
      </c>
      <c r="T20" s="136" t="s">
        <v>2092</v>
      </c>
      <c r="U20" s="135" t="s">
        <v>2091</v>
      </c>
      <c r="V20" s="13"/>
      <c r="W20" s="13"/>
      <c r="X20" s="13"/>
      <c r="Y20" s="13"/>
      <c r="Z20" s="13"/>
      <c r="AA20" s="13"/>
      <c r="AB20" s="13"/>
      <c r="AC20" s="13"/>
      <c r="AD20" s="13"/>
      <c r="AE20" t="s">
        <v>2422</v>
      </c>
      <c r="AF20" t="s">
        <v>2517</v>
      </c>
      <c r="AG20" t="s">
        <v>2518</v>
      </c>
      <c r="AH20" t="s">
        <v>71</v>
      </c>
      <c r="AI20" t="s">
        <v>2519</v>
      </c>
      <c r="AJ20" t="s">
        <v>2520</v>
      </c>
      <c r="AK20" t="s">
        <v>2521</v>
      </c>
      <c r="AL20" t="s">
        <v>2522</v>
      </c>
    </row>
    <row r="21" spans="3:82" ht="16.5" x14ac:dyDescent="0.3">
      <c r="C21" s="74">
        <v>1096324402</v>
      </c>
      <c r="D21" s="73" t="s">
        <v>2482</v>
      </c>
      <c r="E21" s="74" t="s">
        <v>200</v>
      </c>
      <c r="F21" s="74">
        <v>0.05</v>
      </c>
      <c r="G21" s="74" t="s">
        <v>147</v>
      </c>
      <c r="H21" s="74">
        <v>139.935</v>
      </c>
      <c r="I21" s="144">
        <v>19</v>
      </c>
      <c r="J21" s="74">
        <v>139.58000000000001</v>
      </c>
      <c r="K21" s="74">
        <v>140.142</v>
      </c>
      <c r="L21" s="73" t="s">
        <v>2480</v>
      </c>
      <c r="M21" s="74">
        <v>139.58000000000001</v>
      </c>
      <c r="N21" s="74">
        <v>0</v>
      </c>
      <c r="O21" s="74">
        <v>0</v>
      </c>
      <c r="P21" s="74" t="s">
        <v>71</v>
      </c>
      <c r="Q21" s="59">
        <v>-16.829999999999998</v>
      </c>
      <c r="R21" s="136" t="s">
        <v>2092</v>
      </c>
      <c r="S21" s="136" t="s">
        <v>2092</v>
      </c>
      <c r="T21" s="136" t="s">
        <v>2092</v>
      </c>
      <c r="U21" s="135" t="s">
        <v>2091</v>
      </c>
      <c r="V21" s="13"/>
      <c r="W21" s="13"/>
      <c r="X21" s="13"/>
      <c r="Y21" s="13"/>
      <c r="Z21" s="13"/>
      <c r="AA21" s="13"/>
      <c r="AB21" s="13"/>
      <c r="AC21" s="13"/>
      <c r="AD21" s="13"/>
      <c r="AE21" t="s">
        <v>2422</v>
      </c>
      <c r="AF21" t="s">
        <v>2517</v>
      </c>
      <c r="AG21" t="s">
        <v>2518</v>
      </c>
      <c r="AH21" t="s">
        <v>71</v>
      </c>
      <c r="AI21" t="s">
        <v>2519</v>
      </c>
      <c r="AJ21" t="s">
        <v>2520</v>
      </c>
      <c r="AK21" t="s">
        <v>2521</v>
      </c>
      <c r="AL21" t="s">
        <v>2522</v>
      </c>
    </row>
    <row r="22" spans="3:82" ht="16.5" x14ac:dyDescent="0.3">
      <c r="C22" s="76">
        <v>1096412308</v>
      </c>
      <c r="D22" s="75" t="s">
        <v>2483</v>
      </c>
      <c r="E22" s="76" t="s">
        <v>195</v>
      </c>
      <c r="F22" s="76">
        <v>0.1</v>
      </c>
      <c r="G22" s="76" t="s">
        <v>147</v>
      </c>
      <c r="H22" s="76">
        <v>138.91300000000001</v>
      </c>
      <c r="I22" s="143">
        <v>20</v>
      </c>
      <c r="J22" s="76">
        <v>139.096</v>
      </c>
      <c r="K22" s="76">
        <v>138.685</v>
      </c>
      <c r="L22" s="75" t="s">
        <v>2484</v>
      </c>
      <c r="M22" s="76">
        <v>138.804</v>
      </c>
      <c r="N22" s="76">
        <v>0</v>
      </c>
      <c r="O22" s="76">
        <v>0</v>
      </c>
      <c r="P22" s="76" t="s">
        <v>28</v>
      </c>
      <c r="Q22" s="59">
        <v>10.35</v>
      </c>
      <c r="R22" s="135" t="s">
        <v>2091</v>
      </c>
      <c r="S22" s="135" t="s">
        <v>2091</v>
      </c>
      <c r="T22" s="136" t="s">
        <v>2092</v>
      </c>
      <c r="U22" s="136" t="s">
        <v>2092</v>
      </c>
      <c r="V22" s="13"/>
      <c r="W22" s="13"/>
      <c r="X22" s="13"/>
      <c r="Y22" s="13"/>
      <c r="Z22" s="13"/>
      <c r="AA22" s="13"/>
      <c r="AB22" s="13"/>
      <c r="AC22" s="13"/>
      <c r="AD22" s="13"/>
      <c r="AE22" t="s">
        <v>2414</v>
      </c>
      <c r="AF22" t="s">
        <v>2523</v>
      </c>
      <c r="AG22" t="s">
        <v>2524</v>
      </c>
      <c r="AH22" t="s">
        <v>73</v>
      </c>
      <c r="AI22" t="s">
        <v>2525</v>
      </c>
      <c r="AK22" t="s">
        <v>2526</v>
      </c>
    </row>
    <row r="23" spans="3:82" ht="16.5" x14ac:dyDescent="0.3">
      <c r="C23" s="74">
        <v>1096419612</v>
      </c>
      <c r="D23" s="73" t="s">
        <v>2485</v>
      </c>
      <c r="E23" s="74" t="s">
        <v>195</v>
      </c>
      <c r="F23" s="74">
        <v>0.1</v>
      </c>
      <c r="G23" s="74" t="s">
        <v>147</v>
      </c>
      <c r="H23" s="74">
        <v>138.56899999999999</v>
      </c>
      <c r="I23" s="144">
        <v>21</v>
      </c>
      <c r="J23" s="74">
        <v>138.80500000000001</v>
      </c>
      <c r="K23" s="74">
        <v>138.35</v>
      </c>
      <c r="L23" s="73" t="s">
        <v>2486</v>
      </c>
      <c r="M23" s="74">
        <v>138.47200000000001</v>
      </c>
      <c r="N23" s="74">
        <v>0</v>
      </c>
      <c r="O23" s="74">
        <v>0</v>
      </c>
      <c r="P23" s="74" t="s">
        <v>28</v>
      </c>
      <c r="Q23" s="59">
        <v>9.2100000000000009</v>
      </c>
      <c r="R23" s="135" t="s">
        <v>2091</v>
      </c>
      <c r="S23" s="135" t="s">
        <v>2091</v>
      </c>
      <c r="T23" s="136" t="s">
        <v>2092</v>
      </c>
      <c r="U23" s="136" t="s">
        <v>2092</v>
      </c>
      <c r="V23" s="13"/>
      <c r="W23" s="13"/>
      <c r="X23" s="13"/>
      <c r="Y23" s="13"/>
      <c r="Z23" s="13"/>
      <c r="AA23" s="13"/>
      <c r="AB23" s="13"/>
      <c r="AC23" s="13"/>
      <c r="AD23" s="13"/>
      <c r="AE23" t="s">
        <v>2414</v>
      </c>
      <c r="AF23" t="s">
        <v>2523</v>
      </c>
      <c r="AG23" t="s">
        <v>2524</v>
      </c>
      <c r="AH23" t="s">
        <v>73</v>
      </c>
      <c r="AI23" t="s">
        <v>2525</v>
      </c>
      <c r="AK23" t="s">
        <v>2526</v>
      </c>
    </row>
    <row r="24" spans="3:82" ht="16.5" x14ac:dyDescent="0.3">
      <c r="C24" s="76">
        <v>1096454454</v>
      </c>
      <c r="D24" s="75" t="s">
        <v>2487</v>
      </c>
      <c r="E24" s="76" t="s">
        <v>195</v>
      </c>
      <c r="F24" s="76">
        <v>0.1</v>
      </c>
      <c r="G24" s="76" t="s">
        <v>147</v>
      </c>
      <c r="H24" s="76">
        <v>137.971</v>
      </c>
      <c r="I24" s="144">
        <v>22</v>
      </c>
      <c r="J24" s="76">
        <v>138.25</v>
      </c>
      <c r="K24" s="76">
        <v>136.68</v>
      </c>
      <c r="L24" s="75" t="s">
        <v>2488</v>
      </c>
      <c r="M24" s="76">
        <v>138.25</v>
      </c>
      <c r="N24" s="76">
        <v>0</v>
      </c>
      <c r="O24" s="76">
        <v>0</v>
      </c>
      <c r="P24" s="76" t="s">
        <v>71</v>
      </c>
      <c r="Q24" s="59">
        <v>-26.56</v>
      </c>
      <c r="R24" s="135" t="s">
        <v>2091</v>
      </c>
      <c r="S24" s="136" t="s">
        <v>2092</v>
      </c>
      <c r="T24" s="136" t="s">
        <v>2092</v>
      </c>
      <c r="U24" s="135" t="s">
        <v>2091</v>
      </c>
      <c r="V24" s="13"/>
      <c r="W24" s="13"/>
      <c r="X24" s="13"/>
      <c r="Y24" s="13"/>
      <c r="Z24" s="13"/>
      <c r="AA24" s="13"/>
      <c r="AB24" s="13"/>
      <c r="AC24" s="13"/>
      <c r="AD24" s="13"/>
      <c r="AE24" t="s">
        <v>2414</v>
      </c>
      <c r="AF24" t="s">
        <v>2528</v>
      </c>
      <c r="AG24" t="s">
        <v>2529</v>
      </c>
      <c r="AH24" t="s">
        <v>71</v>
      </c>
      <c r="AI24" t="s">
        <v>2530</v>
      </c>
    </row>
    <row r="25" spans="3:82" ht="16.5" x14ac:dyDescent="0.3">
      <c r="C25" s="74">
        <v>1096509668</v>
      </c>
      <c r="D25" s="73" t="s">
        <v>2489</v>
      </c>
      <c r="E25" s="74" t="s">
        <v>195</v>
      </c>
      <c r="F25" s="74">
        <v>0.1</v>
      </c>
      <c r="G25" s="74" t="s">
        <v>147</v>
      </c>
      <c r="H25" s="74">
        <v>138.02199999999999</v>
      </c>
      <c r="I25" s="143">
        <v>23</v>
      </c>
      <c r="J25" s="74">
        <v>138.18199999999999</v>
      </c>
      <c r="K25" s="74">
        <v>137.691</v>
      </c>
      <c r="L25" s="73" t="s">
        <v>2490</v>
      </c>
      <c r="M25" s="74">
        <v>137.952</v>
      </c>
      <c r="N25" s="74">
        <v>0</v>
      </c>
      <c r="O25" s="74">
        <v>0</v>
      </c>
      <c r="P25" s="74" t="s">
        <v>28</v>
      </c>
      <c r="Q25" s="59">
        <v>6.68</v>
      </c>
      <c r="R25" s="135" t="s">
        <v>2091</v>
      </c>
      <c r="S25" s="136" t="s">
        <v>2092</v>
      </c>
      <c r="T25" s="136" t="s">
        <v>2092</v>
      </c>
      <c r="U25" s="136" t="s">
        <v>2092</v>
      </c>
      <c r="V25" s="13"/>
      <c r="W25" s="13"/>
      <c r="X25" s="13"/>
      <c r="Y25" s="13"/>
      <c r="Z25" s="13"/>
      <c r="AA25" s="13"/>
      <c r="AB25" s="13"/>
      <c r="AC25" s="13"/>
      <c r="AD25" s="13"/>
      <c r="AE25" t="s">
        <v>2414</v>
      </c>
      <c r="AF25" t="s">
        <v>2523</v>
      </c>
      <c r="AG25" t="s">
        <v>2524</v>
      </c>
      <c r="AH25" t="s">
        <v>73</v>
      </c>
      <c r="AI25" t="s">
        <v>2527</v>
      </c>
      <c r="AK25" t="s">
        <v>2526</v>
      </c>
    </row>
    <row r="26" spans="3:82" ht="16.5" x14ac:dyDescent="0.3">
      <c r="C26" s="76">
        <v>1096596967</v>
      </c>
      <c r="D26" s="75" t="s">
        <v>2531</v>
      </c>
      <c r="E26" s="76" t="s">
        <v>195</v>
      </c>
      <c r="F26" s="76">
        <v>0.1</v>
      </c>
      <c r="G26" s="76" t="s">
        <v>147</v>
      </c>
      <c r="H26" s="76">
        <v>137.971</v>
      </c>
      <c r="I26" s="144">
        <v>24</v>
      </c>
      <c r="J26" s="76">
        <v>138.255</v>
      </c>
      <c r="K26" s="76">
        <v>137.75800000000001</v>
      </c>
      <c r="L26" s="75" t="s">
        <v>2532</v>
      </c>
      <c r="M26" s="76">
        <v>138.179</v>
      </c>
      <c r="N26" s="76">
        <v>0</v>
      </c>
      <c r="O26" s="76">
        <v>0</v>
      </c>
      <c r="P26" s="76" t="s">
        <v>28</v>
      </c>
      <c r="Q26" s="88">
        <v>-19.87</v>
      </c>
      <c r="R26" s="135" t="s">
        <v>2091</v>
      </c>
      <c r="S26" s="135" t="s">
        <v>2091</v>
      </c>
      <c r="T26" s="135" t="s">
        <v>2091</v>
      </c>
      <c r="U26" s="136" t="s">
        <v>2092</v>
      </c>
      <c r="V26" s="13"/>
      <c r="W26" s="13"/>
      <c r="X26" s="13"/>
      <c r="Y26" s="13"/>
      <c r="Z26" s="13"/>
      <c r="AA26" s="13"/>
      <c r="AB26" s="13"/>
      <c r="AC26" s="13"/>
      <c r="AD26" s="13"/>
      <c r="AE26" t="s">
        <v>2413</v>
      </c>
      <c r="AF26" t="s">
        <v>2539</v>
      </c>
      <c r="AG26" t="s">
        <v>2540</v>
      </c>
      <c r="AH26" t="s">
        <v>71</v>
      </c>
      <c r="AI26" t="s">
        <v>2541</v>
      </c>
      <c r="AJ26" t="s">
        <v>2437</v>
      </c>
      <c r="AL26" t="s">
        <v>2427</v>
      </c>
    </row>
    <row r="27" spans="3:82" ht="16.5" x14ac:dyDescent="0.3">
      <c r="C27" s="74">
        <v>1096607966</v>
      </c>
      <c r="D27" s="73" t="s">
        <v>2533</v>
      </c>
      <c r="E27" s="74" t="s">
        <v>200</v>
      </c>
      <c r="F27" s="74">
        <v>0.1</v>
      </c>
      <c r="G27" s="74" t="s">
        <v>147</v>
      </c>
      <c r="H27" s="74">
        <v>138.63900000000001</v>
      </c>
      <c r="I27" s="144">
        <v>25</v>
      </c>
      <c r="J27" s="74">
        <v>138.339</v>
      </c>
      <c r="K27" s="74">
        <v>138.81800000000001</v>
      </c>
      <c r="L27" s="73" t="s">
        <v>2534</v>
      </c>
      <c r="M27" s="74">
        <v>138.41800000000001</v>
      </c>
      <c r="N27" s="74">
        <v>0</v>
      </c>
      <c r="O27" s="74">
        <v>0</v>
      </c>
      <c r="P27" s="74" t="s">
        <v>28</v>
      </c>
      <c r="Q27" s="88">
        <v>-21.07</v>
      </c>
      <c r="R27" s="136" t="s">
        <v>2092</v>
      </c>
      <c r="S27" s="136" t="s">
        <v>2092</v>
      </c>
      <c r="T27" s="136" t="s">
        <v>2092</v>
      </c>
      <c r="U27" s="135" t="s">
        <v>2091</v>
      </c>
      <c r="V27" s="13"/>
      <c r="W27" s="13"/>
      <c r="X27" s="13"/>
      <c r="Y27" s="13"/>
      <c r="Z27" s="13"/>
      <c r="AA27" s="13"/>
      <c r="AB27" s="13"/>
      <c r="AC27" s="13"/>
      <c r="AD27" s="13"/>
      <c r="AE27" t="s">
        <v>2542</v>
      </c>
      <c r="AF27" t="s">
        <v>2543</v>
      </c>
      <c r="AG27" t="s">
        <v>2544</v>
      </c>
      <c r="AH27" t="s">
        <v>71</v>
      </c>
      <c r="AI27" t="s">
        <v>2545</v>
      </c>
      <c r="AL27" t="s">
        <v>2546</v>
      </c>
    </row>
    <row r="28" spans="3:82" ht="16.5" x14ac:dyDescent="0.3">
      <c r="C28" s="76">
        <v>1096901772</v>
      </c>
      <c r="D28" s="75" t="s">
        <v>2535</v>
      </c>
      <c r="E28" s="76" t="s">
        <v>195</v>
      </c>
      <c r="F28" s="76">
        <v>0.1</v>
      </c>
      <c r="G28" s="76" t="s">
        <v>147</v>
      </c>
      <c r="H28" s="76">
        <v>137.619</v>
      </c>
      <c r="I28" s="143">
        <v>26</v>
      </c>
      <c r="J28" s="76">
        <v>137.96199999999999</v>
      </c>
      <c r="K28" s="76">
        <v>137.334</v>
      </c>
      <c r="L28" s="75" t="s">
        <v>2536</v>
      </c>
      <c r="M28" s="76">
        <v>137.96199999999999</v>
      </c>
      <c r="N28" s="76">
        <v>0</v>
      </c>
      <c r="O28" s="76">
        <v>0</v>
      </c>
      <c r="P28" s="76" t="s">
        <v>71</v>
      </c>
      <c r="Q28" s="88">
        <v>-32.93</v>
      </c>
      <c r="R28" s="135" t="s">
        <v>2091</v>
      </c>
      <c r="S28" s="135" t="s">
        <v>2091</v>
      </c>
      <c r="T28" s="135" t="s">
        <v>2091</v>
      </c>
      <c r="U28" s="136" t="s">
        <v>2092</v>
      </c>
      <c r="V28" s="13"/>
      <c r="W28" s="13"/>
      <c r="X28" s="13"/>
      <c r="Y28" s="13"/>
      <c r="Z28" s="13"/>
      <c r="AA28" s="13"/>
      <c r="AB28" s="13"/>
      <c r="AC28" s="13"/>
      <c r="AD28" s="13"/>
      <c r="AE28" t="s">
        <v>2413</v>
      </c>
      <c r="AF28" t="s">
        <v>2539</v>
      </c>
      <c r="AG28" t="s">
        <v>71</v>
      </c>
      <c r="AH28" t="s">
        <v>71</v>
      </c>
      <c r="AI28" t="s">
        <v>2541</v>
      </c>
    </row>
    <row r="29" spans="3:82" ht="16.5" x14ac:dyDescent="0.3">
      <c r="C29" s="74">
        <v>1097005871</v>
      </c>
      <c r="D29" s="73" t="s">
        <v>2537</v>
      </c>
      <c r="E29" s="74" t="s">
        <v>200</v>
      </c>
      <c r="F29" s="74">
        <v>0.05</v>
      </c>
      <c r="G29" s="74" t="s">
        <v>147</v>
      </c>
      <c r="H29" s="74">
        <v>137.76300000000001</v>
      </c>
      <c r="I29" s="144">
        <v>27</v>
      </c>
      <c r="J29" s="74">
        <v>137.108</v>
      </c>
      <c r="K29" s="74">
        <v>137.86699999999999</v>
      </c>
      <c r="L29" s="73" t="s">
        <v>2538</v>
      </c>
      <c r="M29" s="74">
        <v>137.84200000000001</v>
      </c>
      <c r="N29" s="74">
        <v>0</v>
      </c>
      <c r="O29" s="74">
        <v>0</v>
      </c>
      <c r="P29" s="74" t="s">
        <v>28</v>
      </c>
      <c r="Q29" s="88">
        <v>3.81</v>
      </c>
      <c r="R29" s="135" t="s">
        <v>2091</v>
      </c>
      <c r="S29" s="13"/>
      <c r="T29" s="136" t="s">
        <v>2092</v>
      </c>
      <c r="U29" s="136" t="s">
        <v>2092</v>
      </c>
      <c r="V29" s="13"/>
      <c r="W29" s="13"/>
      <c r="X29" s="13"/>
      <c r="Y29" s="13"/>
      <c r="Z29" s="13"/>
      <c r="AA29" s="13"/>
      <c r="AB29" s="13"/>
      <c r="AC29" s="13"/>
      <c r="AD29" s="13"/>
      <c r="AE29" t="s">
        <v>2547</v>
      </c>
      <c r="AF29" t="s">
        <v>2548</v>
      </c>
      <c r="AG29" t="s">
        <v>73</v>
      </c>
      <c r="AH29" t="s">
        <v>73</v>
      </c>
      <c r="AI29" t="s">
        <v>2549</v>
      </c>
      <c r="AK29" t="s">
        <v>2550</v>
      </c>
    </row>
    <row r="30" spans="3:82" ht="16.5" x14ac:dyDescent="0.3">
      <c r="C30" s="76">
        <v>1097093444</v>
      </c>
      <c r="D30" s="75" t="s">
        <v>2565</v>
      </c>
      <c r="E30" s="76" t="s">
        <v>195</v>
      </c>
      <c r="F30" s="76">
        <v>0.06</v>
      </c>
      <c r="G30" s="76" t="s">
        <v>147</v>
      </c>
      <c r="H30" s="76">
        <v>138.726</v>
      </c>
      <c r="I30" s="144">
        <v>28</v>
      </c>
      <c r="J30" s="76">
        <v>139.26400000000001</v>
      </c>
      <c r="K30" s="76">
        <v>138.42400000000001</v>
      </c>
      <c r="L30" s="75" t="s">
        <v>2566</v>
      </c>
      <c r="M30" s="76">
        <v>138.608</v>
      </c>
      <c r="N30" s="76">
        <v>0</v>
      </c>
      <c r="O30" s="76">
        <v>0</v>
      </c>
      <c r="P30" s="74" t="s">
        <v>28</v>
      </c>
      <c r="Q30" s="88">
        <v>6.83</v>
      </c>
      <c r="R30" s="140" t="s">
        <v>2091</v>
      </c>
      <c r="S30" s="141" t="s">
        <v>2092</v>
      </c>
      <c r="T30" s="141" t="s">
        <v>2092</v>
      </c>
      <c r="U30" s="140" t="s">
        <v>2091</v>
      </c>
      <c r="V30" s="13"/>
      <c r="W30" s="13"/>
      <c r="AE30" t="s">
        <v>2413</v>
      </c>
      <c r="AF30" t="s">
        <v>2567</v>
      </c>
      <c r="AG30" t="s">
        <v>2568</v>
      </c>
      <c r="AH30" t="s">
        <v>71</v>
      </c>
      <c r="AI30" t="s">
        <v>2448</v>
      </c>
      <c r="AK30" t="s">
        <v>2569</v>
      </c>
    </row>
    <row r="31" spans="3:82" ht="16.5" x14ac:dyDescent="0.3">
      <c r="C31" s="74">
        <v>1097217004</v>
      </c>
      <c r="D31" s="73" t="s">
        <v>2570</v>
      </c>
      <c r="E31" s="74" t="s">
        <v>200</v>
      </c>
      <c r="F31" s="74">
        <v>0.06</v>
      </c>
      <c r="G31" s="74" t="s">
        <v>147</v>
      </c>
      <c r="H31" s="74">
        <v>139.54499999999999</v>
      </c>
      <c r="I31" s="143">
        <v>29</v>
      </c>
      <c r="J31" s="74">
        <v>138.4</v>
      </c>
      <c r="K31" s="74">
        <v>139.66999999999999</v>
      </c>
      <c r="L31" s="73" t="s">
        <v>2571</v>
      </c>
      <c r="M31" s="74">
        <v>139.357</v>
      </c>
      <c r="N31" s="74">
        <v>0</v>
      </c>
      <c r="O31" s="74">
        <v>0</v>
      </c>
      <c r="P31" s="74" t="s">
        <v>28</v>
      </c>
      <c r="Q31" s="88">
        <v>-10.81</v>
      </c>
      <c r="R31" s="140" t="s">
        <v>2091</v>
      </c>
      <c r="S31" s="140" t="s">
        <v>2091</v>
      </c>
      <c r="T31" s="141" t="s">
        <v>2092</v>
      </c>
      <c r="U31" s="141" t="s">
        <v>2092</v>
      </c>
      <c r="V31" s="13"/>
      <c r="W31" s="13"/>
      <c r="AE31" t="s">
        <v>2542</v>
      </c>
      <c r="AF31" t="s">
        <v>2574</v>
      </c>
      <c r="AG31" t="s">
        <v>2575</v>
      </c>
      <c r="AH31" t="s">
        <v>2576</v>
      </c>
    </row>
    <row r="32" spans="3:82" ht="16.5" x14ac:dyDescent="0.3">
      <c r="C32" s="76">
        <v>1097231183</v>
      </c>
      <c r="D32" s="75" t="s">
        <v>2572</v>
      </c>
      <c r="E32" s="76" t="s">
        <v>200</v>
      </c>
      <c r="F32" s="76">
        <v>0.06</v>
      </c>
      <c r="G32" s="76" t="s">
        <v>147</v>
      </c>
      <c r="H32" s="76">
        <v>139.17599999999999</v>
      </c>
      <c r="I32" s="144">
        <v>30</v>
      </c>
      <c r="J32" s="76">
        <v>138.4</v>
      </c>
      <c r="K32" s="76">
        <v>139.363</v>
      </c>
      <c r="L32" s="75" t="s">
        <v>2573</v>
      </c>
      <c r="M32" s="76">
        <v>139.35</v>
      </c>
      <c r="N32" s="76">
        <v>0</v>
      </c>
      <c r="O32" s="76">
        <v>0</v>
      </c>
      <c r="P32" s="74" t="s">
        <v>28</v>
      </c>
      <c r="Q32" s="88">
        <v>10.01</v>
      </c>
      <c r="R32" s="140" t="s">
        <v>2091</v>
      </c>
      <c r="S32" s="141" t="s">
        <v>2092</v>
      </c>
      <c r="T32" s="141" t="s">
        <v>2092</v>
      </c>
      <c r="U32" s="141" t="s">
        <v>2092</v>
      </c>
      <c r="V32" s="13"/>
      <c r="W32" s="13"/>
      <c r="AE32" t="s">
        <v>2422</v>
      </c>
      <c r="AF32" t="s">
        <v>2577</v>
      </c>
      <c r="AG32" t="s">
        <v>2578</v>
      </c>
      <c r="AH32" t="s">
        <v>2579</v>
      </c>
    </row>
    <row r="33" spans="3:35" ht="16.5" x14ac:dyDescent="0.3">
      <c r="C33" s="74">
        <v>1097346936</v>
      </c>
      <c r="D33" s="73" t="s">
        <v>2580</v>
      </c>
      <c r="E33" s="74" t="s">
        <v>195</v>
      </c>
      <c r="F33" s="74">
        <v>7.0000000000000007E-2</v>
      </c>
      <c r="G33" s="74" t="s">
        <v>147</v>
      </c>
      <c r="H33" s="74">
        <v>139.32900000000001</v>
      </c>
      <c r="I33" s="144">
        <v>31</v>
      </c>
      <c r="J33" s="74">
        <v>140.322</v>
      </c>
      <c r="K33" s="74">
        <v>139.17400000000001</v>
      </c>
      <c r="L33" s="73" t="s">
        <v>2581</v>
      </c>
      <c r="M33" s="74">
        <v>139.25399999999999</v>
      </c>
      <c r="N33" s="74">
        <v>0</v>
      </c>
      <c r="O33" s="74">
        <v>0</v>
      </c>
      <c r="P33" s="74" t="s">
        <v>28</v>
      </c>
      <c r="Q33" s="88">
        <v>5.03</v>
      </c>
      <c r="R33" s="140" t="s">
        <v>2091</v>
      </c>
      <c r="S33" s="140" t="s">
        <v>2091</v>
      </c>
      <c r="T33" s="141" t="s">
        <v>2092</v>
      </c>
      <c r="U33" s="140" t="s">
        <v>2091</v>
      </c>
      <c r="V33" s="13"/>
      <c r="W33" s="13"/>
      <c r="AE33" t="s">
        <v>2588</v>
      </c>
      <c r="AF33" t="s">
        <v>2589</v>
      </c>
      <c r="AG33" t="s">
        <v>2590</v>
      </c>
      <c r="AH33" t="s">
        <v>2591</v>
      </c>
      <c r="AI33" t="s">
        <v>2592</v>
      </c>
    </row>
    <row r="34" spans="3:35" ht="16.5" x14ac:dyDescent="0.3">
      <c r="C34" s="76">
        <v>1097357649</v>
      </c>
      <c r="D34" s="75" t="s">
        <v>2582</v>
      </c>
      <c r="E34" s="76" t="s">
        <v>195</v>
      </c>
      <c r="F34" s="76">
        <v>7.0000000000000007E-2</v>
      </c>
      <c r="G34" s="76" t="s">
        <v>147</v>
      </c>
      <c r="H34" s="76">
        <v>139.041</v>
      </c>
      <c r="I34" s="143">
        <v>32</v>
      </c>
      <c r="J34" s="76">
        <v>139.88399999999999</v>
      </c>
      <c r="K34" s="76">
        <v>138.96600000000001</v>
      </c>
      <c r="L34" s="75" t="s">
        <v>2583</v>
      </c>
      <c r="M34" s="76">
        <v>139.52099999999999</v>
      </c>
      <c r="N34" s="76">
        <v>0</v>
      </c>
      <c r="O34" s="76">
        <v>0</v>
      </c>
      <c r="P34" s="74" t="s">
        <v>28</v>
      </c>
      <c r="Q34" s="88">
        <v>-32.22</v>
      </c>
      <c r="R34" s="140" t="s">
        <v>2091</v>
      </c>
      <c r="S34" s="140" t="s">
        <v>2091</v>
      </c>
      <c r="T34" s="141" t="s">
        <v>2092</v>
      </c>
      <c r="U34" s="140" t="s">
        <v>2091</v>
      </c>
      <c r="V34" s="13"/>
      <c r="W34" s="13"/>
      <c r="AE34" t="s">
        <v>2593</v>
      </c>
      <c r="AF34" t="s">
        <v>2594</v>
      </c>
      <c r="AG34" t="s">
        <v>2595</v>
      </c>
      <c r="AH34" t="s">
        <v>2596</v>
      </c>
      <c r="AI34" t="s">
        <v>2597</v>
      </c>
    </row>
    <row r="35" spans="3:35" ht="16.5" x14ac:dyDescent="0.3">
      <c r="C35" s="74">
        <v>1097367858</v>
      </c>
      <c r="D35" s="73" t="s">
        <v>2584</v>
      </c>
      <c r="E35" s="74" t="s">
        <v>200</v>
      </c>
      <c r="F35" s="74">
        <v>7.0000000000000007E-2</v>
      </c>
      <c r="G35" s="74" t="s">
        <v>147</v>
      </c>
      <c r="H35" s="74">
        <v>139.464</v>
      </c>
      <c r="I35" s="144">
        <v>33</v>
      </c>
      <c r="J35" s="74">
        <v>138.74600000000001</v>
      </c>
      <c r="K35" s="74">
        <v>139.64699999999999</v>
      </c>
      <c r="L35" s="73" t="s">
        <v>2585</v>
      </c>
      <c r="M35" s="74">
        <v>139.31700000000001</v>
      </c>
      <c r="N35" s="74">
        <v>0</v>
      </c>
      <c r="O35" s="74">
        <v>0</v>
      </c>
      <c r="P35" s="74" t="s">
        <v>28</v>
      </c>
      <c r="Q35" s="88">
        <v>-9.85</v>
      </c>
      <c r="R35" s="140" t="s">
        <v>2091</v>
      </c>
      <c r="S35" s="140" t="s">
        <v>2091</v>
      </c>
      <c r="T35" s="141" t="s">
        <v>2092</v>
      </c>
      <c r="U35" s="140" t="s">
        <v>2091</v>
      </c>
      <c r="V35" s="13"/>
      <c r="W35" s="13"/>
      <c r="AE35" t="s">
        <v>2598</v>
      </c>
      <c r="AF35" t="s">
        <v>2599</v>
      </c>
      <c r="AG35" t="s">
        <v>2600</v>
      </c>
      <c r="AH35" t="s">
        <v>73</v>
      </c>
      <c r="AI35" t="s">
        <v>2601</v>
      </c>
    </row>
    <row r="36" spans="3:35" ht="16.5" x14ac:dyDescent="0.3">
      <c r="C36" s="76">
        <v>1097370412</v>
      </c>
      <c r="D36" s="75" t="s">
        <v>2586</v>
      </c>
      <c r="E36" s="76" t="s">
        <v>195</v>
      </c>
      <c r="F36" s="76">
        <v>7.0000000000000007E-2</v>
      </c>
      <c r="G36" s="76" t="s">
        <v>147</v>
      </c>
      <c r="H36" s="76">
        <v>139.30500000000001</v>
      </c>
      <c r="I36" s="143"/>
      <c r="J36" s="76">
        <v>139.89599999999999</v>
      </c>
      <c r="K36" s="76">
        <v>139.15600000000001</v>
      </c>
      <c r="L36" s="75" t="s">
        <v>2587</v>
      </c>
      <c r="M36" s="76">
        <v>139.51300000000001</v>
      </c>
      <c r="N36" s="76">
        <v>0</v>
      </c>
      <c r="O36" s="76">
        <v>0</v>
      </c>
      <c r="P36" s="74" t="s">
        <v>28</v>
      </c>
      <c r="Q36" s="88">
        <v>-13.96</v>
      </c>
      <c r="R36" s="140" t="s">
        <v>2091</v>
      </c>
      <c r="S36" s="141" t="s">
        <v>2092</v>
      </c>
      <c r="T36" s="141" t="s">
        <v>2092</v>
      </c>
      <c r="U36" s="140" t="s">
        <v>2091</v>
      </c>
      <c r="V36" s="13"/>
      <c r="W36" s="13"/>
      <c r="AE36" t="s">
        <v>2413</v>
      </c>
      <c r="AF36" t="s">
        <v>2602</v>
      </c>
      <c r="AG36" t="s">
        <v>2603</v>
      </c>
      <c r="AH36" t="s">
        <v>71</v>
      </c>
    </row>
  </sheetData>
  <mergeCells count="6">
    <mergeCell ref="BW1:CA1"/>
    <mergeCell ref="AV1:AY1"/>
    <mergeCell ref="AZ1:BD1"/>
    <mergeCell ref="BE1:BH1"/>
    <mergeCell ref="BI1:BN1"/>
    <mergeCell ref="BO1:BV1"/>
  </mergeCells>
  <conditionalFormatting sqref="Q3:Q32">
    <cfRule type="cellIs" dxfId="111" priority="15" operator="lessThan">
      <formula>0</formula>
    </cfRule>
    <cfRule type="cellIs" dxfId="110" priority="16" operator="greaterThan">
      <formula>0</formula>
    </cfRule>
  </conditionalFormatting>
  <conditionalFormatting sqref="Q34">
    <cfRule type="cellIs" dxfId="109" priority="7" operator="lessThan">
      <formula>0</formula>
    </cfRule>
    <cfRule type="cellIs" dxfId="108" priority="8" operator="greaterThan">
      <formula>0</formula>
    </cfRule>
  </conditionalFormatting>
  <conditionalFormatting sqref="Q33">
    <cfRule type="cellIs" dxfId="107" priority="5" operator="lessThan">
      <formula>0</formula>
    </cfRule>
    <cfRule type="cellIs" dxfId="106" priority="6" operator="greaterThan">
      <formula>0</formula>
    </cfRule>
  </conditionalFormatting>
  <conditionalFormatting sqref="Q35">
    <cfRule type="cellIs" dxfId="105" priority="3" operator="lessThan">
      <formula>0</formula>
    </cfRule>
    <cfRule type="cellIs" dxfId="104" priority="4" operator="greaterThan">
      <formula>0</formula>
    </cfRule>
  </conditionalFormatting>
  <conditionalFormatting sqref="Q36">
    <cfRule type="cellIs" dxfId="103" priority="1" operator="lessThan">
      <formula>0</formula>
    </cfRule>
    <cfRule type="cellIs" dxfId="102" priority="2" operator="greaterThan">
      <formula>0</formula>
    </cfRule>
  </conditionalFormatting>
  <pageMargins left="0.7" right="0.7" top="0.75" bottom="0.75" header="0.3" footer="0.3"/>
  <pageSetup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40"/>
  <sheetViews>
    <sheetView zoomScale="85" zoomScaleNormal="85" workbookViewId="0">
      <selection activeCell="C2" sqref="C2:M10"/>
    </sheetView>
  </sheetViews>
  <sheetFormatPr defaultRowHeight="15" x14ac:dyDescent="0.25"/>
  <cols>
    <col min="20" max="20" width="11.42578125" bestFit="1" customWidth="1"/>
    <col min="21" max="21" width="11.7109375" bestFit="1" customWidth="1"/>
    <col min="22" max="22" width="26.28515625" bestFit="1" customWidth="1"/>
    <col min="33" max="33" width="12.7109375" bestFit="1" customWidth="1"/>
  </cols>
  <sheetData>
    <row r="1" spans="2:34" ht="16.5" x14ac:dyDescent="0.3">
      <c r="B1" s="6" t="s">
        <v>10</v>
      </c>
      <c r="C1" s="6" t="s">
        <v>191</v>
      </c>
      <c r="D1" s="6" t="s">
        <v>193</v>
      </c>
      <c r="E1" s="6" t="s">
        <v>194</v>
      </c>
      <c r="F1" s="6" t="s">
        <v>192</v>
      </c>
      <c r="G1" s="6" t="s">
        <v>196</v>
      </c>
      <c r="H1" s="6" t="s">
        <v>142</v>
      </c>
      <c r="I1" s="6" t="s">
        <v>143</v>
      </c>
      <c r="J1" s="6" t="s">
        <v>197</v>
      </c>
      <c r="K1" s="6" t="s">
        <v>198</v>
      </c>
      <c r="L1" s="6" t="s">
        <v>190</v>
      </c>
      <c r="M1" s="6" t="s">
        <v>1148</v>
      </c>
      <c r="N1" s="6" t="s">
        <v>144</v>
      </c>
      <c r="O1" s="49" t="s">
        <v>738</v>
      </c>
      <c r="P1" s="6" t="s">
        <v>17</v>
      </c>
      <c r="Q1" s="6" t="s">
        <v>183</v>
      </c>
      <c r="R1" s="6" t="s">
        <v>184</v>
      </c>
      <c r="S1" s="6" t="s">
        <v>185</v>
      </c>
      <c r="T1" s="6" t="s">
        <v>582</v>
      </c>
      <c r="U1" s="6" t="s">
        <v>717</v>
      </c>
      <c r="V1" s="6" t="s">
        <v>811</v>
      </c>
      <c r="W1" s="6" t="s">
        <v>571</v>
      </c>
      <c r="X1" s="6" t="s">
        <v>311</v>
      </c>
      <c r="Y1" s="6" t="s">
        <v>312</v>
      </c>
      <c r="Z1" s="6" t="s">
        <v>313</v>
      </c>
      <c r="AA1" s="6" t="s">
        <v>314</v>
      </c>
      <c r="AB1" s="6" t="s">
        <v>315</v>
      </c>
      <c r="AC1" s="6" t="s">
        <v>631</v>
      </c>
      <c r="AD1" s="49" t="s">
        <v>796</v>
      </c>
      <c r="AE1" s="7" t="s">
        <v>19</v>
      </c>
      <c r="AF1" s="7" t="s">
        <v>20</v>
      </c>
      <c r="AG1" s="6"/>
    </row>
    <row r="2" spans="2:34" ht="20.25" x14ac:dyDescent="0.3">
      <c r="B2" s="8">
        <v>1</v>
      </c>
      <c r="C2" s="75" t="s">
        <v>1006</v>
      </c>
      <c r="D2" s="76" t="s">
        <v>200</v>
      </c>
      <c r="E2" s="76">
        <v>0.02</v>
      </c>
      <c r="F2" s="76" t="s">
        <v>147</v>
      </c>
      <c r="G2" s="76">
        <v>132.59100000000001</v>
      </c>
      <c r="H2" s="76">
        <v>132.55099999999999</v>
      </c>
      <c r="I2" s="76">
        <v>132.691</v>
      </c>
      <c r="J2" s="75" t="s">
        <v>1007</v>
      </c>
      <c r="K2" s="76">
        <v>132.691</v>
      </c>
      <c r="L2" s="76">
        <v>0</v>
      </c>
      <c r="M2" s="76">
        <v>-7.0000000000000007E-2</v>
      </c>
      <c r="N2" s="82" t="s">
        <v>28</v>
      </c>
      <c r="P2" s="59">
        <v>15.17</v>
      </c>
      <c r="Q2" s="90" t="s">
        <v>1149</v>
      </c>
      <c r="R2" s="92"/>
      <c r="S2" s="92"/>
      <c r="T2" s="92"/>
      <c r="U2" s="92"/>
      <c r="V2" s="92"/>
      <c r="W2" s="40"/>
      <c r="X2" s="40"/>
      <c r="Y2" s="40"/>
      <c r="Z2" s="40"/>
      <c r="AA2" s="40"/>
      <c r="AB2" s="40"/>
      <c r="AC2" s="40"/>
      <c r="AD2" s="40"/>
      <c r="AE2" s="14">
        <f>AG2+P2+M2</f>
        <v>1015.0999999999999</v>
      </c>
      <c r="AF2" s="9" t="s">
        <v>21</v>
      </c>
      <c r="AG2" s="15">
        <v>1000</v>
      </c>
      <c r="AH2" s="11"/>
    </row>
    <row r="3" spans="2:34" ht="20.25" x14ac:dyDescent="0.3">
      <c r="B3" s="8">
        <v>2</v>
      </c>
      <c r="C3" s="75" t="s">
        <v>1253</v>
      </c>
      <c r="D3" s="76" t="s">
        <v>200</v>
      </c>
      <c r="E3" s="76">
        <v>0.01</v>
      </c>
      <c r="F3" s="76" t="s">
        <v>1152</v>
      </c>
      <c r="G3" s="76">
        <v>1.2092499999999999</v>
      </c>
      <c r="H3" s="76">
        <v>1.21776</v>
      </c>
      <c r="I3" s="76">
        <v>1.2738799999999999</v>
      </c>
      <c r="J3" s="75" t="s">
        <v>1254</v>
      </c>
      <c r="K3" s="76">
        <v>1.21776</v>
      </c>
      <c r="L3" s="76">
        <v>0</v>
      </c>
      <c r="M3" s="76">
        <v>-0.22</v>
      </c>
      <c r="N3" s="76" t="s">
        <v>71</v>
      </c>
      <c r="P3" s="59">
        <v>8.51</v>
      </c>
      <c r="Q3" s="90" t="s">
        <v>1150</v>
      </c>
      <c r="R3" s="92"/>
      <c r="S3" s="92"/>
      <c r="T3" s="92"/>
      <c r="U3" s="92"/>
      <c r="V3" s="92"/>
      <c r="W3" s="40"/>
      <c r="X3" s="40"/>
      <c r="Y3" s="40"/>
      <c r="Z3" s="40"/>
      <c r="AA3" s="40"/>
      <c r="AB3" s="40"/>
      <c r="AC3" s="40"/>
      <c r="AD3" s="40"/>
      <c r="AE3" s="14"/>
      <c r="AF3" s="9" t="s">
        <v>23</v>
      </c>
      <c r="AG3" s="16">
        <f>AL19</f>
        <v>0</v>
      </c>
      <c r="AH3" s="11"/>
    </row>
    <row r="4" spans="2:34" ht="20.25" x14ac:dyDescent="0.3">
      <c r="B4" s="8">
        <v>3</v>
      </c>
      <c r="C4" s="73" t="s">
        <v>1255</v>
      </c>
      <c r="D4" s="74" t="s">
        <v>200</v>
      </c>
      <c r="E4" s="74">
        <v>0.04</v>
      </c>
      <c r="F4" s="74" t="s">
        <v>147</v>
      </c>
      <c r="G4" s="74">
        <v>131.16300000000001</v>
      </c>
      <c r="H4" s="74">
        <v>130.976</v>
      </c>
      <c r="I4" s="74">
        <v>131.27799999999999</v>
      </c>
      <c r="J4" s="73" t="s">
        <v>1256</v>
      </c>
      <c r="K4" s="74">
        <v>131.27099999999999</v>
      </c>
      <c r="L4" s="76">
        <v>0</v>
      </c>
      <c r="M4" s="76">
        <v>0</v>
      </c>
      <c r="N4" s="82" t="s">
        <v>28</v>
      </c>
      <c r="O4">
        <v>108</v>
      </c>
      <c r="P4" s="59">
        <v>4.01</v>
      </c>
      <c r="Q4" s="90" t="s">
        <v>1264</v>
      </c>
      <c r="R4" s="92" t="s">
        <v>1265</v>
      </c>
      <c r="S4" s="92" t="s">
        <v>1266</v>
      </c>
      <c r="T4" s="92" t="s">
        <v>1267</v>
      </c>
      <c r="U4" s="92"/>
      <c r="V4" s="92" t="s">
        <v>1268</v>
      </c>
      <c r="W4" s="40" t="s">
        <v>1257</v>
      </c>
      <c r="X4" s="40" t="s">
        <v>1258</v>
      </c>
      <c r="Y4" s="40" t="s">
        <v>1259</v>
      </c>
      <c r="Z4" s="40" t="s">
        <v>1260</v>
      </c>
      <c r="AA4" s="40" t="s">
        <v>1261</v>
      </c>
      <c r="AB4" s="40" t="s">
        <v>1262</v>
      </c>
      <c r="AC4" s="40" t="s">
        <v>1263</v>
      </c>
      <c r="AD4" s="40"/>
      <c r="AE4" s="14"/>
      <c r="AF4" s="9" t="s">
        <v>29</v>
      </c>
      <c r="AG4" s="18">
        <f>AK19</f>
        <v>0</v>
      </c>
      <c r="AH4" s="11"/>
    </row>
    <row r="5" spans="2:34" ht="20.25" x14ac:dyDescent="0.3">
      <c r="B5" s="8">
        <v>4</v>
      </c>
      <c r="C5" t="s">
        <v>1318</v>
      </c>
      <c r="D5" t="s">
        <v>1318</v>
      </c>
      <c r="E5" t="s">
        <v>1318</v>
      </c>
      <c r="F5" t="s">
        <v>1318</v>
      </c>
      <c r="G5" t="s">
        <v>1318</v>
      </c>
      <c r="H5" t="s">
        <v>1318</v>
      </c>
      <c r="I5" t="s">
        <v>1318</v>
      </c>
      <c r="J5" t="s">
        <v>1318</v>
      </c>
      <c r="K5" t="s">
        <v>1318</v>
      </c>
      <c r="L5" s="76">
        <v>0</v>
      </c>
      <c r="M5" s="76">
        <v>0</v>
      </c>
      <c r="Q5" s="90" t="s">
        <v>1310</v>
      </c>
      <c r="R5" s="92" t="s">
        <v>1311</v>
      </c>
      <c r="S5" s="92" t="s">
        <v>1312</v>
      </c>
      <c r="T5" s="92" t="s">
        <v>1313</v>
      </c>
      <c r="U5" s="92"/>
      <c r="V5" s="92"/>
      <c r="W5" s="40"/>
      <c r="X5" s="40"/>
      <c r="Y5" s="40"/>
      <c r="Z5" s="40"/>
      <c r="AA5" s="40"/>
      <c r="AB5" s="40"/>
      <c r="AC5" s="40"/>
      <c r="AD5" s="40"/>
      <c r="AE5" s="14"/>
      <c r="AF5" s="9" t="s">
        <v>32</v>
      </c>
      <c r="AG5" s="23">
        <v>0.01</v>
      </c>
    </row>
    <row r="6" spans="2:34" ht="20.25" x14ac:dyDescent="0.3">
      <c r="B6" s="8">
        <v>5</v>
      </c>
      <c r="C6" s="75" t="s">
        <v>1314</v>
      </c>
      <c r="D6" s="76" t="s">
        <v>195</v>
      </c>
      <c r="E6" s="76">
        <v>0.03</v>
      </c>
      <c r="F6" s="76" t="s">
        <v>147</v>
      </c>
      <c r="G6" s="76">
        <v>132.71899999999999</v>
      </c>
      <c r="H6" s="76">
        <v>133.03</v>
      </c>
      <c r="I6" s="76">
        <v>132.41900000000001</v>
      </c>
      <c r="J6" s="75" t="s">
        <v>1315</v>
      </c>
      <c r="K6" s="76">
        <v>132.85400000000001</v>
      </c>
      <c r="L6" s="76">
        <v>0</v>
      </c>
      <c r="M6" s="76">
        <v>0</v>
      </c>
      <c r="N6" s="82" t="s">
        <v>28</v>
      </c>
      <c r="P6" s="59">
        <v>-3.76</v>
      </c>
      <c r="Q6" s="90" t="s">
        <v>1326</v>
      </c>
      <c r="R6" s="92" t="s">
        <v>1327</v>
      </c>
      <c r="S6" s="92" t="s">
        <v>1328</v>
      </c>
      <c r="T6" s="92" t="s">
        <v>1329</v>
      </c>
      <c r="U6" s="92"/>
      <c r="V6" s="92"/>
      <c r="W6" s="40" t="s">
        <v>1319</v>
      </c>
      <c r="X6" s="40" t="s">
        <v>1320</v>
      </c>
      <c r="Y6" s="40" t="s">
        <v>1321</v>
      </c>
      <c r="Z6" s="40" t="s">
        <v>1322</v>
      </c>
      <c r="AA6" s="40" t="s">
        <v>1323</v>
      </c>
      <c r="AB6" s="40" t="s">
        <v>1324</v>
      </c>
      <c r="AC6" s="40" t="s">
        <v>1325</v>
      </c>
      <c r="AD6" s="40"/>
      <c r="AE6" s="14"/>
      <c r="AF6" s="9" t="s">
        <v>35</v>
      </c>
      <c r="AG6" s="15">
        <f>AG14*AG5</f>
        <v>10</v>
      </c>
    </row>
    <row r="7" spans="2:34" ht="16.5" x14ac:dyDescent="0.3">
      <c r="B7" s="8">
        <v>6</v>
      </c>
      <c r="C7" s="73" t="s">
        <v>1316</v>
      </c>
      <c r="D7" s="74" t="s">
        <v>200</v>
      </c>
      <c r="E7" s="74">
        <v>0.03</v>
      </c>
      <c r="F7" s="74" t="s">
        <v>147</v>
      </c>
      <c r="G7" s="74">
        <v>132.846</v>
      </c>
      <c r="H7" s="74">
        <v>132.62299999999999</v>
      </c>
      <c r="I7" s="74">
        <v>133.023</v>
      </c>
      <c r="J7" s="73" t="s">
        <v>1317</v>
      </c>
      <c r="K7" s="74">
        <v>132.76900000000001</v>
      </c>
      <c r="L7" s="76">
        <v>0</v>
      </c>
      <c r="M7" s="76">
        <v>0</v>
      </c>
      <c r="N7" s="82" t="s">
        <v>28</v>
      </c>
      <c r="P7" s="59">
        <v>-2.14</v>
      </c>
      <c r="Q7" s="90" t="s">
        <v>1330</v>
      </c>
      <c r="R7" s="92" t="s">
        <v>1331</v>
      </c>
      <c r="S7" s="92" t="s">
        <v>1332</v>
      </c>
      <c r="T7" s="92" t="s">
        <v>1333</v>
      </c>
      <c r="U7" s="92"/>
      <c r="V7" s="92"/>
      <c r="W7" s="40" t="s">
        <v>1319</v>
      </c>
      <c r="X7" s="40" t="s">
        <v>1320</v>
      </c>
      <c r="Y7" s="40" t="s">
        <v>1321</v>
      </c>
      <c r="Z7" s="40" t="s">
        <v>1322</v>
      </c>
      <c r="AA7" s="40" t="s">
        <v>1323</v>
      </c>
      <c r="AB7" s="40" t="s">
        <v>1324</v>
      </c>
      <c r="AC7" s="40" t="s">
        <v>1325</v>
      </c>
      <c r="AD7" s="40"/>
      <c r="AE7" s="14"/>
      <c r="AF7" s="9" t="s">
        <v>38</v>
      </c>
      <c r="AH7" s="26" t="s">
        <v>9</v>
      </c>
    </row>
    <row r="8" spans="2:34" ht="20.25" x14ac:dyDescent="0.3">
      <c r="B8" s="8">
        <v>7</v>
      </c>
      <c r="C8" s="75" t="s">
        <v>1334</v>
      </c>
      <c r="D8" s="76" t="s">
        <v>195</v>
      </c>
      <c r="E8" s="76">
        <v>0.03</v>
      </c>
      <c r="F8" s="76" t="s">
        <v>147</v>
      </c>
      <c r="G8" s="76">
        <v>131.97800000000001</v>
      </c>
      <c r="H8" s="76">
        <v>132.13399999999999</v>
      </c>
      <c r="I8" s="76">
        <v>131.822</v>
      </c>
      <c r="J8" s="75" t="s">
        <v>1335</v>
      </c>
      <c r="K8" s="76">
        <v>131.92699999999999</v>
      </c>
      <c r="L8" s="76">
        <v>0</v>
      </c>
      <c r="M8" s="76">
        <v>0</v>
      </c>
      <c r="N8" s="82" t="s">
        <v>28</v>
      </c>
      <c r="P8" s="59">
        <v>1.42</v>
      </c>
      <c r="Q8" s="90" t="s">
        <v>1353</v>
      </c>
      <c r="R8" s="92" t="s">
        <v>1354</v>
      </c>
      <c r="S8" s="92" t="s">
        <v>1355</v>
      </c>
      <c r="T8" s="92" t="s">
        <v>1356</v>
      </c>
      <c r="U8" s="92"/>
      <c r="V8" s="92" t="s">
        <v>1357</v>
      </c>
      <c r="W8" s="40" t="s">
        <v>1338</v>
      </c>
      <c r="X8" s="40" t="s">
        <v>1339</v>
      </c>
      <c r="Y8" s="40" t="s">
        <v>1340</v>
      </c>
      <c r="Z8" s="40" t="s">
        <v>1341</v>
      </c>
      <c r="AA8" s="40" t="s">
        <v>1343</v>
      </c>
      <c r="AB8" s="40" t="s">
        <v>1342</v>
      </c>
      <c r="AC8" s="40"/>
      <c r="AD8" s="40"/>
      <c r="AE8" s="14"/>
      <c r="AF8" s="9" t="s">
        <v>41</v>
      </c>
      <c r="AG8" s="28">
        <v>5</v>
      </c>
      <c r="AH8" s="9" t="s">
        <v>42</v>
      </c>
    </row>
    <row r="9" spans="2:34" ht="20.25" x14ac:dyDescent="0.3">
      <c r="B9" s="8">
        <v>8</v>
      </c>
      <c r="C9" s="73" t="s">
        <v>1336</v>
      </c>
      <c r="D9" s="74" t="s">
        <v>200</v>
      </c>
      <c r="E9" s="74">
        <v>0.01</v>
      </c>
      <c r="F9" s="74" t="s">
        <v>147</v>
      </c>
      <c r="G9" s="74">
        <v>132.066</v>
      </c>
      <c r="H9" s="74">
        <v>132.072</v>
      </c>
      <c r="I9" s="74">
        <v>132.22499999999999</v>
      </c>
      <c r="J9" s="73" t="s">
        <v>1337</v>
      </c>
      <c r="K9" s="74">
        <v>132.22499999999999</v>
      </c>
      <c r="L9" s="76">
        <v>0</v>
      </c>
      <c r="M9" s="76">
        <v>0</v>
      </c>
      <c r="N9" s="82" t="s">
        <v>28</v>
      </c>
      <c r="P9" s="59">
        <v>1.48</v>
      </c>
      <c r="Q9" s="90" t="s">
        <v>1358</v>
      </c>
      <c r="R9" s="92" t="s">
        <v>1359</v>
      </c>
      <c r="S9" s="92" t="s">
        <v>1360</v>
      </c>
      <c r="T9" s="92" t="s">
        <v>1361</v>
      </c>
      <c r="U9" s="92"/>
      <c r="V9" s="92" t="s">
        <v>1362</v>
      </c>
      <c r="W9" s="40" t="s">
        <v>1338</v>
      </c>
      <c r="X9" s="40" t="s">
        <v>1339</v>
      </c>
      <c r="Y9" s="40" t="s">
        <v>1340</v>
      </c>
      <c r="Z9" s="40" t="s">
        <v>1341</v>
      </c>
      <c r="AA9" s="40" t="s">
        <v>1343</v>
      </c>
      <c r="AB9" s="40" t="s">
        <v>1342</v>
      </c>
      <c r="AC9" s="40"/>
      <c r="AD9" s="40"/>
      <c r="AE9" s="14"/>
      <c r="AF9" s="9" t="s">
        <v>43</v>
      </c>
      <c r="AG9" s="28">
        <v>3</v>
      </c>
      <c r="AH9" s="29">
        <f>AG6*AG8</f>
        <v>50</v>
      </c>
    </row>
    <row r="10" spans="2:34" ht="20.25" x14ac:dyDescent="0.3">
      <c r="B10" s="8">
        <v>9</v>
      </c>
      <c r="C10" s="75" t="s">
        <v>1344</v>
      </c>
      <c r="D10" s="76" t="s">
        <v>200</v>
      </c>
      <c r="E10" s="76">
        <v>0.04</v>
      </c>
      <c r="F10" s="76" t="s">
        <v>147</v>
      </c>
      <c r="G10" s="76">
        <v>132.04499999999999</v>
      </c>
      <c r="H10" s="76">
        <v>131.75899999999999</v>
      </c>
      <c r="I10" s="76">
        <v>132.29900000000001</v>
      </c>
      <c r="J10" s="75" t="s">
        <v>1345</v>
      </c>
      <c r="K10" s="76">
        <v>132.29900000000001</v>
      </c>
      <c r="L10" s="76">
        <v>0</v>
      </c>
      <c r="M10" s="76">
        <v>0</v>
      </c>
      <c r="N10" s="82" t="s">
        <v>73</v>
      </c>
      <c r="P10" s="59">
        <v>9.4700000000000006</v>
      </c>
      <c r="Q10" s="90" t="s">
        <v>1363</v>
      </c>
      <c r="R10" s="92" t="s">
        <v>1364</v>
      </c>
      <c r="S10" s="92" t="s">
        <v>1364</v>
      </c>
      <c r="T10" s="92" t="s">
        <v>1365</v>
      </c>
      <c r="U10" s="92"/>
      <c r="V10" s="92" t="s">
        <v>1365</v>
      </c>
      <c r="W10" s="40" t="s">
        <v>1351</v>
      </c>
      <c r="X10" s="40" t="s">
        <v>1352</v>
      </c>
      <c r="Y10" s="40" t="s">
        <v>1350</v>
      </c>
      <c r="Z10" s="40" t="s">
        <v>1349</v>
      </c>
      <c r="AA10" s="40" t="s">
        <v>1348</v>
      </c>
      <c r="AB10" s="40" t="s">
        <v>1347</v>
      </c>
      <c r="AC10" s="40" t="s">
        <v>1346</v>
      </c>
      <c r="AD10" s="40"/>
      <c r="AE10" s="14"/>
      <c r="AF10" s="9" t="s">
        <v>44</v>
      </c>
      <c r="AG10" s="30">
        <v>150</v>
      </c>
      <c r="AH10" s="31">
        <f>AG6*AG9</f>
        <v>30</v>
      </c>
    </row>
    <row r="11" spans="2:34" ht="20.25" x14ac:dyDescent="0.3">
      <c r="B11" s="8">
        <v>10</v>
      </c>
      <c r="C11" s="73"/>
      <c r="D11" s="74"/>
      <c r="E11" s="74"/>
      <c r="F11" s="74"/>
      <c r="G11" s="74"/>
      <c r="H11" s="74"/>
      <c r="I11" s="74"/>
      <c r="J11" s="73"/>
      <c r="K11" s="74"/>
      <c r="L11" s="76">
        <v>0</v>
      </c>
      <c r="M11" s="76">
        <v>0</v>
      </c>
      <c r="N11" s="82"/>
      <c r="P11" s="59"/>
      <c r="Q11" s="90"/>
      <c r="R11" s="93"/>
      <c r="S11" s="92"/>
      <c r="T11" s="92"/>
      <c r="U11" s="92"/>
      <c r="V11" s="92"/>
      <c r="W11" s="40"/>
      <c r="Y11" s="40"/>
      <c r="Z11" s="40"/>
      <c r="AA11" s="40"/>
      <c r="AB11" s="40"/>
      <c r="AC11" s="40"/>
      <c r="AD11" s="40"/>
      <c r="AE11" s="14"/>
      <c r="AF11" s="9" t="s">
        <v>45</v>
      </c>
      <c r="AG11" s="32">
        <f>(AH10/AG10)*10</f>
        <v>2</v>
      </c>
      <c r="AH11" s="11"/>
    </row>
    <row r="12" spans="2:34" ht="20.25" x14ac:dyDescent="0.3">
      <c r="B12" s="8">
        <v>11</v>
      </c>
      <c r="C12" s="75"/>
      <c r="D12" s="76"/>
      <c r="E12" s="76"/>
      <c r="F12" s="76"/>
      <c r="G12" s="76"/>
      <c r="H12" s="76"/>
      <c r="I12" s="76"/>
      <c r="J12" s="75"/>
      <c r="K12" s="76"/>
      <c r="L12" s="76">
        <v>0</v>
      </c>
      <c r="M12" s="76">
        <v>0</v>
      </c>
      <c r="N12" s="82"/>
      <c r="P12" s="59"/>
      <c r="Q12" s="90"/>
      <c r="R12" s="93"/>
      <c r="S12" s="92"/>
      <c r="T12" s="92"/>
      <c r="U12" s="92"/>
      <c r="V12" s="92"/>
      <c r="W12" s="40"/>
      <c r="X12" s="40"/>
      <c r="Y12" s="40"/>
      <c r="Z12" s="40"/>
      <c r="AA12" s="40"/>
      <c r="AB12" s="40"/>
      <c r="AC12" s="40"/>
      <c r="AD12" s="40"/>
      <c r="AE12" s="14"/>
      <c r="AF12" s="9" t="s">
        <v>46</v>
      </c>
      <c r="AG12" s="32">
        <f>(AH10/AG10)*0.1</f>
        <v>2.0000000000000004E-2</v>
      </c>
      <c r="AH12" s="11"/>
    </row>
    <row r="13" spans="2:34" ht="20.25" x14ac:dyDescent="0.3">
      <c r="B13" s="8">
        <v>12</v>
      </c>
      <c r="C13" s="73"/>
      <c r="D13" s="74"/>
      <c r="E13" s="74"/>
      <c r="F13" s="74"/>
      <c r="G13" s="74"/>
      <c r="H13" s="74"/>
      <c r="I13" s="74"/>
      <c r="J13" s="73"/>
      <c r="K13" s="74"/>
      <c r="L13" s="76">
        <v>0</v>
      </c>
      <c r="M13" s="76">
        <v>0</v>
      </c>
      <c r="N13" s="82"/>
      <c r="P13" s="59"/>
      <c r="Q13" s="90"/>
      <c r="R13" s="92"/>
      <c r="S13" s="92"/>
      <c r="T13" s="92"/>
      <c r="U13" s="92"/>
      <c r="V13" s="92"/>
      <c r="W13" s="40"/>
      <c r="X13" s="40"/>
      <c r="Y13" s="40"/>
      <c r="Z13" s="40"/>
      <c r="AA13" s="40"/>
      <c r="AB13" s="40"/>
      <c r="AC13" s="40"/>
      <c r="AD13" s="40"/>
      <c r="AE13" s="14"/>
      <c r="AF13" s="9"/>
      <c r="AG13" s="28"/>
      <c r="AH13" s="11"/>
    </row>
    <row r="14" spans="2:34" ht="20.25" x14ac:dyDescent="0.3">
      <c r="B14" s="8">
        <v>13</v>
      </c>
      <c r="C14" s="75"/>
      <c r="D14" s="76"/>
      <c r="E14" s="76"/>
      <c r="F14" s="76"/>
      <c r="G14" s="76"/>
      <c r="H14" s="76"/>
      <c r="I14" s="76"/>
      <c r="J14" s="75"/>
      <c r="K14" s="76"/>
      <c r="L14" s="76">
        <v>0</v>
      </c>
      <c r="M14" s="76">
        <v>0</v>
      </c>
      <c r="N14" s="82"/>
      <c r="P14" s="59"/>
      <c r="Q14" s="90"/>
      <c r="R14" s="92"/>
      <c r="S14" s="92"/>
      <c r="T14" s="92"/>
      <c r="U14" s="92"/>
      <c r="V14" s="92"/>
      <c r="W14" s="40"/>
      <c r="X14" s="40"/>
      <c r="Y14" s="40"/>
      <c r="Z14" s="40"/>
      <c r="AA14" s="40"/>
      <c r="AB14" s="40"/>
      <c r="AC14" s="40"/>
      <c r="AD14" s="40"/>
      <c r="AE14" s="14"/>
      <c r="AF14" s="9" t="s">
        <v>47</v>
      </c>
      <c r="AG14" s="15">
        <f>((AG2+AG3+AG4)+P159)</f>
        <v>1000</v>
      </c>
      <c r="AH14" s="11"/>
    </row>
    <row r="15" spans="2:34" ht="20.25" x14ac:dyDescent="0.3">
      <c r="B15" s="8">
        <v>14</v>
      </c>
      <c r="C15" s="73"/>
      <c r="D15" s="74"/>
      <c r="E15" s="74"/>
      <c r="F15" s="74"/>
      <c r="G15" s="74"/>
      <c r="H15" s="74"/>
      <c r="I15" s="74"/>
      <c r="J15" s="73"/>
      <c r="K15" s="74"/>
      <c r="L15" s="76">
        <v>0</v>
      </c>
      <c r="M15" s="76">
        <v>0</v>
      </c>
      <c r="N15" s="82"/>
      <c r="P15" s="59"/>
      <c r="Q15" s="90"/>
      <c r="R15" s="14"/>
      <c r="S15" s="14"/>
      <c r="T15" s="92"/>
      <c r="U15" s="14"/>
      <c r="V15" s="92"/>
      <c r="W15" s="40"/>
      <c r="X15" s="40"/>
      <c r="Y15" s="40"/>
      <c r="Z15" s="40"/>
      <c r="AA15" s="40"/>
      <c r="AB15" s="40"/>
      <c r="AC15" s="40"/>
      <c r="AD15" s="14"/>
      <c r="AE15" s="14"/>
      <c r="AF15" s="9" t="s">
        <v>48</v>
      </c>
      <c r="AG15" s="15"/>
      <c r="AH15" s="11"/>
    </row>
    <row r="16" spans="2:34" ht="20.25" x14ac:dyDescent="0.3">
      <c r="B16" s="8">
        <v>15</v>
      </c>
      <c r="C16" s="75"/>
      <c r="D16" s="76"/>
      <c r="E16" s="76"/>
      <c r="F16" s="76"/>
      <c r="G16" s="76"/>
      <c r="H16" s="76"/>
      <c r="I16" s="76"/>
      <c r="J16" s="75"/>
      <c r="K16" s="76"/>
      <c r="L16" s="76">
        <v>0</v>
      </c>
      <c r="M16" s="76">
        <v>0</v>
      </c>
      <c r="N16" s="82"/>
      <c r="P16" s="59"/>
      <c r="Q16" s="90"/>
      <c r="R16" s="14"/>
      <c r="S16" s="14"/>
      <c r="T16" s="92"/>
      <c r="U16" s="14"/>
      <c r="V16" s="92"/>
      <c r="W16" s="40"/>
      <c r="X16" s="40"/>
      <c r="Y16" s="40"/>
      <c r="Z16" s="40"/>
      <c r="AA16" s="40"/>
      <c r="AB16" s="40"/>
      <c r="AC16" s="40"/>
      <c r="AD16" s="14"/>
      <c r="AE16" s="14"/>
      <c r="AF16" s="9" t="s">
        <v>49</v>
      </c>
      <c r="AG16" s="33" t="e">
        <f>AG15/T18R4</f>
        <v>#NAME?</v>
      </c>
      <c r="AH16" s="11"/>
    </row>
    <row r="17" spans="2:34" ht="20.25" x14ac:dyDescent="0.3">
      <c r="B17" s="8">
        <v>16</v>
      </c>
      <c r="C17" s="73"/>
      <c r="D17" s="74"/>
      <c r="E17" s="74"/>
      <c r="F17" s="74"/>
      <c r="G17" s="74"/>
      <c r="H17" s="74"/>
      <c r="I17" s="74"/>
      <c r="J17" s="73"/>
      <c r="K17" s="74"/>
      <c r="L17" s="76">
        <v>0</v>
      </c>
      <c r="M17" s="76">
        <v>0</v>
      </c>
      <c r="N17" s="82"/>
      <c r="P17" s="59"/>
      <c r="Q17" s="90"/>
      <c r="R17" s="14"/>
      <c r="S17" s="14"/>
      <c r="T17" s="14"/>
      <c r="U17" s="14"/>
      <c r="V17" s="14"/>
      <c r="W17" s="40"/>
      <c r="X17" s="40"/>
      <c r="Y17" s="40"/>
      <c r="Z17" s="40"/>
      <c r="AA17" s="40"/>
      <c r="AB17" s="40"/>
      <c r="AC17" s="40"/>
      <c r="AD17" s="40"/>
      <c r="AE17" s="14"/>
      <c r="AF17" s="8" t="s">
        <v>50</v>
      </c>
      <c r="AG17" s="33">
        <f>(AG15/(AG2+AG3+AG4))</f>
        <v>0</v>
      </c>
      <c r="AH17" s="11"/>
    </row>
    <row r="18" spans="2:34" ht="18.75" x14ac:dyDescent="0.3">
      <c r="B18" s="8">
        <v>17</v>
      </c>
      <c r="C18" s="75"/>
      <c r="D18" s="76"/>
      <c r="E18" s="76"/>
      <c r="F18" s="76"/>
      <c r="G18" s="76"/>
      <c r="H18" s="76"/>
      <c r="I18" s="76"/>
      <c r="J18" s="75"/>
      <c r="K18" s="76"/>
      <c r="L18" s="76">
        <v>0</v>
      </c>
      <c r="M18" s="76">
        <v>0</v>
      </c>
      <c r="N18" s="82"/>
      <c r="P18" s="59"/>
      <c r="Q18" s="90"/>
      <c r="R18" s="14"/>
      <c r="S18" s="14"/>
      <c r="T18" s="14"/>
      <c r="U18" s="14"/>
      <c r="V18" s="14"/>
      <c r="W18" s="40"/>
      <c r="X18" s="40"/>
      <c r="Y18" s="40"/>
      <c r="Z18" s="40"/>
      <c r="AA18" s="40"/>
      <c r="AB18" s="40"/>
      <c r="AC18" s="40"/>
      <c r="AD18" s="40"/>
      <c r="AE18" s="14"/>
      <c r="AF18" s="34"/>
      <c r="AG18" s="35"/>
      <c r="AH18" s="11"/>
    </row>
    <row r="19" spans="2:34" ht="16.5" x14ac:dyDescent="0.3">
      <c r="B19" s="8">
        <v>18</v>
      </c>
      <c r="C19" s="73"/>
      <c r="D19" s="74"/>
      <c r="E19" s="74"/>
      <c r="F19" s="74"/>
      <c r="G19" s="74"/>
      <c r="H19" s="74"/>
      <c r="I19" s="74"/>
      <c r="J19" s="73"/>
      <c r="K19" s="74"/>
      <c r="L19" s="76">
        <v>0</v>
      </c>
      <c r="M19" s="76">
        <v>0</v>
      </c>
      <c r="N19" s="82"/>
      <c r="P19" s="59"/>
      <c r="Q19" s="90"/>
      <c r="R19" s="14"/>
      <c r="S19" s="14"/>
      <c r="T19" s="14"/>
      <c r="U19" s="14"/>
      <c r="V19" s="14"/>
      <c r="W19" s="40"/>
      <c r="X19" s="40"/>
      <c r="Y19" s="40"/>
      <c r="Z19" s="40"/>
      <c r="AA19" s="40"/>
      <c r="AB19" s="40"/>
      <c r="AC19" s="40"/>
      <c r="AD19" s="40"/>
      <c r="AE19" s="14"/>
      <c r="AF19" s="11"/>
      <c r="AG19" s="35"/>
      <c r="AH19" s="11"/>
    </row>
    <row r="20" spans="2:34" ht="16.5" x14ac:dyDescent="0.3">
      <c r="B20" s="8">
        <v>19</v>
      </c>
      <c r="C20" s="75"/>
      <c r="D20" s="76"/>
      <c r="E20" s="76"/>
      <c r="F20" s="76"/>
      <c r="G20" s="76"/>
      <c r="H20" s="76"/>
      <c r="I20" s="76"/>
      <c r="J20" s="75"/>
      <c r="K20" s="76"/>
      <c r="L20" s="76">
        <v>0</v>
      </c>
      <c r="M20" s="76">
        <v>0</v>
      </c>
      <c r="N20" s="82"/>
      <c r="P20" s="59"/>
      <c r="Q20" s="90"/>
      <c r="R20" s="14"/>
      <c r="S20" s="14"/>
      <c r="T20" s="14"/>
      <c r="U20" s="14"/>
      <c r="V20" s="14"/>
      <c r="W20" s="40"/>
      <c r="X20" s="40"/>
      <c r="Y20" s="40"/>
      <c r="Z20" s="40"/>
      <c r="AA20" s="40"/>
      <c r="AB20" s="40"/>
      <c r="AC20" s="40"/>
      <c r="AD20" s="40"/>
      <c r="AE20" s="14"/>
      <c r="AF20" s="11"/>
      <c r="AG20" s="35"/>
      <c r="AH20" s="11"/>
    </row>
    <row r="21" spans="2:34" ht="16.5" x14ac:dyDescent="0.3">
      <c r="B21" s="8">
        <v>20</v>
      </c>
      <c r="C21" s="73"/>
      <c r="D21" s="74"/>
      <c r="E21" s="74"/>
      <c r="F21" s="74"/>
      <c r="G21" s="74"/>
      <c r="H21" s="74"/>
      <c r="I21" s="74"/>
      <c r="J21" s="73"/>
      <c r="K21" s="74"/>
      <c r="L21" s="76">
        <v>0</v>
      </c>
      <c r="M21" s="76">
        <v>0</v>
      </c>
      <c r="N21" s="82"/>
      <c r="P21" s="59"/>
      <c r="Q21" s="90"/>
      <c r="R21" s="14"/>
      <c r="S21" s="14"/>
      <c r="T21" s="14"/>
      <c r="U21" s="14"/>
      <c r="V21" s="14"/>
      <c r="W21" s="40"/>
      <c r="X21" s="40"/>
      <c r="Y21" s="40"/>
      <c r="Z21" s="40"/>
      <c r="AA21" s="40"/>
      <c r="AB21" s="40"/>
      <c r="AC21" s="40"/>
      <c r="AD21" s="40"/>
      <c r="AE21" s="14"/>
      <c r="AF21" s="11"/>
      <c r="AG21" s="35"/>
      <c r="AH21" s="11"/>
    </row>
    <row r="22" spans="2:34" ht="16.5" x14ac:dyDescent="0.3">
      <c r="B22" s="8">
        <v>21</v>
      </c>
      <c r="C22" s="75"/>
      <c r="D22" s="76"/>
      <c r="E22" s="76"/>
      <c r="F22" s="76"/>
      <c r="G22" s="76"/>
      <c r="H22" s="76"/>
      <c r="I22" s="76"/>
      <c r="J22" s="75"/>
      <c r="K22" s="76"/>
      <c r="L22" s="76">
        <v>0</v>
      </c>
      <c r="M22" s="76">
        <v>0</v>
      </c>
      <c r="N22" s="82"/>
      <c r="P22" s="59"/>
      <c r="Q22" s="90"/>
      <c r="R22" s="14"/>
      <c r="S22" s="14"/>
      <c r="T22" s="14"/>
      <c r="U22" s="14"/>
      <c r="V22" s="14"/>
      <c r="W22" s="40"/>
      <c r="X22" s="40"/>
      <c r="Y22" s="40"/>
      <c r="Z22" s="40"/>
      <c r="AA22" s="40"/>
      <c r="AB22" s="40"/>
      <c r="AC22" s="40"/>
      <c r="AD22" s="40"/>
      <c r="AE22" s="14"/>
      <c r="AF22" s="11"/>
      <c r="AG22" s="35"/>
      <c r="AH22" s="11"/>
    </row>
    <row r="23" spans="2:34" ht="16.5" x14ac:dyDescent="0.3">
      <c r="B23" s="8">
        <v>22</v>
      </c>
      <c r="C23" s="73"/>
      <c r="D23" s="74"/>
      <c r="E23" s="74"/>
      <c r="F23" s="74"/>
      <c r="G23" s="74"/>
      <c r="H23" s="74"/>
      <c r="I23" s="74"/>
      <c r="J23" s="73"/>
      <c r="K23" s="74"/>
      <c r="L23" s="76">
        <v>0</v>
      </c>
      <c r="M23" s="76">
        <v>0</v>
      </c>
      <c r="N23" s="82"/>
      <c r="P23" s="59"/>
      <c r="Q23" s="90"/>
      <c r="R23" s="14"/>
      <c r="S23" s="14"/>
      <c r="T23" s="14"/>
      <c r="U23" s="14"/>
      <c r="V23" s="14"/>
      <c r="W23" s="40"/>
      <c r="X23" s="40"/>
      <c r="Y23" s="40"/>
      <c r="Z23" s="40"/>
      <c r="AA23" s="40"/>
      <c r="AB23" s="40"/>
      <c r="AC23" s="40"/>
      <c r="AD23" s="40"/>
      <c r="AE23" s="14"/>
      <c r="AF23" s="11"/>
      <c r="AG23" s="35"/>
      <c r="AH23" s="11"/>
    </row>
    <row r="24" spans="2:34" ht="16.5" x14ac:dyDescent="0.3">
      <c r="B24" s="8">
        <v>23</v>
      </c>
      <c r="C24" s="75"/>
      <c r="D24" s="76"/>
      <c r="E24" s="76"/>
      <c r="F24" s="76"/>
      <c r="G24" s="76"/>
      <c r="H24" s="76"/>
      <c r="I24" s="76"/>
      <c r="J24" s="75"/>
      <c r="K24" s="76"/>
      <c r="L24" s="76">
        <v>0</v>
      </c>
      <c r="M24" s="76">
        <v>0</v>
      </c>
      <c r="N24" s="82"/>
      <c r="P24" s="59"/>
      <c r="Q24" s="90"/>
      <c r="R24" s="14"/>
      <c r="S24" s="14"/>
      <c r="T24" s="14"/>
      <c r="U24" s="14"/>
      <c r="V24" s="14"/>
      <c r="W24" s="40"/>
      <c r="X24" s="40"/>
      <c r="Y24" s="40"/>
      <c r="Z24" s="40"/>
      <c r="AA24" s="40"/>
      <c r="AB24" s="40"/>
      <c r="AC24" s="40"/>
      <c r="AD24" s="40"/>
      <c r="AE24" s="14"/>
      <c r="AF24" s="11"/>
      <c r="AG24" s="35"/>
      <c r="AH24" s="11"/>
    </row>
    <row r="25" spans="2:34" ht="16.5" x14ac:dyDescent="0.3">
      <c r="B25" s="8">
        <v>24</v>
      </c>
      <c r="C25" s="73"/>
      <c r="D25" s="74"/>
      <c r="E25" s="74"/>
      <c r="F25" s="74"/>
      <c r="G25" s="74"/>
      <c r="H25" s="74"/>
      <c r="I25" s="74"/>
      <c r="J25" s="73"/>
      <c r="K25" s="74"/>
      <c r="L25" s="76">
        <v>0</v>
      </c>
      <c r="M25" s="76">
        <v>0</v>
      </c>
      <c r="N25" s="82"/>
      <c r="P25" s="59"/>
      <c r="Q25" s="90"/>
      <c r="R25" s="14"/>
      <c r="S25" s="14"/>
      <c r="T25" s="14"/>
      <c r="U25" s="14"/>
      <c r="V25" s="14"/>
      <c r="W25" s="40"/>
      <c r="X25" s="40"/>
      <c r="Y25" s="40"/>
      <c r="Z25" s="40"/>
      <c r="AA25" s="40"/>
      <c r="AB25" s="40"/>
      <c r="AC25" s="40"/>
      <c r="AD25" s="40"/>
      <c r="AE25" s="14"/>
      <c r="AF25" s="11"/>
      <c r="AG25" s="35"/>
      <c r="AH25" s="11"/>
    </row>
    <row r="26" spans="2:34" ht="16.5" x14ac:dyDescent="0.3">
      <c r="B26" s="8">
        <v>25</v>
      </c>
      <c r="C26" s="66"/>
      <c r="D26" s="66"/>
      <c r="E26" s="67"/>
      <c r="F26" s="74"/>
      <c r="G26" s="66"/>
      <c r="H26" s="66"/>
      <c r="I26" s="66"/>
      <c r="J26" s="66"/>
      <c r="K26" s="66"/>
      <c r="L26" s="76">
        <v>0</v>
      </c>
      <c r="M26" s="76">
        <v>0</v>
      </c>
      <c r="N26" s="82"/>
      <c r="P26" s="59"/>
      <c r="R26" s="14"/>
      <c r="S26" s="14"/>
      <c r="T26" s="14"/>
      <c r="U26" s="14"/>
      <c r="V26" s="14"/>
      <c r="W26" s="40"/>
      <c r="X26" s="40"/>
      <c r="Y26" s="40"/>
      <c r="Z26" s="40"/>
      <c r="AA26" s="40"/>
      <c r="AB26" s="40"/>
      <c r="AC26" s="40"/>
      <c r="AD26" s="40"/>
      <c r="AE26" s="14"/>
      <c r="AF26" s="11"/>
      <c r="AG26" s="35"/>
      <c r="AH26" s="11"/>
    </row>
    <row r="27" spans="2:34" ht="16.5" x14ac:dyDescent="0.3">
      <c r="B27" s="8">
        <v>26</v>
      </c>
      <c r="C27" s="66"/>
      <c r="D27" s="66"/>
      <c r="E27" s="67"/>
      <c r="F27" s="67"/>
      <c r="G27" s="66"/>
      <c r="H27" s="66"/>
      <c r="I27" s="66"/>
      <c r="J27" s="66"/>
      <c r="K27" s="66"/>
      <c r="L27" s="76">
        <v>0</v>
      </c>
      <c r="M27" s="76">
        <v>0</v>
      </c>
      <c r="N27" s="82"/>
      <c r="P27" s="59"/>
      <c r="R27" s="14"/>
      <c r="S27" s="14"/>
      <c r="T27" s="14"/>
      <c r="U27" s="14"/>
      <c r="V27" s="14"/>
      <c r="W27" s="14"/>
      <c r="X27" s="40"/>
      <c r="Y27" s="40"/>
      <c r="Z27" s="40"/>
      <c r="AA27" s="40"/>
      <c r="AB27" s="40"/>
      <c r="AC27" s="40"/>
      <c r="AD27" s="40"/>
      <c r="AE27" s="14"/>
      <c r="AF27" s="11"/>
      <c r="AG27" s="35"/>
      <c r="AH27" s="11"/>
    </row>
    <row r="28" spans="2:34" ht="16.5" x14ac:dyDescent="0.3">
      <c r="B28" s="8">
        <v>27</v>
      </c>
      <c r="C28" s="66"/>
      <c r="D28" s="67"/>
      <c r="E28" s="67"/>
      <c r="F28" s="67"/>
      <c r="G28" s="66"/>
      <c r="H28" s="66"/>
      <c r="I28" s="66"/>
      <c r="J28" s="66"/>
      <c r="K28" s="66"/>
      <c r="L28" s="76">
        <v>0</v>
      </c>
      <c r="M28" s="76">
        <v>0</v>
      </c>
      <c r="N28" s="82"/>
      <c r="P28" s="59"/>
      <c r="R28" s="14"/>
      <c r="S28" s="14"/>
      <c r="T28" s="14"/>
      <c r="U28" s="14"/>
      <c r="V28" s="14"/>
      <c r="W28" s="14"/>
      <c r="X28" s="14"/>
      <c r="Y28" s="14"/>
      <c r="Z28" s="14"/>
      <c r="AA28" s="14"/>
      <c r="AB28" s="14"/>
      <c r="AC28" s="14"/>
      <c r="AD28" s="14"/>
      <c r="AE28" s="14"/>
      <c r="AF28" s="11"/>
      <c r="AG28" s="35"/>
      <c r="AH28" s="11"/>
    </row>
    <row r="29" spans="2:34" ht="16.5" x14ac:dyDescent="0.3">
      <c r="B29" s="8">
        <v>28</v>
      </c>
      <c r="C29" s="66"/>
      <c r="D29" s="67"/>
      <c r="E29" s="67"/>
      <c r="F29" s="67"/>
      <c r="G29" s="66"/>
      <c r="H29" s="66"/>
      <c r="I29" s="66"/>
      <c r="J29" s="66"/>
      <c r="K29" s="66"/>
      <c r="L29" s="76">
        <v>0</v>
      </c>
      <c r="M29" s="76">
        <v>0</v>
      </c>
      <c r="N29" s="82"/>
      <c r="P29" s="59"/>
      <c r="R29" s="14"/>
      <c r="S29" s="14"/>
      <c r="T29" s="14"/>
      <c r="U29" s="14"/>
      <c r="V29" s="14"/>
      <c r="W29" s="14"/>
      <c r="X29" s="14"/>
      <c r="Y29" s="14"/>
      <c r="Z29" s="14"/>
      <c r="AA29" s="14"/>
      <c r="AB29" s="14"/>
      <c r="AC29" s="14"/>
      <c r="AD29" s="14"/>
      <c r="AE29" s="14"/>
      <c r="AF29" s="11"/>
      <c r="AG29" s="35"/>
      <c r="AH29" s="11"/>
    </row>
    <row r="30" spans="2:34" ht="16.5" x14ac:dyDescent="0.3">
      <c r="B30" s="8">
        <v>29</v>
      </c>
      <c r="C30" s="66"/>
      <c r="D30" s="66"/>
      <c r="E30" s="67"/>
      <c r="F30" s="67"/>
      <c r="G30" s="66"/>
      <c r="H30" s="66"/>
      <c r="I30" s="66"/>
      <c r="J30" s="66"/>
      <c r="K30" s="66"/>
      <c r="L30" s="76">
        <v>0</v>
      </c>
      <c r="M30" s="76">
        <v>0</v>
      </c>
      <c r="N30" s="82"/>
      <c r="P30" s="59"/>
      <c r="R30" s="14"/>
      <c r="S30" s="14"/>
      <c r="T30" s="14"/>
      <c r="U30" s="14"/>
      <c r="V30" s="14"/>
      <c r="W30" s="14"/>
      <c r="X30" s="14"/>
      <c r="Y30" s="14"/>
      <c r="Z30" s="14"/>
      <c r="AA30" s="14"/>
      <c r="AB30" s="14"/>
      <c r="AC30" s="14"/>
      <c r="AD30" s="14"/>
      <c r="AE30" s="14"/>
      <c r="AF30" s="11"/>
      <c r="AG30" s="35"/>
      <c r="AH30" s="11"/>
    </row>
    <row r="31" spans="2:34" ht="16.5" x14ac:dyDescent="0.3">
      <c r="B31" s="8">
        <v>30</v>
      </c>
      <c r="C31" s="66"/>
      <c r="D31" s="67"/>
      <c r="E31" s="67"/>
      <c r="F31" s="67"/>
      <c r="G31" s="66"/>
      <c r="H31" s="66"/>
      <c r="I31" s="66"/>
      <c r="J31" s="66"/>
      <c r="K31" s="66"/>
      <c r="L31" s="76">
        <v>0</v>
      </c>
      <c r="M31" s="76">
        <v>0</v>
      </c>
      <c r="N31" s="82"/>
      <c r="P31" s="59"/>
      <c r="R31" s="14"/>
      <c r="S31" s="14"/>
      <c r="T31" s="14"/>
      <c r="U31" s="14"/>
      <c r="V31" s="14"/>
      <c r="W31" s="14"/>
      <c r="X31" s="14"/>
      <c r="Y31" s="14"/>
      <c r="Z31" s="14"/>
      <c r="AA31" s="14"/>
      <c r="AB31" s="14"/>
      <c r="AC31" s="14"/>
      <c r="AD31" s="14"/>
      <c r="AE31" s="14"/>
      <c r="AF31" s="11"/>
      <c r="AG31" s="35"/>
      <c r="AH31" s="11"/>
    </row>
    <row r="32" spans="2:34" ht="16.5" x14ac:dyDescent="0.3">
      <c r="B32" s="8">
        <v>31</v>
      </c>
      <c r="C32" s="66"/>
      <c r="D32" s="67"/>
      <c r="E32" s="67"/>
      <c r="F32" s="67"/>
      <c r="G32" s="66"/>
      <c r="H32" s="66"/>
      <c r="I32" s="66"/>
      <c r="J32" s="66"/>
      <c r="K32" s="66"/>
      <c r="L32" s="76">
        <v>0</v>
      </c>
      <c r="M32" s="76">
        <v>0</v>
      </c>
      <c r="N32" s="82"/>
      <c r="P32" s="59"/>
      <c r="R32" s="14"/>
      <c r="S32" s="14"/>
      <c r="T32" s="14"/>
      <c r="U32" s="14"/>
      <c r="V32" s="14"/>
      <c r="W32" s="14"/>
      <c r="X32" s="14"/>
      <c r="Y32" s="14"/>
      <c r="Z32" s="14"/>
      <c r="AA32" s="14"/>
      <c r="AB32" s="14"/>
      <c r="AC32" s="14"/>
      <c r="AD32" s="14"/>
      <c r="AE32" s="14"/>
      <c r="AF32" s="11"/>
      <c r="AG32" s="35"/>
      <c r="AH32" s="11"/>
    </row>
    <row r="33" spans="2:34" ht="16.5" x14ac:dyDescent="0.3">
      <c r="B33" s="8">
        <v>32</v>
      </c>
      <c r="C33" s="66"/>
      <c r="D33" s="67"/>
      <c r="E33" s="67"/>
      <c r="F33" s="67"/>
      <c r="G33" s="66"/>
      <c r="H33" s="66"/>
      <c r="I33" s="66"/>
      <c r="J33" s="66"/>
      <c r="K33" s="66"/>
      <c r="L33" s="76">
        <v>0</v>
      </c>
      <c r="M33" s="76">
        <v>0</v>
      </c>
      <c r="N33" s="82"/>
      <c r="P33" s="59"/>
      <c r="R33" s="14"/>
      <c r="S33" s="14"/>
      <c r="T33" s="14"/>
      <c r="U33" s="14"/>
      <c r="V33" s="14"/>
      <c r="W33" s="14"/>
      <c r="X33" s="14"/>
      <c r="Y33" s="14"/>
      <c r="Z33" s="14"/>
      <c r="AA33" s="14"/>
      <c r="AB33" s="14"/>
      <c r="AC33" s="14"/>
      <c r="AD33" s="14"/>
      <c r="AE33" s="14"/>
      <c r="AF33" s="11"/>
      <c r="AG33" s="35"/>
      <c r="AH33" s="11"/>
    </row>
    <row r="34" spans="2:34" ht="16.5" x14ac:dyDescent="0.3">
      <c r="B34" s="8">
        <v>33</v>
      </c>
      <c r="C34" s="66"/>
      <c r="D34" s="66"/>
      <c r="E34" s="67"/>
      <c r="F34" s="67"/>
      <c r="G34" s="66"/>
      <c r="H34" s="66"/>
      <c r="I34" s="66"/>
      <c r="J34" s="66"/>
      <c r="K34" s="66"/>
      <c r="L34" s="76">
        <v>0</v>
      </c>
      <c r="M34" s="76">
        <v>0</v>
      </c>
      <c r="N34" s="82"/>
      <c r="P34" s="59"/>
      <c r="R34" s="14"/>
      <c r="S34" s="14"/>
      <c r="T34" s="14"/>
      <c r="U34" s="14"/>
      <c r="V34" s="14"/>
      <c r="W34" s="14"/>
      <c r="X34" s="14"/>
      <c r="Y34" s="14"/>
      <c r="Z34" s="14"/>
      <c r="AA34" s="14"/>
      <c r="AB34" s="14"/>
      <c r="AC34" s="14"/>
      <c r="AD34" s="14"/>
      <c r="AE34" s="14"/>
      <c r="AF34" s="11"/>
      <c r="AG34" s="35"/>
      <c r="AH34" s="11"/>
    </row>
    <row r="35" spans="2:34" ht="16.5" x14ac:dyDescent="0.3">
      <c r="B35" s="8">
        <v>34</v>
      </c>
      <c r="C35" s="66"/>
      <c r="D35" s="67"/>
      <c r="E35" s="67"/>
      <c r="F35" s="67"/>
      <c r="G35" s="66"/>
      <c r="H35" s="66"/>
      <c r="I35" s="66"/>
      <c r="J35" s="66"/>
      <c r="K35" s="66"/>
      <c r="L35" s="76">
        <v>0</v>
      </c>
      <c r="M35" s="76">
        <v>0</v>
      </c>
      <c r="N35" s="82"/>
      <c r="P35" s="59"/>
      <c r="R35" s="14"/>
      <c r="S35" s="14"/>
      <c r="T35" s="14"/>
      <c r="U35" s="14"/>
      <c r="V35" s="14"/>
      <c r="W35" s="14"/>
      <c r="X35" s="14"/>
      <c r="Y35" s="14"/>
      <c r="Z35" s="14"/>
      <c r="AA35" s="14"/>
      <c r="AB35" s="14"/>
      <c r="AC35" s="14"/>
      <c r="AD35" s="14"/>
      <c r="AE35" s="14"/>
      <c r="AF35" s="11"/>
      <c r="AG35" s="35"/>
      <c r="AH35" s="11"/>
    </row>
    <row r="36" spans="2:34" ht="16.5" x14ac:dyDescent="0.3">
      <c r="B36" s="8">
        <v>35</v>
      </c>
      <c r="C36" s="66"/>
      <c r="D36" s="66"/>
      <c r="E36" s="67"/>
      <c r="F36" s="67"/>
      <c r="G36" s="66"/>
      <c r="H36" s="66"/>
      <c r="I36" s="66"/>
      <c r="J36" s="66"/>
      <c r="K36" s="66"/>
      <c r="L36" s="76">
        <v>0</v>
      </c>
      <c r="M36" s="76">
        <v>0</v>
      </c>
      <c r="N36" s="82"/>
      <c r="P36" s="59"/>
      <c r="R36" s="14"/>
      <c r="S36" s="14"/>
      <c r="T36" s="14"/>
      <c r="U36" s="14"/>
      <c r="V36" s="14"/>
      <c r="W36" s="14"/>
      <c r="X36" s="14"/>
      <c r="Y36" s="14"/>
      <c r="Z36" s="14"/>
      <c r="AA36" s="14"/>
      <c r="AB36" s="14"/>
      <c r="AC36" s="14"/>
      <c r="AD36" s="14"/>
      <c r="AE36" s="14"/>
      <c r="AF36" s="11"/>
      <c r="AG36" s="35"/>
      <c r="AH36" s="11"/>
    </row>
    <row r="37" spans="2:34" ht="16.5" x14ac:dyDescent="0.3">
      <c r="B37" s="8">
        <v>36</v>
      </c>
      <c r="C37" s="66"/>
      <c r="D37" s="67"/>
      <c r="E37" s="67"/>
      <c r="F37" s="67"/>
      <c r="G37" s="66"/>
      <c r="H37" s="66"/>
      <c r="I37" s="66"/>
      <c r="J37" s="66"/>
      <c r="K37" s="66"/>
      <c r="L37" s="76">
        <v>0</v>
      </c>
      <c r="M37" s="76">
        <v>0</v>
      </c>
      <c r="N37" s="82"/>
      <c r="P37" s="59"/>
      <c r="R37" s="14"/>
      <c r="S37" s="14"/>
      <c r="T37" s="14"/>
      <c r="U37" s="14"/>
      <c r="V37" s="14"/>
      <c r="W37" s="14"/>
      <c r="X37" s="14"/>
      <c r="Y37" s="14"/>
      <c r="Z37" s="14"/>
      <c r="AA37" s="14"/>
      <c r="AB37" s="14"/>
      <c r="AC37" s="14"/>
      <c r="AD37" s="14"/>
      <c r="AE37" s="14"/>
      <c r="AF37" s="11"/>
      <c r="AG37" s="35"/>
      <c r="AH37" s="11"/>
    </row>
    <row r="38" spans="2:34" ht="16.5" x14ac:dyDescent="0.3">
      <c r="B38" s="8">
        <v>37</v>
      </c>
      <c r="C38" s="66"/>
      <c r="D38" s="66"/>
      <c r="E38" s="67"/>
      <c r="F38" s="67"/>
      <c r="G38" s="66"/>
      <c r="H38" s="66"/>
      <c r="I38" s="66"/>
      <c r="J38" s="66"/>
      <c r="K38" s="66"/>
      <c r="L38" s="76">
        <v>0</v>
      </c>
      <c r="M38" s="76">
        <v>0</v>
      </c>
      <c r="N38" s="82"/>
      <c r="P38" s="59"/>
      <c r="R38" s="14"/>
      <c r="S38" s="14"/>
      <c r="T38" s="14"/>
      <c r="U38" s="14"/>
      <c r="V38" s="14"/>
      <c r="W38" s="14"/>
      <c r="X38" s="14"/>
      <c r="Y38" s="14"/>
      <c r="Z38" s="14"/>
      <c r="AA38" s="14"/>
      <c r="AB38" s="14"/>
      <c r="AC38" s="14"/>
      <c r="AD38" s="14"/>
      <c r="AE38" s="14"/>
      <c r="AF38" s="11"/>
      <c r="AG38" s="35"/>
      <c r="AH38" s="11"/>
    </row>
    <row r="39" spans="2:34" ht="16.5" x14ac:dyDescent="0.3">
      <c r="B39" s="8">
        <v>38</v>
      </c>
      <c r="C39" s="66"/>
      <c r="D39" s="67"/>
      <c r="E39" s="67"/>
      <c r="F39" s="67"/>
      <c r="G39" s="66"/>
      <c r="H39" s="66"/>
      <c r="I39" s="66"/>
      <c r="J39" s="66"/>
      <c r="K39" s="66"/>
      <c r="L39" s="76">
        <v>0</v>
      </c>
      <c r="M39" s="76">
        <v>0</v>
      </c>
      <c r="N39" s="82"/>
      <c r="P39" s="59"/>
      <c r="R39" s="14"/>
      <c r="S39" s="14"/>
      <c r="T39" s="14"/>
      <c r="U39" s="14"/>
      <c r="V39" s="14"/>
      <c r="W39" s="14"/>
      <c r="X39" s="14"/>
      <c r="Y39" s="14"/>
      <c r="Z39" s="14"/>
      <c r="AA39" s="14"/>
      <c r="AB39" s="14"/>
      <c r="AC39" s="14"/>
      <c r="AD39" s="14"/>
      <c r="AE39" s="14"/>
      <c r="AF39" s="11"/>
      <c r="AG39" s="35"/>
      <c r="AH39" s="11"/>
    </row>
    <row r="40" spans="2:34" ht="16.5" x14ac:dyDescent="0.3">
      <c r="B40" s="8">
        <v>39</v>
      </c>
      <c r="C40" s="66"/>
      <c r="D40" s="66"/>
      <c r="E40" s="67"/>
      <c r="F40" s="67"/>
      <c r="G40" s="66"/>
      <c r="H40" s="66"/>
      <c r="I40" s="66"/>
      <c r="J40" s="66"/>
      <c r="K40" s="66"/>
      <c r="L40" s="76">
        <v>0</v>
      </c>
      <c r="M40" s="76">
        <v>0</v>
      </c>
      <c r="N40" s="82"/>
      <c r="P40" s="59"/>
      <c r="R40" s="14"/>
      <c r="S40" s="14"/>
      <c r="T40" s="14"/>
      <c r="U40" s="14"/>
      <c r="V40" s="14"/>
      <c r="W40" s="14"/>
      <c r="X40" s="14"/>
      <c r="Y40" s="14"/>
      <c r="Z40" s="14"/>
      <c r="AA40" s="14"/>
      <c r="AB40" s="14"/>
      <c r="AC40" s="14"/>
      <c r="AD40" s="14"/>
      <c r="AE40" s="14"/>
      <c r="AF40" s="11"/>
      <c r="AG40" s="35"/>
      <c r="AH40" s="11"/>
    </row>
    <row r="41" spans="2:34" ht="16.5" x14ac:dyDescent="0.3">
      <c r="B41" s="8">
        <v>40</v>
      </c>
      <c r="C41" s="66"/>
      <c r="D41" s="66"/>
      <c r="E41" s="72"/>
      <c r="F41" s="67"/>
      <c r="G41" s="69"/>
      <c r="H41" s="66"/>
      <c r="I41" s="66"/>
      <c r="J41" s="66"/>
      <c r="K41" s="66"/>
      <c r="L41" s="76">
        <v>0</v>
      </c>
      <c r="M41" s="76">
        <v>0</v>
      </c>
      <c r="N41" s="82"/>
      <c r="P41" s="59"/>
      <c r="R41" s="85"/>
      <c r="S41" s="85"/>
      <c r="T41" s="85"/>
      <c r="U41" s="85"/>
      <c r="V41" s="85"/>
      <c r="W41" s="14"/>
      <c r="X41" s="14"/>
      <c r="Y41" s="14"/>
      <c r="Z41" s="14"/>
      <c r="AA41" s="14"/>
      <c r="AB41" s="14"/>
      <c r="AC41" s="14"/>
      <c r="AD41" s="14"/>
      <c r="AE41" s="14"/>
      <c r="AF41" s="11"/>
      <c r="AG41" s="35"/>
      <c r="AH41" s="11"/>
    </row>
    <row r="42" spans="2:34" ht="16.5" x14ac:dyDescent="0.3">
      <c r="B42" s="8">
        <v>41</v>
      </c>
      <c r="C42" s="67"/>
      <c r="D42" s="67"/>
      <c r="E42" s="67"/>
      <c r="F42" s="67"/>
      <c r="G42" s="67"/>
      <c r="H42" s="67"/>
      <c r="I42" s="67"/>
      <c r="J42" s="67"/>
      <c r="K42" s="67"/>
      <c r="L42" s="76">
        <v>0</v>
      </c>
      <c r="M42" s="76">
        <v>0</v>
      </c>
      <c r="N42" s="82"/>
      <c r="O42" s="65"/>
      <c r="P42" s="59"/>
      <c r="R42" s="85"/>
      <c r="S42" s="85"/>
      <c r="T42" s="85"/>
      <c r="U42" s="85"/>
      <c r="V42" s="85"/>
      <c r="W42" s="14"/>
      <c r="X42" s="14"/>
      <c r="Y42" s="14"/>
      <c r="Z42" s="14"/>
      <c r="AA42" s="14"/>
      <c r="AB42" s="14"/>
      <c r="AC42" s="14"/>
      <c r="AD42" s="14"/>
      <c r="AE42" s="14"/>
      <c r="AF42" s="11"/>
      <c r="AG42" s="35"/>
      <c r="AH42" s="11"/>
    </row>
    <row r="43" spans="2:34" ht="16.5" x14ac:dyDescent="0.3">
      <c r="B43" s="8">
        <v>42</v>
      </c>
      <c r="C43" s="67"/>
      <c r="D43" s="67"/>
      <c r="E43" s="67"/>
      <c r="F43" s="67"/>
      <c r="G43" s="67"/>
      <c r="H43" s="67"/>
      <c r="I43" s="67"/>
      <c r="J43" s="67"/>
      <c r="K43" s="67"/>
      <c r="L43" s="76">
        <v>0</v>
      </c>
      <c r="M43" s="76">
        <v>0</v>
      </c>
      <c r="N43" s="82"/>
      <c r="O43" s="65"/>
      <c r="P43" s="59"/>
      <c r="R43" s="85"/>
      <c r="S43" s="85"/>
      <c r="T43" s="85"/>
      <c r="U43" s="85"/>
      <c r="V43" s="85"/>
      <c r="W43" s="14"/>
      <c r="X43" s="14"/>
      <c r="Y43" s="14"/>
      <c r="Z43" s="14"/>
      <c r="AA43" s="14"/>
      <c r="AB43" s="14"/>
      <c r="AC43" s="14"/>
      <c r="AD43" s="14"/>
      <c r="AE43" s="14"/>
      <c r="AF43" s="11"/>
      <c r="AG43" s="35"/>
      <c r="AH43" s="11"/>
    </row>
    <row r="44" spans="2:34" ht="16.5" x14ac:dyDescent="0.3">
      <c r="B44" s="8">
        <v>43</v>
      </c>
      <c r="C44" s="67"/>
      <c r="D44" s="67"/>
      <c r="E44" s="67"/>
      <c r="F44" s="67"/>
      <c r="G44" s="67"/>
      <c r="H44" s="67"/>
      <c r="I44" s="67"/>
      <c r="J44" s="67"/>
      <c r="K44" s="67"/>
      <c r="L44" s="76">
        <v>0</v>
      </c>
      <c r="M44" s="76">
        <v>0</v>
      </c>
      <c r="N44" s="82"/>
      <c r="O44" s="65"/>
      <c r="P44" s="59"/>
      <c r="R44" s="85"/>
      <c r="S44" s="85"/>
      <c r="T44" s="85"/>
      <c r="U44" s="85"/>
      <c r="V44" s="85"/>
      <c r="W44" s="14"/>
      <c r="X44" s="14"/>
      <c r="Y44" s="14"/>
      <c r="Z44" s="14"/>
      <c r="AA44" s="14"/>
      <c r="AB44" s="14"/>
      <c r="AC44" s="14"/>
      <c r="AD44" s="14"/>
      <c r="AE44" s="14"/>
      <c r="AF44" s="11"/>
      <c r="AG44" s="35"/>
      <c r="AH44" s="11"/>
    </row>
    <row r="45" spans="2:34" ht="16.5" x14ac:dyDescent="0.3">
      <c r="B45" s="8">
        <v>44</v>
      </c>
      <c r="C45" s="67"/>
      <c r="D45" s="67"/>
      <c r="E45" s="67"/>
      <c r="F45" s="67"/>
      <c r="G45" s="67"/>
      <c r="H45" s="67"/>
      <c r="I45" s="67"/>
      <c r="J45" s="67"/>
      <c r="K45" s="67"/>
      <c r="L45" s="76">
        <v>0</v>
      </c>
      <c r="M45" s="76">
        <v>0</v>
      </c>
      <c r="N45" s="82"/>
      <c r="O45" s="65"/>
      <c r="P45" s="59"/>
      <c r="R45" s="85"/>
      <c r="S45" s="85"/>
      <c r="T45" s="85"/>
      <c r="U45" s="85"/>
      <c r="V45" s="85"/>
      <c r="W45" s="14"/>
      <c r="X45" s="14"/>
      <c r="Y45" s="14"/>
      <c r="Z45" s="14"/>
      <c r="AA45" s="14"/>
      <c r="AB45" s="14"/>
      <c r="AC45" s="14"/>
      <c r="AD45" s="14"/>
      <c r="AE45" s="14"/>
      <c r="AF45" s="11"/>
      <c r="AG45" s="35"/>
      <c r="AH45" s="11"/>
    </row>
    <row r="46" spans="2:34" ht="16.5" x14ac:dyDescent="0.3">
      <c r="B46" s="8">
        <v>45</v>
      </c>
      <c r="C46" s="67"/>
      <c r="D46" s="67"/>
      <c r="E46" s="67"/>
      <c r="F46" s="67"/>
      <c r="G46" s="67"/>
      <c r="H46" s="67"/>
      <c r="I46" s="67"/>
      <c r="J46" s="67"/>
      <c r="K46" s="67"/>
      <c r="L46" s="76">
        <v>0</v>
      </c>
      <c r="M46" s="76">
        <v>0</v>
      </c>
      <c r="N46" s="82"/>
      <c r="O46" s="65"/>
      <c r="P46" s="59"/>
      <c r="R46" s="85"/>
      <c r="S46" s="85"/>
      <c r="T46" s="85"/>
      <c r="U46" s="85"/>
      <c r="V46" s="85"/>
      <c r="W46" s="14"/>
      <c r="X46" s="14"/>
      <c r="Y46" s="14"/>
      <c r="Z46" s="14"/>
      <c r="AA46" s="14"/>
      <c r="AB46" s="14"/>
      <c r="AC46" s="14"/>
      <c r="AD46" s="14"/>
      <c r="AE46" s="14"/>
      <c r="AF46" s="11"/>
      <c r="AG46" s="35"/>
      <c r="AH46" s="11"/>
    </row>
    <row r="47" spans="2:34" ht="16.5" x14ac:dyDescent="0.3">
      <c r="B47" s="8">
        <v>46</v>
      </c>
      <c r="C47" s="67"/>
      <c r="D47" s="67"/>
      <c r="E47" s="67"/>
      <c r="F47" s="67"/>
      <c r="G47" s="67"/>
      <c r="H47" s="67"/>
      <c r="I47" s="67"/>
      <c r="J47" s="67"/>
      <c r="K47" s="67"/>
      <c r="L47" s="76">
        <v>0</v>
      </c>
      <c r="M47" s="76">
        <v>0</v>
      </c>
      <c r="N47" s="82"/>
      <c r="O47" s="65"/>
      <c r="P47" s="59"/>
      <c r="R47" s="85"/>
      <c r="S47" s="85"/>
      <c r="T47" s="85"/>
      <c r="U47" s="85"/>
      <c r="V47" s="85"/>
      <c r="W47" s="14"/>
      <c r="X47" s="14"/>
      <c r="Y47" s="14"/>
      <c r="Z47" s="14"/>
      <c r="AA47" s="14"/>
      <c r="AB47" s="14"/>
      <c r="AC47" s="14"/>
      <c r="AD47" s="14"/>
      <c r="AE47" s="14"/>
      <c r="AF47" s="11"/>
      <c r="AG47" s="35"/>
      <c r="AH47" s="11"/>
    </row>
    <row r="48" spans="2:34" ht="16.5" x14ac:dyDescent="0.3">
      <c r="B48" s="8">
        <v>47</v>
      </c>
      <c r="C48" s="67"/>
      <c r="D48" s="67"/>
      <c r="E48" s="67"/>
      <c r="F48" s="67"/>
      <c r="G48" s="67"/>
      <c r="H48" s="67"/>
      <c r="I48" s="67"/>
      <c r="J48" s="67"/>
      <c r="K48" s="67"/>
      <c r="L48" s="76">
        <v>0</v>
      </c>
      <c r="M48" s="76">
        <v>0</v>
      </c>
      <c r="N48" s="82"/>
      <c r="O48" s="65"/>
      <c r="P48" s="59"/>
      <c r="R48" s="85"/>
      <c r="S48" s="85"/>
      <c r="T48" s="85"/>
      <c r="U48" s="85"/>
      <c r="V48" s="85"/>
      <c r="W48" s="14"/>
      <c r="X48" s="14"/>
      <c r="Y48" s="14"/>
      <c r="Z48" s="14"/>
      <c r="AA48" s="14"/>
      <c r="AB48" s="14"/>
      <c r="AC48" s="14"/>
      <c r="AD48" s="14"/>
      <c r="AE48" s="14"/>
      <c r="AF48" s="11"/>
      <c r="AG48" s="35"/>
      <c r="AH48" s="11"/>
    </row>
    <row r="49" spans="2:34" ht="16.5" x14ac:dyDescent="0.3">
      <c r="B49" s="8">
        <v>48</v>
      </c>
      <c r="C49" s="67"/>
      <c r="D49" s="67"/>
      <c r="E49" s="67"/>
      <c r="F49" s="67"/>
      <c r="G49" s="67"/>
      <c r="H49" s="67"/>
      <c r="I49" s="67"/>
      <c r="J49" s="67"/>
      <c r="K49" s="67"/>
      <c r="L49" s="76">
        <v>0</v>
      </c>
      <c r="M49" s="76">
        <v>0</v>
      </c>
      <c r="N49" s="82"/>
      <c r="O49" s="65"/>
      <c r="P49" s="59"/>
      <c r="R49" s="85"/>
      <c r="S49" s="85"/>
      <c r="T49" s="85"/>
      <c r="U49" s="85"/>
      <c r="V49" s="85"/>
      <c r="W49" s="14"/>
      <c r="X49" s="14"/>
      <c r="Y49" s="14"/>
      <c r="Z49" s="14"/>
      <c r="AA49" s="14"/>
      <c r="AB49" s="14"/>
      <c r="AC49" s="14"/>
      <c r="AD49" s="14"/>
      <c r="AE49" s="14"/>
      <c r="AF49" s="11"/>
      <c r="AG49" s="35"/>
      <c r="AH49" s="11"/>
    </row>
    <row r="50" spans="2:34" ht="16.5" x14ac:dyDescent="0.3">
      <c r="B50" s="8">
        <v>49</v>
      </c>
      <c r="C50" s="67"/>
      <c r="D50" s="67"/>
      <c r="E50" s="67"/>
      <c r="F50" s="67"/>
      <c r="G50" s="67"/>
      <c r="H50" s="67"/>
      <c r="I50" s="67"/>
      <c r="J50" s="67"/>
      <c r="K50" s="67"/>
      <c r="L50" s="76">
        <v>0</v>
      </c>
      <c r="M50" s="76">
        <v>0</v>
      </c>
      <c r="N50" s="82"/>
      <c r="O50" s="65"/>
      <c r="P50" s="59"/>
      <c r="R50" s="85"/>
      <c r="S50" s="85"/>
      <c r="T50" s="85"/>
      <c r="U50" s="85"/>
      <c r="V50" s="85"/>
      <c r="W50" s="14"/>
      <c r="X50" s="14"/>
      <c r="Y50" s="14"/>
      <c r="Z50" s="14"/>
      <c r="AA50" s="14"/>
      <c r="AB50" s="14"/>
      <c r="AC50" s="14"/>
      <c r="AD50" s="14"/>
      <c r="AE50" s="14"/>
      <c r="AF50" s="11"/>
      <c r="AG50" s="35"/>
      <c r="AH50" s="11"/>
    </row>
    <row r="51" spans="2:34" ht="16.5" x14ac:dyDescent="0.3">
      <c r="B51" s="8">
        <v>50</v>
      </c>
      <c r="C51" s="67"/>
      <c r="D51" s="67"/>
      <c r="E51" s="67"/>
      <c r="F51" s="67"/>
      <c r="G51" s="67"/>
      <c r="H51" s="67"/>
      <c r="I51" s="67"/>
      <c r="J51" s="67"/>
      <c r="K51" s="67"/>
      <c r="L51" s="76">
        <v>0</v>
      </c>
      <c r="M51" s="76">
        <v>0</v>
      </c>
      <c r="N51" s="82"/>
      <c r="O51" s="65"/>
      <c r="P51" s="59"/>
      <c r="R51" s="85"/>
      <c r="S51" s="85"/>
      <c r="T51" s="85"/>
      <c r="U51" s="85"/>
      <c r="V51" s="85"/>
      <c r="W51" s="14"/>
      <c r="X51" s="14"/>
      <c r="Y51" s="14"/>
      <c r="Z51" s="14"/>
      <c r="AA51" s="14"/>
      <c r="AB51" s="14"/>
      <c r="AC51" s="14"/>
      <c r="AD51" s="14"/>
      <c r="AE51" s="14"/>
      <c r="AF51" s="11"/>
      <c r="AG51" s="35"/>
      <c r="AH51" s="11"/>
    </row>
    <row r="52" spans="2:34" ht="16.5" x14ac:dyDescent="0.3">
      <c r="B52" s="8">
        <v>51</v>
      </c>
      <c r="C52" s="67"/>
      <c r="D52" s="67"/>
      <c r="E52" s="67"/>
      <c r="F52" s="67"/>
      <c r="G52" s="67"/>
      <c r="H52" s="67"/>
      <c r="I52" s="67"/>
      <c r="J52" s="67"/>
      <c r="K52" s="67"/>
      <c r="L52" s="76">
        <v>0</v>
      </c>
      <c r="M52" s="76">
        <v>0</v>
      </c>
      <c r="N52" s="82"/>
      <c r="O52" s="65"/>
      <c r="P52" s="59"/>
      <c r="R52" s="85"/>
      <c r="S52" s="85"/>
      <c r="T52" s="85"/>
      <c r="U52" s="85"/>
      <c r="V52" s="85"/>
      <c r="W52" s="14"/>
      <c r="X52" s="14"/>
      <c r="Y52" s="14"/>
      <c r="Z52" s="14"/>
      <c r="AA52" s="14"/>
      <c r="AB52" s="14"/>
      <c r="AC52" s="14"/>
      <c r="AD52" s="14"/>
      <c r="AE52" s="14"/>
      <c r="AF52" s="11"/>
      <c r="AG52" s="35"/>
      <c r="AH52" s="11"/>
    </row>
    <row r="53" spans="2:34" ht="16.5" x14ac:dyDescent="0.3">
      <c r="B53" s="8">
        <v>52</v>
      </c>
      <c r="C53" s="67"/>
      <c r="D53" s="67"/>
      <c r="E53" s="67"/>
      <c r="F53" s="67"/>
      <c r="G53" s="67"/>
      <c r="H53" s="67"/>
      <c r="I53" s="67"/>
      <c r="J53" s="67"/>
      <c r="K53" s="67"/>
      <c r="L53" s="76">
        <v>0</v>
      </c>
      <c r="M53" s="76">
        <v>0</v>
      </c>
      <c r="N53" s="82"/>
      <c r="O53" s="65"/>
      <c r="P53" s="59"/>
      <c r="R53" s="85"/>
      <c r="S53" s="85"/>
      <c r="T53" s="85"/>
      <c r="U53" s="85"/>
      <c r="V53" s="85"/>
      <c r="W53" s="14"/>
      <c r="X53" s="14"/>
      <c r="Y53" s="14"/>
      <c r="Z53" s="14"/>
      <c r="AA53" s="14"/>
      <c r="AB53" s="14"/>
      <c r="AC53" s="14"/>
      <c r="AD53" s="14"/>
      <c r="AE53" s="14"/>
      <c r="AF53" s="11"/>
      <c r="AG53" s="35"/>
      <c r="AH53" s="11"/>
    </row>
    <row r="54" spans="2:34" ht="16.5" x14ac:dyDescent="0.3">
      <c r="B54" s="8">
        <v>53</v>
      </c>
      <c r="C54" s="67"/>
      <c r="D54" s="67"/>
      <c r="E54" s="67"/>
      <c r="F54" s="67"/>
      <c r="G54" s="67"/>
      <c r="H54" s="67"/>
      <c r="I54" s="67"/>
      <c r="J54" s="67"/>
      <c r="K54" s="67"/>
      <c r="L54" s="76">
        <v>0</v>
      </c>
      <c r="M54" s="76">
        <v>0</v>
      </c>
      <c r="N54" s="82"/>
      <c r="O54" s="65"/>
      <c r="P54" s="59"/>
      <c r="R54" s="85"/>
      <c r="S54" s="85"/>
      <c r="T54" s="85"/>
      <c r="U54" s="85"/>
      <c r="V54" s="85"/>
      <c r="W54" s="14"/>
      <c r="X54" s="14"/>
      <c r="Y54" s="14"/>
      <c r="Z54" s="14"/>
      <c r="AA54" s="14"/>
      <c r="AB54" s="14"/>
      <c r="AC54" s="14"/>
      <c r="AD54" s="14"/>
      <c r="AE54" s="14"/>
      <c r="AF54" s="11"/>
      <c r="AG54" s="35"/>
      <c r="AH54" s="11"/>
    </row>
    <row r="55" spans="2:34" ht="16.5" x14ac:dyDescent="0.3">
      <c r="B55" s="8">
        <v>54</v>
      </c>
      <c r="C55" s="67"/>
      <c r="D55" s="67"/>
      <c r="E55" s="67"/>
      <c r="F55" s="67"/>
      <c r="G55" s="67"/>
      <c r="H55" s="67"/>
      <c r="I55" s="67"/>
      <c r="J55" s="67"/>
      <c r="K55" s="67"/>
      <c r="L55" s="76">
        <v>0</v>
      </c>
      <c r="M55" s="76">
        <v>0</v>
      </c>
      <c r="N55" s="82"/>
      <c r="O55" s="65"/>
      <c r="P55" s="59"/>
      <c r="R55" s="85"/>
      <c r="S55" s="85"/>
      <c r="T55" s="85"/>
      <c r="U55" s="85"/>
      <c r="V55" s="85"/>
      <c r="W55" s="14"/>
      <c r="X55" s="14"/>
      <c r="Y55" s="14"/>
      <c r="Z55" s="14"/>
      <c r="AA55" s="14"/>
      <c r="AB55" s="14"/>
      <c r="AC55" s="14"/>
      <c r="AD55" s="14"/>
      <c r="AE55" s="14"/>
      <c r="AF55" s="11"/>
      <c r="AG55" s="35"/>
      <c r="AH55" s="11"/>
    </row>
    <row r="56" spans="2:34" ht="16.5" x14ac:dyDescent="0.3">
      <c r="B56" s="8">
        <v>55</v>
      </c>
      <c r="C56" s="67"/>
      <c r="D56" s="67"/>
      <c r="E56" s="67"/>
      <c r="F56" s="67"/>
      <c r="G56" s="67"/>
      <c r="H56" s="67"/>
      <c r="I56" s="67"/>
      <c r="J56" s="67"/>
      <c r="K56" s="67"/>
      <c r="L56" s="76">
        <v>0</v>
      </c>
      <c r="M56" s="76">
        <v>0</v>
      </c>
      <c r="N56" s="82"/>
      <c r="O56" s="65"/>
      <c r="P56" s="59"/>
      <c r="R56" s="85"/>
      <c r="S56" s="85"/>
      <c r="T56" s="85"/>
      <c r="U56" s="85"/>
      <c r="V56" s="85"/>
      <c r="W56" s="14"/>
      <c r="X56" s="14"/>
      <c r="Y56" s="14"/>
      <c r="Z56" s="14"/>
      <c r="AA56" s="14"/>
      <c r="AB56" s="14"/>
      <c r="AC56" s="14"/>
      <c r="AD56" s="14"/>
      <c r="AE56" s="14"/>
      <c r="AF56" s="11"/>
      <c r="AG56" s="35"/>
      <c r="AH56" s="11"/>
    </row>
    <row r="57" spans="2:34" ht="16.5" x14ac:dyDescent="0.3">
      <c r="B57" s="8">
        <v>56</v>
      </c>
      <c r="C57" s="67"/>
      <c r="D57" s="67"/>
      <c r="E57" s="67"/>
      <c r="F57" s="67"/>
      <c r="G57" s="67"/>
      <c r="H57" s="67"/>
      <c r="I57" s="67"/>
      <c r="J57" s="67"/>
      <c r="K57" s="67"/>
      <c r="L57" s="76">
        <v>0</v>
      </c>
      <c r="M57" s="76">
        <v>0</v>
      </c>
      <c r="N57" s="82"/>
      <c r="O57" s="65"/>
      <c r="P57" s="59"/>
      <c r="R57" s="85"/>
      <c r="S57" s="85"/>
      <c r="T57" s="85"/>
      <c r="U57" s="85"/>
      <c r="V57" s="85"/>
      <c r="W57" s="14"/>
      <c r="X57" s="14"/>
      <c r="Y57" s="14"/>
      <c r="Z57" s="14"/>
      <c r="AA57" s="14"/>
      <c r="AB57" s="14"/>
      <c r="AC57" s="14"/>
      <c r="AD57" s="14"/>
      <c r="AE57" s="14"/>
      <c r="AF57" s="11"/>
      <c r="AG57" s="35"/>
      <c r="AH57" s="11"/>
    </row>
    <row r="58" spans="2:34" ht="16.5" x14ac:dyDescent="0.3">
      <c r="B58" s="8">
        <v>57</v>
      </c>
      <c r="C58" s="67"/>
      <c r="D58" s="67"/>
      <c r="E58" s="67"/>
      <c r="F58" s="67"/>
      <c r="G58" s="67"/>
      <c r="H58" s="67"/>
      <c r="I58" s="67"/>
      <c r="J58" s="67"/>
      <c r="K58" s="67"/>
      <c r="L58" s="76">
        <v>0</v>
      </c>
      <c r="M58" s="76">
        <v>0</v>
      </c>
      <c r="N58" s="82"/>
      <c r="O58" s="65"/>
      <c r="P58" s="59"/>
      <c r="R58" s="85"/>
      <c r="S58" s="85"/>
      <c r="T58" s="85"/>
      <c r="U58" s="85"/>
      <c r="V58" s="85"/>
      <c r="W58" s="14"/>
      <c r="X58" s="14"/>
      <c r="Y58" s="14"/>
      <c r="Z58" s="14"/>
      <c r="AA58" s="14"/>
      <c r="AB58" s="14"/>
      <c r="AC58" s="14"/>
      <c r="AD58" s="14"/>
      <c r="AE58" s="14"/>
      <c r="AF58" s="11"/>
      <c r="AG58" s="35"/>
      <c r="AH58" s="11"/>
    </row>
    <row r="59" spans="2:34" ht="16.5" x14ac:dyDescent="0.3">
      <c r="B59" s="8">
        <v>58</v>
      </c>
      <c r="C59" s="67"/>
      <c r="D59" s="67"/>
      <c r="E59" s="67"/>
      <c r="F59" s="67"/>
      <c r="G59" s="67"/>
      <c r="H59" s="67"/>
      <c r="I59" s="67"/>
      <c r="J59" s="67"/>
      <c r="K59" s="67"/>
      <c r="L59" s="76">
        <v>0</v>
      </c>
      <c r="M59" s="76">
        <v>0</v>
      </c>
      <c r="N59" s="82"/>
      <c r="O59" s="65"/>
      <c r="P59" s="59"/>
      <c r="R59" s="85"/>
      <c r="S59" s="85"/>
      <c r="T59" s="85"/>
      <c r="U59" s="85"/>
      <c r="V59" s="85"/>
      <c r="W59" s="14"/>
      <c r="X59" s="14"/>
      <c r="Y59" s="14"/>
      <c r="Z59" s="14"/>
      <c r="AA59" s="14"/>
      <c r="AB59" s="14"/>
      <c r="AC59" s="14"/>
      <c r="AD59" s="14"/>
      <c r="AE59" s="14"/>
      <c r="AF59" s="11"/>
      <c r="AG59" s="35"/>
      <c r="AH59" s="11"/>
    </row>
    <row r="60" spans="2:34" ht="16.5" x14ac:dyDescent="0.3">
      <c r="B60" s="8">
        <v>59</v>
      </c>
      <c r="C60" s="67"/>
      <c r="D60" s="67"/>
      <c r="E60" s="67"/>
      <c r="F60" s="67"/>
      <c r="G60" s="67"/>
      <c r="H60" s="67"/>
      <c r="I60" s="67"/>
      <c r="J60" s="67"/>
      <c r="K60" s="67"/>
      <c r="L60" s="76">
        <v>0</v>
      </c>
      <c r="M60" s="76">
        <v>0</v>
      </c>
      <c r="N60" s="82"/>
      <c r="O60" s="65"/>
      <c r="P60" s="59"/>
      <c r="R60" s="85"/>
      <c r="S60" s="85"/>
      <c r="T60" s="85"/>
      <c r="U60" s="85"/>
      <c r="V60" s="85"/>
      <c r="W60" s="14"/>
      <c r="X60" s="14"/>
      <c r="Y60" s="14"/>
      <c r="Z60" s="14"/>
      <c r="AA60" s="14"/>
      <c r="AB60" s="14"/>
      <c r="AC60" s="14"/>
      <c r="AD60" s="14"/>
      <c r="AE60" s="14"/>
      <c r="AF60" s="11"/>
      <c r="AG60" s="35"/>
      <c r="AH60" s="11"/>
    </row>
    <row r="61" spans="2:34" ht="16.5" x14ac:dyDescent="0.3">
      <c r="B61" s="8">
        <v>60</v>
      </c>
      <c r="C61" s="67"/>
      <c r="D61" s="67"/>
      <c r="E61" s="67"/>
      <c r="F61" s="67"/>
      <c r="G61" s="67"/>
      <c r="H61" s="67"/>
      <c r="I61" s="67"/>
      <c r="J61" s="67"/>
      <c r="K61" s="67"/>
      <c r="L61" s="76">
        <v>0</v>
      </c>
      <c r="M61" s="76">
        <v>0</v>
      </c>
      <c r="N61" s="82"/>
      <c r="O61" s="65"/>
      <c r="P61" s="59"/>
      <c r="R61" s="85"/>
      <c r="S61" s="85"/>
      <c r="T61" s="85"/>
      <c r="U61" s="85"/>
      <c r="V61" s="85"/>
      <c r="W61" s="14"/>
      <c r="X61" s="14"/>
      <c r="Y61" s="14"/>
      <c r="Z61" s="14"/>
      <c r="AA61" s="14"/>
      <c r="AB61" s="14"/>
      <c r="AC61" s="14"/>
      <c r="AD61" s="14"/>
      <c r="AE61" s="14"/>
      <c r="AF61" s="11"/>
      <c r="AG61" s="35"/>
      <c r="AH61" s="11"/>
    </row>
    <row r="62" spans="2:34" ht="16.5" x14ac:dyDescent="0.3">
      <c r="B62" s="8">
        <v>61</v>
      </c>
      <c r="C62" s="73"/>
      <c r="D62" s="74"/>
      <c r="E62" s="74"/>
      <c r="F62" s="74"/>
      <c r="G62" s="74"/>
      <c r="H62" s="74"/>
      <c r="I62" s="74"/>
      <c r="J62" s="73"/>
      <c r="K62" s="74"/>
      <c r="L62" s="76">
        <v>0</v>
      </c>
      <c r="M62" s="76">
        <v>0</v>
      </c>
      <c r="N62" s="82"/>
      <c r="P62" s="59"/>
      <c r="R62" s="85"/>
      <c r="S62" s="85"/>
      <c r="T62" s="85"/>
      <c r="U62" s="85"/>
      <c r="V62" s="85"/>
      <c r="W62" s="14"/>
      <c r="X62" s="14"/>
      <c r="Y62" s="14"/>
      <c r="Z62" s="14"/>
      <c r="AA62" s="14"/>
      <c r="AB62" s="14"/>
      <c r="AC62" s="14"/>
      <c r="AD62" s="14"/>
      <c r="AE62" s="14"/>
      <c r="AF62" s="11"/>
      <c r="AG62" s="35"/>
      <c r="AH62" s="11"/>
    </row>
    <row r="63" spans="2:34" ht="16.5" x14ac:dyDescent="0.3">
      <c r="B63" s="8">
        <v>62</v>
      </c>
      <c r="C63" s="75"/>
      <c r="D63" s="76"/>
      <c r="E63" s="76"/>
      <c r="F63" s="76"/>
      <c r="G63" s="76"/>
      <c r="H63" s="76"/>
      <c r="I63" s="76"/>
      <c r="J63" s="75"/>
      <c r="K63" s="76"/>
      <c r="L63" s="76">
        <v>0</v>
      </c>
      <c r="M63" s="76">
        <v>0</v>
      </c>
      <c r="N63" s="82"/>
      <c r="P63" s="59"/>
      <c r="R63" s="85"/>
      <c r="S63" s="85"/>
      <c r="T63" s="85"/>
      <c r="U63" s="85"/>
      <c r="V63" s="85"/>
      <c r="W63" s="14"/>
      <c r="AE63" s="14"/>
      <c r="AF63" s="11"/>
      <c r="AG63" s="35"/>
      <c r="AH63" s="11"/>
    </row>
    <row r="64" spans="2:34" ht="16.5" x14ac:dyDescent="0.3">
      <c r="B64" s="8">
        <v>63</v>
      </c>
      <c r="C64" s="73"/>
      <c r="D64" s="74"/>
      <c r="E64" s="74"/>
      <c r="F64" s="74"/>
      <c r="G64" s="74"/>
      <c r="H64" s="74"/>
      <c r="I64" s="74"/>
      <c r="J64" s="73"/>
      <c r="K64" s="74"/>
      <c r="L64" s="76">
        <v>0</v>
      </c>
      <c r="M64" s="76">
        <v>0</v>
      </c>
      <c r="N64" s="82"/>
      <c r="P64" s="59"/>
      <c r="R64" s="85"/>
      <c r="S64" s="85"/>
      <c r="T64" s="85"/>
      <c r="U64" s="85"/>
      <c r="V64" s="85"/>
      <c r="W64" s="14"/>
      <c r="X64" s="40"/>
      <c r="Y64" s="40"/>
      <c r="Z64" s="40"/>
      <c r="AA64" s="40"/>
      <c r="AB64" s="40"/>
      <c r="AC64" s="40"/>
      <c r="AD64" s="40"/>
      <c r="AE64" s="14"/>
      <c r="AF64" s="11"/>
      <c r="AG64" s="35"/>
      <c r="AH64" s="11"/>
    </row>
    <row r="65" spans="2:34" ht="16.5" x14ac:dyDescent="0.3">
      <c r="B65" s="8">
        <v>64</v>
      </c>
      <c r="C65" s="75"/>
      <c r="D65" s="76"/>
      <c r="E65" s="76"/>
      <c r="F65" s="76"/>
      <c r="G65" s="76"/>
      <c r="H65" s="76"/>
      <c r="I65" s="76"/>
      <c r="J65" s="75"/>
      <c r="K65" s="76"/>
      <c r="L65" s="76">
        <v>0</v>
      </c>
      <c r="M65" s="76">
        <v>0</v>
      </c>
      <c r="N65" s="82"/>
      <c r="P65" s="59"/>
      <c r="R65" s="1"/>
      <c r="S65" s="85"/>
      <c r="T65" s="85"/>
      <c r="U65" s="85"/>
      <c r="V65" s="85"/>
      <c r="W65" s="14"/>
      <c r="X65" s="40"/>
      <c r="Y65" s="40"/>
      <c r="Z65" s="40"/>
      <c r="AA65" s="40"/>
      <c r="AB65" s="40"/>
      <c r="AC65" s="40"/>
      <c r="AD65" s="40"/>
      <c r="AE65" s="14"/>
      <c r="AF65" s="11"/>
      <c r="AG65" s="35"/>
      <c r="AH65" s="11"/>
    </row>
    <row r="66" spans="2:34" ht="16.5" x14ac:dyDescent="0.3">
      <c r="B66" s="8">
        <v>65</v>
      </c>
      <c r="C66" s="73"/>
      <c r="D66" s="74"/>
      <c r="E66" s="74"/>
      <c r="F66" s="74"/>
      <c r="G66" s="74"/>
      <c r="H66" s="74"/>
      <c r="I66" s="74"/>
      <c r="J66" s="73"/>
      <c r="K66" s="74"/>
      <c r="L66" s="76">
        <v>0</v>
      </c>
      <c r="M66" s="76">
        <v>0</v>
      </c>
      <c r="N66" s="82"/>
      <c r="P66" s="59"/>
      <c r="R66" s="1"/>
      <c r="S66" s="85"/>
      <c r="T66" s="85"/>
      <c r="U66" s="85"/>
      <c r="V66" s="85"/>
      <c r="W66" s="14"/>
      <c r="X66" s="40"/>
      <c r="Y66" s="40"/>
      <c r="Z66" s="40"/>
      <c r="AA66" s="40"/>
      <c r="AB66" s="40"/>
      <c r="AC66" s="40"/>
      <c r="AD66" s="40"/>
      <c r="AE66" s="14"/>
      <c r="AF66" s="11"/>
      <c r="AG66" s="35"/>
      <c r="AH66" s="11"/>
    </row>
    <row r="67" spans="2:34" ht="16.5" x14ac:dyDescent="0.3">
      <c r="B67" s="8">
        <v>66</v>
      </c>
      <c r="C67" s="75"/>
      <c r="D67" s="76"/>
      <c r="E67" s="76"/>
      <c r="F67" s="76"/>
      <c r="G67" s="76"/>
      <c r="H67" s="76"/>
      <c r="I67" s="76"/>
      <c r="J67" s="75"/>
      <c r="K67" s="76"/>
      <c r="L67" s="76">
        <v>0</v>
      </c>
      <c r="M67" s="76">
        <v>0</v>
      </c>
      <c r="N67" s="82"/>
      <c r="P67" s="59"/>
      <c r="R67" s="85"/>
      <c r="S67" s="85"/>
      <c r="T67" s="85"/>
      <c r="U67" s="85"/>
      <c r="V67" s="85"/>
      <c r="W67" s="14"/>
      <c r="X67" s="40"/>
      <c r="Y67" s="40"/>
      <c r="Z67" s="40"/>
      <c r="AA67" s="40"/>
      <c r="AB67" s="40"/>
      <c r="AC67" s="40"/>
      <c r="AD67" s="40"/>
      <c r="AE67" s="14"/>
      <c r="AF67" s="11"/>
      <c r="AG67" s="35"/>
      <c r="AH67" s="11"/>
    </row>
    <row r="68" spans="2:34" ht="16.5" x14ac:dyDescent="0.3">
      <c r="B68" s="8">
        <v>67</v>
      </c>
      <c r="C68" s="73"/>
      <c r="D68" s="74"/>
      <c r="E68" s="74"/>
      <c r="F68" s="74"/>
      <c r="G68" s="74"/>
      <c r="H68" s="74"/>
      <c r="I68" s="74"/>
      <c r="J68" s="73"/>
      <c r="K68" s="74"/>
      <c r="L68" s="76">
        <v>0</v>
      </c>
      <c r="M68" s="76">
        <v>0</v>
      </c>
      <c r="N68" s="82"/>
      <c r="P68" s="59"/>
      <c r="R68" s="85"/>
      <c r="S68" s="85"/>
      <c r="T68" s="85"/>
      <c r="U68" s="85"/>
      <c r="V68" s="85"/>
      <c r="W68" s="14"/>
      <c r="X68" s="40"/>
      <c r="Y68" s="40"/>
      <c r="Z68" s="40"/>
      <c r="AA68" s="40"/>
      <c r="AB68" s="40"/>
      <c r="AC68" s="40"/>
      <c r="AD68" s="40"/>
      <c r="AE68" s="14"/>
      <c r="AF68" s="11"/>
      <c r="AG68" s="35"/>
      <c r="AH68" s="11"/>
    </row>
    <row r="69" spans="2:34" ht="16.5" x14ac:dyDescent="0.3">
      <c r="B69" s="8">
        <v>68</v>
      </c>
      <c r="C69" s="75"/>
      <c r="D69" s="76"/>
      <c r="E69" s="76"/>
      <c r="F69" s="76"/>
      <c r="G69" s="76"/>
      <c r="H69" s="76"/>
      <c r="I69" s="76"/>
      <c r="J69" s="75"/>
      <c r="K69" s="76"/>
      <c r="L69" s="76">
        <v>0</v>
      </c>
      <c r="M69" s="76">
        <v>0</v>
      </c>
      <c r="N69" s="82"/>
      <c r="P69" s="59"/>
      <c r="R69" s="85"/>
      <c r="S69" s="85"/>
      <c r="T69" s="85"/>
      <c r="U69" s="85"/>
      <c r="V69" s="85"/>
      <c r="W69" s="14"/>
      <c r="X69" s="40"/>
      <c r="Y69" s="40"/>
      <c r="Z69" s="40"/>
      <c r="AA69" s="40"/>
      <c r="AB69" s="40"/>
      <c r="AC69" s="40"/>
      <c r="AD69" s="40"/>
      <c r="AE69" s="14"/>
      <c r="AF69" s="11"/>
      <c r="AG69" s="35"/>
      <c r="AH69" s="11"/>
    </row>
    <row r="70" spans="2:34" ht="16.5" x14ac:dyDescent="0.3">
      <c r="B70" s="8">
        <v>69</v>
      </c>
      <c r="C70" s="73"/>
      <c r="D70" s="74"/>
      <c r="E70" s="74"/>
      <c r="F70" s="74"/>
      <c r="G70" s="74"/>
      <c r="H70" s="74"/>
      <c r="I70" s="74"/>
      <c r="J70" s="73"/>
      <c r="K70" s="74"/>
      <c r="L70" s="76">
        <v>0</v>
      </c>
      <c r="M70" s="76">
        <v>0</v>
      </c>
      <c r="N70" s="82"/>
      <c r="P70" s="59"/>
      <c r="R70" s="85"/>
      <c r="S70" s="85"/>
      <c r="T70" s="85"/>
      <c r="U70" s="85"/>
      <c r="V70" s="85"/>
      <c r="W70" s="14"/>
      <c r="X70" s="40"/>
      <c r="Y70" s="40"/>
      <c r="Z70" s="40"/>
      <c r="AA70" s="40"/>
      <c r="AB70" s="40"/>
      <c r="AC70" s="40"/>
      <c r="AD70" s="40"/>
      <c r="AE70" s="14"/>
      <c r="AF70" s="11"/>
      <c r="AG70" s="35"/>
      <c r="AH70" s="11"/>
    </row>
    <row r="71" spans="2:34" ht="16.5" x14ac:dyDescent="0.3">
      <c r="B71" s="8">
        <v>70</v>
      </c>
      <c r="C71" s="75"/>
      <c r="D71" s="76"/>
      <c r="E71" s="76"/>
      <c r="F71" s="76"/>
      <c r="G71" s="76"/>
      <c r="H71" s="76"/>
      <c r="I71" s="76"/>
      <c r="J71" s="75"/>
      <c r="K71" s="76"/>
      <c r="L71" s="76">
        <v>0</v>
      </c>
      <c r="M71" s="76">
        <v>0</v>
      </c>
      <c r="N71" s="82"/>
      <c r="P71" s="59"/>
      <c r="R71" s="85"/>
      <c r="S71" s="85"/>
      <c r="T71" s="85"/>
      <c r="U71" s="85"/>
      <c r="V71" s="85"/>
      <c r="W71" s="14"/>
      <c r="X71" s="40"/>
      <c r="Y71" s="40"/>
      <c r="Z71" s="40"/>
      <c r="AA71" s="40"/>
      <c r="AB71" s="40"/>
      <c r="AC71" s="40"/>
      <c r="AD71" s="40"/>
      <c r="AE71" s="14"/>
      <c r="AF71" s="11"/>
      <c r="AG71" s="35"/>
      <c r="AH71" s="11"/>
    </row>
    <row r="72" spans="2:34" ht="16.5" x14ac:dyDescent="0.3">
      <c r="B72" s="8">
        <v>71</v>
      </c>
      <c r="C72" s="73"/>
      <c r="D72" s="74"/>
      <c r="E72" s="74"/>
      <c r="F72" s="74"/>
      <c r="G72" s="74"/>
      <c r="H72" s="74"/>
      <c r="I72" s="74"/>
      <c r="J72" s="73"/>
      <c r="K72" s="74"/>
      <c r="L72" s="76">
        <v>0</v>
      </c>
      <c r="M72" s="76">
        <v>0</v>
      </c>
      <c r="N72" s="82"/>
      <c r="P72" s="59"/>
      <c r="R72" s="85"/>
      <c r="S72" s="85"/>
      <c r="T72" s="85"/>
      <c r="U72" s="85"/>
      <c r="V72" s="85"/>
      <c r="W72" s="14"/>
      <c r="X72" s="40"/>
      <c r="Y72" s="40"/>
      <c r="Z72" s="40"/>
      <c r="AA72" s="40"/>
      <c r="AB72" s="40"/>
      <c r="AC72" s="40"/>
      <c r="AD72" s="40"/>
      <c r="AE72" s="14"/>
      <c r="AF72" s="11"/>
      <c r="AG72" s="35"/>
      <c r="AH72" s="11"/>
    </row>
    <row r="73" spans="2:34" ht="16.5" x14ac:dyDescent="0.3">
      <c r="B73" s="8">
        <v>72</v>
      </c>
      <c r="C73" s="75"/>
      <c r="D73" s="76"/>
      <c r="E73" s="76"/>
      <c r="F73" s="76"/>
      <c r="G73" s="76"/>
      <c r="H73" s="76"/>
      <c r="I73" s="76"/>
      <c r="J73" s="75"/>
      <c r="K73" s="76"/>
      <c r="L73" s="76">
        <v>0</v>
      </c>
      <c r="M73" s="76">
        <v>0</v>
      </c>
      <c r="N73" s="82"/>
      <c r="P73" s="59"/>
      <c r="R73" s="85"/>
      <c r="S73" s="85"/>
      <c r="T73" s="85"/>
      <c r="U73" s="85"/>
      <c r="V73" s="85"/>
      <c r="W73" s="14"/>
      <c r="X73" s="40"/>
      <c r="Y73" s="40"/>
      <c r="Z73" s="40"/>
      <c r="AA73" s="40"/>
      <c r="AB73" s="40"/>
      <c r="AC73" s="40"/>
      <c r="AD73" s="40"/>
      <c r="AE73" s="14"/>
      <c r="AF73" s="11"/>
      <c r="AG73" s="35"/>
      <c r="AH73" s="11"/>
    </row>
    <row r="74" spans="2:34" ht="16.5" x14ac:dyDescent="0.3">
      <c r="B74" s="8">
        <v>73</v>
      </c>
      <c r="C74" s="73"/>
      <c r="D74" s="74"/>
      <c r="E74" s="74"/>
      <c r="F74" s="74"/>
      <c r="G74" s="74"/>
      <c r="H74" s="74"/>
      <c r="I74" s="74"/>
      <c r="J74" s="73"/>
      <c r="K74" s="74"/>
      <c r="L74" s="76">
        <v>0</v>
      </c>
      <c r="M74" s="76">
        <v>0</v>
      </c>
      <c r="N74" s="82"/>
      <c r="P74" s="59"/>
      <c r="R74" s="85"/>
      <c r="S74" s="85"/>
      <c r="T74" s="85"/>
      <c r="U74" s="85"/>
      <c r="V74" s="85"/>
      <c r="W74" s="14"/>
      <c r="X74" s="40"/>
      <c r="Y74" s="40"/>
      <c r="Z74" s="40"/>
      <c r="AA74" s="40"/>
      <c r="AB74" s="40"/>
      <c r="AC74" s="40"/>
      <c r="AD74" s="40"/>
      <c r="AE74" s="14"/>
      <c r="AF74" s="11"/>
      <c r="AG74" s="35"/>
      <c r="AH74" s="11"/>
    </row>
    <row r="75" spans="2:34" ht="16.5" x14ac:dyDescent="0.3">
      <c r="B75" s="8">
        <v>74</v>
      </c>
      <c r="C75" s="75"/>
      <c r="D75" s="76"/>
      <c r="E75" s="76"/>
      <c r="F75" s="76"/>
      <c r="G75" s="76"/>
      <c r="H75" s="76"/>
      <c r="I75" s="76"/>
      <c r="J75" s="75"/>
      <c r="K75" s="76"/>
      <c r="L75" s="76">
        <v>0</v>
      </c>
      <c r="M75" s="76">
        <v>0</v>
      </c>
      <c r="N75" s="82"/>
      <c r="P75" s="59"/>
      <c r="R75" s="85"/>
      <c r="S75" s="85"/>
      <c r="T75" s="85"/>
      <c r="U75" s="85"/>
      <c r="V75" s="85"/>
      <c r="W75" s="14"/>
      <c r="X75" s="40"/>
      <c r="Y75" s="40"/>
      <c r="Z75" s="40"/>
      <c r="AA75" s="40"/>
      <c r="AB75" s="40"/>
      <c r="AC75" s="40"/>
      <c r="AD75" s="40"/>
      <c r="AE75" s="14"/>
      <c r="AF75" s="11"/>
      <c r="AG75" s="35"/>
      <c r="AH75" s="11"/>
    </row>
    <row r="76" spans="2:34" ht="16.5" x14ac:dyDescent="0.3">
      <c r="B76" s="8">
        <v>75</v>
      </c>
      <c r="C76" s="73"/>
      <c r="D76" s="74"/>
      <c r="E76" s="74"/>
      <c r="F76" s="74"/>
      <c r="G76" s="74"/>
      <c r="H76" s="74"/>
      <c r="I76" s="74"/>
      <c r="J76" s="73"/>
      <c r="K76" s="74"/>
      <c r="L76" s="76">
        <v>0</v>
      </c>
      <c r="M76" s="76">
        <v>0</v>
      </c>
      <c r="N76" s="82"/>
      <c r="P76" s="59"/>
      <c r="R76" s="85"/>
      <c r="S76" s="85"/>
      <c r="T76" s="85"/>
      <c r="U76" s="85"/>
      <c r="V76" s="85"/>
      <c r="W76" s="14"/>
      <c r="X76" s="40"/>
      <c r="Y76" s="40"/>
      <c r="Z76" s="40"/>
      <c r="AA76" s="40"/>
      <c r="AB76" s="40"/>
      <c r="AC76" s="40"/>
      <c r="AD76" s="40"/>
      <c r="AE76" s="14"/>
      <c r="AF76" s="11"/>
      <c r="AG76" s="35"/>
      <c r="AH76" s="11"/>
    </row>
    <row r="77" spans="2:34" ht="16.5" x14ac:dyDescent="0.3">
      <c r="B77" s="8">
        <v>76</v>
      </c>
      <c r="C77" s="75"/>
      <c r="D77" s="76"/>
      <c r="E77" s="76"/>
      <c r="F77" s="76"/>
      <c r="G77" s="76"/>
      <c r="H77" s="76"/>
      <c r="I77" s="76"/>
      <c r="J77" s="75"/>
      <c r="K77" s="76"/>
      <c r="L77" s="76">
        <v>0</v>
      </c>
      <c r="M77" s="76">
        <v>0</v>
      </c>
      <c r="N77" s="82"/>
      <c r="P77" s="59"/>
      <c r="R77" s="85"/>
      <c r="S77" s="85"/>
      <c r="T77" s="85"/>
      <c r="U77" s="85"/>
      <c r="V77" s="85"/>
      <c r="W77" s="14"/>
      <c r="X77" s="40"/>
      <c r="Y77" s="40"/>
      <c r="Z77" s="40"/>
      <c r="AA77" s="40"/>
      <c r="AB77" s="40"/>
      <c r="AC77" s="40"/>
      <c r="AD77" s="40"/>
      <c r="AE77" s="14"/>
      <c r="AF77" s="11"/>
      <c r="AG77" s="35"/>
      <c r="AH77" s="11"/>
    </row>
    <row r="78" spans="2:34" ht="16.5" x14ac:dyDescent="0.3">
      <c r="B78" s="8">
        <v>77</v>
      </c>
      <c r="C78" s="73"/>
      <c r="D78" s="74"/>
      <c r="E78" s="74"/>
      <c r="F78" s="74"/>
      <c r="G78" s="74"/>
      <c r="H78" s="74"/>
      <c r="I78" s="74"/>
      <c r="J78" s="73"/>
      <c r="K78" s="74"/>
      <c r="L78" s="76">
        <v>0</v>
      </c>
      <c r="M78" s="76">
        <v>0</v>
      </c>
      <c r="N78" s="82"/>
      <c r="P78" s="59"/>
      <c r="R78" s="85"/>
      <c r="S78" s="85"/>
      <c r="T78" s="85"/>
      <c r="U78" s="85"/>
      <c r="V78" s="85"/>
      <c r="W78" s="14"/>
      <c r="X78" s="40"/>
      <c r="Y78" s="40"/>
      <c r="Z78" s="40"/>
      <c r="AA78" s="14"/>
      <c r="AB78" s="40"/>
      <c r="AC78" s="40"/>
      <c r="AD78" s="40"/>
      <c r="AE78" s="14"/>
      <c r="AF78" s="11"/>
      <c r="AG78" s="35"/>
      <c r="AH78" s="11"/>
    </row>
    <row r="79" spans="2:34" ht="16.5" x14ac:dyDescent="0.3">
      <c r="B79" s="8">
        <v>78</v>
      </c>
      <c r="C79" s="75"/>
      <c r="D79" s="76"/>
      <c r="E79" s="76"/>
      <c r="F79" s="76"/>
      <c r="G79" s="76"/>
      <c r="H79" s="76"/>
      <c r="I79" s="76"/>
      <c r="J79" s="75"/>
      <c r="K79" s="76"/>
      <c r="L79" s="76">
        <v>0</v>
      </c>
      <c r="M79" s="76">
        <v>0</v>
      </c>
      <c r="N79" s="82"/>
      <c r="P79" s="59"/>
      <c r="R79" s="85"/>
      <c r="S79" s="85"/>
      <c r="T79" s="85"/>
      <c r="U79" s="85"/>
      <c r="V79" s="85"/>
      <c r="W79" s="14"/>
      <c r="X79" s="40"/>
      <c r="Y79" s="40"/>
      <c r="Z79" s="40"/>
      <c r="AA79" s="14"/>
      <c r="AB79" s="40"/>
      <c r="AC79" s="40"/>
      <c r="AD79" s="40"/>
      <c r="AE79" s="14"/>
      <c r="AF79" s="11"/>
      <c r="AG79" s="35"/>
      <c r="AH79" s="11"/>
    </row>
    <row r="80" spans="2:34" ht="16.5" x14ac:dyDescent="0.3">
      <c r="B80" s="8">
        <v>79</v>
      </c>
      <c r="C80" s="73"/>
      <c r="D80" s="74"/>
      <c r="E80" s="74"/>
      <c r="F80" s="74"/>
      <c r="G80" s="74"/>
      <c r="H80" s="74"/>
      <c r="I80" s="74"/>
      <c r="J80" s="73"/>
      <c r="K80" s="74"/>
      <c r="L80" s="76">
        <v>0</v>
      </c>
      <c r="M80" s="76">
        <v>0</v>
      </c>
      <c r="N80" s="82"/>
      <c r="P80" s="59"/>
      <c r="R80" s="85"/>
      <c r="S80" s="85"/>
      <c r="T80" s="85"/>
      <c r="U80" s="85"/>
      <c r="V80" s="85"/>
      <c r="W80" s="14"/>
      <c r="X80" s="40"/>
      <c r="Y80" s="40"/>
      <c r="Z80" s="40"/>
      <c r="AA80" s="40"/>
      <c r="AB80" s="40"/>
      <c r="AC80" s="40"/>
      <c r="AD80" s="40"/>
      <c r="AE80" s="14"/>
      <c r="AF80" s="11"/>
      <c r="AG80" s="35"/>
      <c r="AH80" s="11"/>
    </row>
    <row r="81" spans="1:34" ht="16.5" x14ac:dyDescent="0.3">
      <c r="A81" t="s">
        <v>299</v>
      </c>
      <c r="B81" s="8">
        <v>80</v>
      </c>
      <c r="C81" s="75"/>
      <c r="D81" s="76"/>
      <c r="E81" s="76"/>
      <c r="F81" s="76"/>
      <c r="G81" s="76"/>
      <c r="H81" s="76"/>
      <c r="I81" s="76"/>
      <c r="J81" s="75"/>
      <c r="K81" s="76"/>
      <c r="L81" s="76">
        <v>0</v>
      </c>
      <c r="M81" s="76">
        <v>0</v>
      </c>
      <c r="N81" s="82"/>
      <c r="P81" s="59"/>
      <c r="R81" s="85"/>
      <c r="S81" s="85"/>
      <c r="T81" s="85"/>
      <c r="U81" s="85"/>
      <c r="V81" s="85"/>
      <c r="W81" s="14"/>
      <c r="X81" s="40"/>
      <c r="Y81" s="40"/>
      <c r="Z81" s="40"/>
      <c r="AA81" s="40"/>
      <c r="AB81" s="40"/>
      <c r="AC81" s="40"/>
      <c r="AD81" s="40"/>
      <c r="AE81" s="14"/>
      <c r="AF81" s="11"/>
      <c r="AG81" s="35"/>
      <c r="AH81" s="11"/>
    </row>
    <row r="82" spans="1:34" ht="16.5" x14ac:dyDescent="0.3">
      <c r="A82" t="s">
        <v>299</v>
      </c>
      <c r="B82" s="8">
        <v>81</v>
      </c>
      <c r="C82" s="73"/>
      <c r="D82" s="74"/>
      <c r="E82" s="74"/>
      <c r="F82" s="74"/>
      <c r="G82" s="74"/>
      <c r="H82" s="74"/>
      <c r="I82" s="74"/>
      <c r="J82" s="73"/>
      <c r="K82" s="74"/>
      <c r="L82" s="76">
        <v>0</v>
      </c>
      <c r="M82" s="76">
        <v>0</v>
      </c>
      <c r="N82" s="82"/>
      <c r="P82" s="59"/>
      <c r="R82" s="85"/>
      <c r="S82" s="85"/>
      <c r="T82" s="85"/>
      <c r="U82" s="85"/>
      <c r="V82" s="85"/>
      <c r="W82" s="14"/>
      <c r="X82" s="40"/>
      <c r="Y82" s="40"/>
      <c r="Z82" s="40"/>
      <c r="AA82" s="40"/>
      <c r="AB82" s="40"/>
      <c r="AC82" s="40"/>
      <c r="AD82" s="40"/>
      <c r="AE82" s="14"/>
      <c r="AF82" s="11"/>
      <c r="AG82" s="35"/>
      <c r="AH82" s="11"/>
    </row>
    <row r="83" spans="1:34" ht="16.5" x14ac:dyDescent="0.3">
      <c r="B83" s="8">
        <v>82</v>
      </c>
      <c r="C83" s="75"/>
      <c r="D83" s="76"/>
      <c r="E83" s="76"/>
      <c r="F83" s="76"/>
      <c r="G83" s="76"/>
      <c r="H83" s="76"/>
      <c r="I83" s="76"/>
      <c r="J83" s="75"/>
      <c r="K83" s="76"/>
      <c r="L83" s="76">
        <v>0</v>
      </c>
      <c r="M83" s="76">
        <v>0</v>
      </c>
      <c r="N83" s="82"/>
      <c r="P83" s="59"/>
      <c r="R83" s="1"/>
      <c r="S83" s="1"/>
      <c r="T83" s="1"/>
      <c r="U83" s="1"/>
      <c r="V83" s="1"/>
      <c r="X83" s="40"/>
      <c r="Y83" s="40"/>
      <c r="Z83" s="40"/>
      <c r="AA83" s="40"/>
      <c r="AB83" s="40"/>
      <c r="AC83" s="40"/>
      <c r="AD83" s="40"/>
      <c r="AE83" s="14"/>
      <c r="AF83" s="11"/>
      <c r="AG83" s="35"/>
      <c r="AH83" s="11"/>
    </row>
    <row r="84" spans="1:34" ht="16.5" x14ac:dyDescent="0.3">
      <c r="B84" s="8">
        <v>83</v>
      </c>
      <c r="C84" s="73"/>
      <c r="D84" s="74"/>
      <c r="E84" s="74"/>
      <c r="F84" s="74"/>
      <c r="G84" s="74"/>
      <c r="H84" s="74"/>
      <c r="I84" s="74"/>
      <c r="J84" s="73"/>
      <c r="K84" s="74"/>
      <c r="L84" s="76">
        <v>0</v>
      </c>
      <c r="M84" s="76">
        <v>0</v>
      </c>
      <c r="N84" s="82"/>
      <c r="P84" s="59"/>
      <c r="R84" s="1"/>
      <c r="S84" s="1"/>
      <c r="T84" s="1"/>
      <c r="U84" s="1"/>
      <c r="V84" s="1"/>
      <c r="X84" s="40"/>
      <c r="Y84" s="40"/>
      <c r="Z84" s="40"/>
      <c r="AA84" s="40"/>
      <c r="AB84" s="40"/>
      <c r="AC84" s="40"/>
      <c r="AD84" s="40"/>
      <c r="AE84" s="14"/>
      <c r="AF84" s="11"/>
      <c r="AG84" s="35"/>
      <c r="AH84" s="11"/>
    </row>
    <row r="85" spans="1:34" ht="16.5" x14ac:dyDescent="0.3">
      <c r="B85" s="8">
        <v>84</v>
      </c>
      <c r="C85" s="75"/>
      <c r="D85" s="76"/>
      <c r="E85" s="76"/>
      <c r="F85" s="76"/>
      <c r="G85" s="76"/>
      <c r="H85" s="76"/>
      <c r="I85" s="76"/>
      <c r="J85" s="75"/>
      <c r="K85" s="76"/>
      <c r="L85" s="76">
        <v>0</v>
      </c>
      <c r="M85" s="76">
        <v>0</v>
      </c>
      <c r="N85" s="82"/>
      <c r="P85" s="59"/>
      <c r="R85" s="86"/>
      <c r="S85" s="85"/>
      <c r="T85" s="85"/>
      <c r="U85" s="85"/>
      <c r="V85" s="85"/>
      <c r="W85" s="14"/>
      <c r="X85" s="40"/>
      <c r="Y85" s="40"/>
      <c r="Z85" s="40"/>
      <c r="AA85" s="40"/>
      <c r="AB85" s="40"/>
      <c r="AC85" s="40"/>
      <c r="AD85" s="40"/>
      <c r="AE85" s="14"/>
      <c r="AF85" s="11"/>
      <c r="AG85" s="35"/>
      <c r="AH85" s="11"/>
    </row>
    <row r="86" spans="1:34" ht="16.5" x14ac:dyDescent="0.3">
      <c r="B86" s="8">
        <v>85</v>
      </c>
      <c r="C86" s="73"/>
      <c r="D86" s="74"/>
      <c r="E86" s="74"/>
      <c r="F86" s="74"/>
      <c r="G86" s="74"/>
      <c r="H86" s="74"/>
      <c r="I86" s="74"/>
      <c r="J86" s="73"/>
      <c r="K86" s="74"/>
      <c r="L86" s="76">
        <v>0</v>
      </c>
      <c r="M86" s="76">
        <v>0</v>
      </c>
      <c r="N86" s="82"/>
      <c r="P86" s="59"/>
      <c r="R86" s="85"/>
      <c r="S86" s="85"/>
      <c r="T86" s="85"/>
      <c r="U86" s="85"/>
      <c r="V86" s="85"/>
      <c r="W86" s="14"/>
      <c r="X86" s="40"/>
      <c r="Y86" s="40"/>
      <c r="Z86" s="40"/>
      <c r="AA86" s="40"/>
      <c r="AB86" s="40"/>
      <c r="AC86" s="40"/>
      <c r="AD86" s="40"/>
      <c r="AE86" s="14"/>
      <c r="AF86" s="11"/>
      <c r="AG86" s="35"/>
      <c r="AH86" s="11"/>
    </row>
    <row r="87" spans="1:34" ht="16.5" x14ac:dyDescent="0.3">
      <c r="B87" s="8">
        <v>86</v>
      </c>
      <c r="C87" s="75"/>
      <c r="D87" s="76"/>
      <c r="E87" s="76"/>
      <c r="F87" s="76"/>
      <c r="G87" s="76"/>
      <c r="H87" s="76"/>
      <c r="I87" s="76"/>
      <c r="J87" s="75"/>
      <c r="K87" s="76"/>
      <c r="L87" s="76">
        <v>0</v>
      </c>
      <c r="M87" s="76">
        <v>0</v>
      </c>
      <c r="N87" s="82"/>
      <c r="P87" s="59"/>
      <c r="R87" s="85"/>
      <c r="S87" s="85"/>
      <c r="T87" s="85"/>
      <c r="U87" s="85"/>
      <c r="V87" s="85"/>
      <c r="W87" s="14"/>
      <c r="X87" s="40"/>
      <c r="Y87" s="40"/>
      <c r="Z87" s="40"/>
      <c r="AA87" s="40"/>
      <c r="AB87" s="40"/>
      <c r="AC87" s="40"/>
      <c r="AD87" s="40"/>
      <c r="AE87" s="14"/>
      <c r="AF87" s="11"/>
      <c r="AG87" s="35"/>
      <c r="AH87" s="11"/>
    </row>
    <row r="88" spans="1:34" ht="16.5" x14ac:dyDescent="0.3">
      <c r="B88" s="8">
        <v>87</v>
      </c>
      <c r="C88" s="73"/>
      <c r="D88" s="74"/>
      <c r="E88" s="74"/>
      <c r="F88" s="74"/>
      <c r="G88" s="74"/>
      <c r="H88" s="74"/>
      <c r="I88" s="74"/>
      <c r="J88" s="73"/>
      <c r="K88" s="74"/>
      <c r="L88" s="76">
        <v>0</v>
      </c>
      <c r="M88" s="76">
        <v>0</v>
      </c>
      <c r="N88" s="82"/>
      <c r="P88" s="59"/>
      <c r="R88" s="85"/>
      <c r="S88" s="85"/>
      <c r="T88" s="85"/>
      <c r="U88" s="85"/>
      <c r="V88" s="85"/>
      <c r="W88" s="14"/>
      <c r="X88" s="40"/>
      <c r="Y88" s="40"/>
      <c r="Z88" s="40"/>
      <c r="AA88" s="40"/>
      <c r="AB88" s="40"/>
      <c r="AC88" s="40"/>
      <c r="AD88" s="40"/>
      <c r="AE88" s="14"/>
      <c r="AF88" s="11"/>
      <c r="AG88" s="35"/>
      <c r="AH88" s="11"/>
    </row>
    <row r="89" spans="1:34" ht="16.5" x14ac:dyDescent="0.3">
      <c r="B89" s="8">
        <v>88</v>
      </c>
      <c r="C89" s="75"/>
      <c r="D89" s="76"/>
      <c r="E89" s="76"/>
      <c r="F89" s="76"/>
      <c r="G89" s="76"/>
      <c r="H89" s="76"/>
      <c r="I89" s="76"/>
      <c r="J89" s="75"/>
      <c r="K89" s="76"/>
      <c r="L89" s="76">
        <v>0</v>
      </c>
      <c r="M89" s="76">
        <v>0</v>
      </c>
      <c r="N89" s="82"/>
      <c r="P89" s="59"/>
      <c r="R89" s="85"/>
      <c r="S89" s="85"/>
      <c r="T89" s="85"/>
      <c r="U89" s="85"/>
      <c r="V89" s="85"/>
      <c r="W89" s="14"/>
      <c r="X89" s="40"/>
      <c r="Y89" s="40"/>
      <c r="Z89" s="40"/>
      <c r="AA89" s="40"/>
      <c r="AB89" s="40"/>
      <c r="AC89" s="40"/>
      <c r="AD89" s="40"/>
      <c r="AE89" s="14"/>
      <c r="AF89" s="11"/>
      <c r="AG89" s="35"/>
      <c r="AH89" s="11"/>
    </row>
    <row r="90" spans="1:34" ht="16.5" x14ac:dyDescent="0.3">
      <c r="B90" s="8">
        <v>89</v>
      </c>
      <c r="C90" s="73"/>
      <c r="D90" s="74"/>
      <c r="E90" s="74"/>
      <c r="F90" s="74"/>
      <c r="G90" s="74"/>
      <c r="H90" s="74"/>
      <c r="I90" s="74"/>
      <c r="J90" s="73"/>
      <c r="K90" s="74"/>
      <c r="L90" s="76">
        <v>0</v>
      </c>
      <c r="M90" s="76">
        <v>0</v>
      </c>
      <c r="N90" s="82"/>
      <c r="P90" s="59"/>
      <c r="R90" s="85"/>
      <c r="S90" s="85"/>
      <c r="T90" s="85"/>
      <c r="U90" s="85"/>
      <c r="V90" s="85"/>
      <c r="W90" s="14"/>
      <c r="X90" s="40"/>
      <c r="Y90" s="40"/>
      <c r="Z90" s="40"/>
      <c r="AA90" s="40"/>
      <c r="AB90" s="40"/>
      <c r="AC90" s="40"/>
      <c r="AD90" s="40"/>
      <c r="AE90" s="14"/>
      <c r="AF90" s="11"/>
      <c r="AG90" s="35"/>
      <c r="AH90" s="11"/>
    </row>
    <row r="91" spans="1:34" ht="16.5" x14ac:dyDescent="0.3">
      <c r="B91" s="8">
        <v>90</v>
      </c>
      <c r="C91" s="75"/>
      <c r="D91" s="76"/>
      <c r="E91" s="76"/>
      <c r="F91" s="76"/>
      <c r="G91" s="76"/>
      <c r="H91" s="76"/>
      <c r="I91" s="76"/>
      <c r="J91" s="75"/>
      <c r="K91" s="76"/>
      <c r="L91" s="76">
        <v>0</v>
      </c>
      <c r="M91" s="76">
        <v>0</v>
      </c>
      <c r="N91" s="82"/>
      <c r="P91" s="59"/>
      <c r="R91" s="85"/>
      <c r="S91" s="85"/>
      <c r="T91" s="85"/>
      <c r="U91" s="85"/>
      <c r="V91" s="85"/>
      <c r="W91" s="14"/>
      <c r="X91" s="40"/>
      <c r="Y91" s="40"/>
      <c r="Z91" s="40"/>
      <c r="AA91" s="40"/>
      <c r="AB91" s="40"/>
      <c r="AC91" s="40"/>
      <c r="AD91" s="40"/>
      <c r="AE91" s="14"/>
      <c r="AF91" s="11"/>
      <c r="AG91" s="35"/>
      <c r="AH91" s="11"/>
    </row>
    <row r="92" spans="1:34" ht="16.5" x14ac:dyDescent="0.3">
      <c r="B92" s="8">
        <v>91</v>
      </c>
      <c r="C92" s="73"/>
      <c r="D92" s="74"/>
      <c r="E92" s="74"/>
      <c r="F92" s="74"/>
      <c r="G92" s="74"/>
      <c r="H92" s="74"/>
      <c r="I92" s="74"/>
      <c r="J92" s="73"/>
      <c r="K92" s="74"/>
      <c r="L92" s="76">
        <v>0</v>
      </c>
      <c r="M92" s="76">
        <v>0</v>
      </c>
      <c r="N92" s="82"/>
      <c r="P92" s="59"/>
      <c r="R92" s="85"/>
      <c r="S92" s="85"/>
      <c r="T92" s="85"/>
      <c r="U92" s="85"/>
      <c r="V92" s="85"/>
      <c r="W92" s="14"/>
      <c r="X92" s="40"/>
      <c r="Y92" s="40"/>
      <c r="Z92" s="40"/>
      <c r="AA92" s="40"/>
      <c r="AB92" s="40"/>
      <c r="AC92" s="40"/>
      <c r="AD92" s="40"/>
      <c r="AE92" s="14"/>
      <c r="AF92" s="11"/>
      <c r="AG92" s="35"/>
      <c r="AH92" s="11"/>
    </row>
    <row r="93" spans="1:34" ht="16.5" x14ac:dyDescent="0.3">
      <c r="B93" s="8">
        <v>92</v>
      </c>
      <c r="C93" s="75"/>
      <c r="D93" s="76"/>
      <c r="E93" s="76"/>
      <c r="F93" s="76"/>
      <c r="G93" s="76"/>
      <c r="H93" s="76"/>
      <c r="I93" s="76"/>
      <c r="J93" s="75"/>
      <c r="K93" s="76"/>
      <c r="L93" s="76">
        <v>0</v>
      </c>
      <c r="M93" s="76">
        <v>0</v>
      </c>
      <c r="N93" s="82"/>
      <c r="P93" s="59"/>
      <c r="R93" s="85"/>
      <c r="S93" s="85"/>
      <c r="T93" s="85"/>
      <c r="U93" s="85"/>
      <c r="V93" s="85"/>
      <c r="W93" s="14"/>
      <c r="X93" s="40"/>
      <c r="Y93" s="40"/>
      <c r="Z93" s="40"/>
      <c r="AA93" s="40"/>
      <c r="AB93" s="40"/>
      <c r="AC93" s="40"/>
      <c r="AD93" s="40"/>
      <c r="AE93" s="14"/>
      <c r="AF93" s="11"/>
      <c r="AG93" s="35"/>
      <c r="AH93" s="11"/>
    </row>
    <row r="94" spans="1:34" ht="16.5" x14ac:dyDescent="0.3">
      <c r="B94" s="8">
        <v>93</v>
      </c>
      <c r="C94" s="73"/>
      <c r="D94" s="74"/>
      <c r="E94" s="74"/>
      <c r="F94" s="74"/>
      <c r="G94" s="74"/>
      <c r="H94" s="74"/>
      <c r="I94" s="74"/>
      <c r="J94" s="73"/>
      <c r="K94" s="74"/>
      <c r="L94" s="76">
        <v>0</v>
      </c>
      <c r="M94" s="76">
        <v>0</v>
      </c>
      <c r="N94" s="82"/>
      <c r="P94" s="59"/>
      <c r="R94" s="85"/>
      <c r="S94" s="85"/>
      <c r="T94" s="85"/>
      <c r="U94" s="85"/>
      <c r="V94" s="85"/>
      <c r="W94" s="14"/>
      <c r="X94" s="40"/>
      <c r="Y94" s="40"/>
      <c r="Z94" s="40"/>
      <c r="AA94" s="40"/>
      <c r="AB94" s="40"/>
      <c r="AC94" s="40"/>
      <c r="AD94" s="40"/>
      <c r="AE94" s="14"/>
      <c r="AF94" s="11"/>
      <c r="AG94" s="35"/>
      <c r="AH94" s="11"/>
    </row>
    <row r="95" spans="1:34" ht="16.5" x14ac:dyDescent="0.3">
      <c r="B95" s="8">
        <v>94</v>
      </c>
      <c r="C95" s="75"/>
      <c r="D95" s="76"/>
      <c r="E95" s="76"/>
      <c r="F95" s="76"/>
      <c r="G95" s="76"/>
      <c r="H95" s="76"/>
      <c r="I95" s="76"/>
      <c r="J95" s="75"/>
      <c r="K95" s="76"/>
      <c r="L95" s="76">
        <v>0</v>
      </c>
      <c r="M95" s="76">
        <v>0</v>
      </c>
      <c r="N95" s="82"/>
      <c r="P95" s="59"/>
      <c r="R95" s="85"/>
      <c r="S95" s="85"/>
      <c r="T95" s="85"/>
      <c r="U95" s="85"/>
      <c r="V95" s="85"/>
      <c r="W95" s="14"/>
      <c r="X95" s="40"/>
      <c r="Y95" s="40"/>
      <c r="Z95" s="40"/>
      <c r="AA95" s="40"/>
      <c r="AB95" s="40"/>
      <c r="AC95" s="40"/>
      <c r="AD95" s="40"/>
      <c r="AE95" s="14"/>
      <c r="AF95" s="11"/>
      <c r="AG95" s="35"/>
      <c r="AH95" s="11"/>
    </row>
    <row r="96" spans="1:34" ht="16.5" x14ac:dyDescent="0.3">
      <c r="B96" s="8">
        <v>95</v>
      </c>
      <c r="C96" s="73"/>
      <c r="D96" s="74"/>
      <c r="E96" s="74"/>
      <c r="F96" s="74"/>
      <c r="G96" s="74"/>
      <c r="H96" s="74"/>
      <c r="I96" s="74"/>
      <c r="J96" s="73"/>
      <c r="K96" s="74"/>
      <c r="L96" s="76">
        <v>0</v>
      </c>
      <c r="M96" s="76">
        <v>0</v>
      </c>
      <c r="N96" s="82"/>
      <c r="P96" s="59"/>
      <c r="R96" s="85"/>
      <c r="S96" s="85"/>
      <c r="T96" s="85"/>
      <c r="U96" s="85"/>
      <c r="V96" s="85"/>
      <c r="W96" s="14"/>
      <c r="X96" s="40"/>
      <c r="Y96" s="40"/>
      <c r="Z96" s="40"/>
      <c r="AA96" s="40"/>
      <c r="AB96" s="40"/>
      <c r="AC96" s="40"/>
      <c r="AD96" s="40"/>
      <c r="AE96" s="14"/>
      <c r="AF96" s="11"/>
      <c r="AG96" s="35"/>
      <c r="AH96" s="11"/>
    </row>
    <row r="97" spans="2:34" ht="16.5" x14ac:dyDescent="0.3">
      <c r="B97" s="8">
        <v>96</v>
      </c>
      <c r="C97" s="75"/>
      <c r="D97" s="76"/>
      <c r="E97" s="76"/>
      <c r="F97" s="76"/>
      <c r="G97" s="76"/>
      <c r="H97" s="76"/>
      <c r="I97" s="76"/>
      <c r="J97" s="75"/>
      <c r="K97" s="76"/>
      <c r="L97" s="76">
        <v>0</v>
      </c>
      <c r="M97" s="76">
        <v>0</v>
      </c>
      <c r="N97" s="82"/>
      <c r="P97" s="59"/>
      <c r="R97" s="85"/>
      <c r="S97" s="85"/>
      <c r="T97" s="85"/>
      <c r="U97" s="85"/>
      <c r="V97" s="85"/>
      <c r="W97" s="14"/>
      <c r="X97" s="40"/>
      <c r="Y97" s="40"/>
      <c r="Z97" s="40"/>
      <c r="AA97" s="40"/>
      <c r="AB97" s="40"/>
      <c r="AC97" s="40"/>
      <c r="AD97" s="40"/>
      <c r="AE97" s="14"/>
      <c r="AF97" s="11"/>
      <c r="AG97" s="35"/>
      <c r="AH97" s="11"/>
    </row>
    <row r="98" spans="2:34" ht="16.5" x14ac:dyDescent="0.3">
      <c r="B98" s="8">
        <v>96</v>
      </c>
      <c r="C98" s="73"/>
      <c r="D98" s="74"/>
      <c r="E98" s="74"/>
      <c r="F98" s="74"/>
      <c r="G98" s="74"/>
      <c r="H98" s="74"/>
      <c r="I98" s="74"/>
      <c r="J98" s="73"/>
      <c r="K98" s="74"/>
      <c r="L98" s="76">
        <v>0</v>
      </c>
      <c r="M98" s="76">
        <v>0</v>
      </c>
      <c r="N98" s="82"/>
      <c r="O98" s="74"/>
      <c r="P98" s="59"/>
      <c r="R98" s="85"/>
      <c r="S98" s="85"/>
      <c r="T98" s="85"/>
      <c r="U98" s="85"/>
      <c r="V98" s="85"/>
      <c r="W98" s="14"/>
      <c r="X98" s="40"/>
      <c r="Y98" s="40"/>
      <c r="Z98" s="40"/>
      <c r="AA98" s="40"/>
      <c r="AB98" s="40"/>
      <c r="AC98" s="40"/>
      <c r="AD98" s="40"/>
      <c r="AE98" s="14"/>
      <c r="AF98" s="11"/>
      <c r="AG98" s="35"/>
      <c r="AH98" s="11"/>
    </row>
    <row r="99" spans="2:34" ht="16.5" x14ac:dyDescent="0.3">
      <c r="B99" s="8">
        <v>96</v>
      </c>
      <c r="C99" s="75"/>
      <c r="D99" s="76"/>
      <c r="E99" s="76"/>
      <c r="F99" s="76"/>
      <c r="G99" s="76"/>
      <c r="H99" s="76"/>
      <c r="I99" s="76"/>
      <c r="J99" s="75"/>
      <c r="K99" s="76"/>
      <c r="L99" s="76">
        <v>0</v>
      </c>
      <c r="M99" s="76">
        <v>0</v>
      </c>
      <c r="N99" s="8"/>
      <c r="P99" s="59"/>
      <c r="R99" s="85"/>
      <c r="S99" s="85"/>
      <c r="T99" s="85"/>
      <c r="U99" s="85"/>
      <c r="V99" s="85"/>
      <c r="W99" s="14"/>
      <c r="X99" s="40"/>
      <c r="Y99" s="40"/>
      <c r="Z99" s="40"/>
      <c r="AA99" s="40"/>
      <c r="AB99" s="40"/>
      <c r="AC99" s="40"/>
      <c r="AD99" s="40"/>
      <c r="AE99" s="14"/>
      <c r="AF99" s="11"/>
      <c r="AG99" s="35"/>
      <c r="AH99" s="11"/>
    </row>
    <row r="100" spans="2:34" ht="16.5" x14ac:dyDescent="0.3">
      <c r="B100" s="8">
        <v>97</v>
      </c>
      <c r="C100" s="77"/>
      <c r="D100" s="77"/>
      <c r="E100" s="77"/>
      <c r="F100" s="76"/>
      <c r="G100" s="79"/>
      <c r="H100" s="79"/>
      <c r="I100" s="79"/>
      <c r="J100" s="77"/>
      <c r="K100" s="79"/>
      <c r="L100" s="76">
        <v>0</v>
      </c>
      <c r="M100" s="76">
        <v>0</v>
      </c>
      <c r="N100" s="8"/>
      <c r="P100" s="59"/>
      <c r="R100" s="85"/>
      <c r="S100" s="85"/>
      <c r="T100" s="85"/>
      <c r="U100" s="85"/>
      <c r="V100" s="85"/>
      <c r="W100" s="14"/>
      <c r="X100" s="40"/>
      <c r="Y100" s="40"/>
      <c r="Z100" s="40"/>
      <c r="AA100" s="40"/>
      <c r="AB100" s="40"/>
      <c r="AC100" s="40"/>
      <c r="AD100" s="40"/>
      <c r="AE100" s="14"/>
      <c r="AF100" s="11"/>
      <c r="AG100" s="35"/>
      <c r="AH100" s="11"/>
    </row>
    <row r="101" spans="2:34" ht="16.5" x14ac:dyDescent="0.3">
      <c r="B101" s="8">
        <v>98</v>
      </c>
      <c r="C101" s="78"/>
      <c r="D101" s="78"/>
      <c r="E101" s="77"/>
      <c r="F101" s="76"/>
      <c r="G101" s="80"/>
      <c r="H101" s="80"/>
      <c r="I101" s="76"/>
      <c r="J101" s="78"/>
      <c r="K101" s="80"/>
      <c r="L101" s="76">
        <v>0</v>
      </c>
      <c r="M101" s="76">
        <v>0</v>
      </c>
      <c r="N101" s="8"/>
      <c r="P101" s="59"/>
      <c r="R101" s="85"/>
      <c r="S101" s="85"/>
      <c r="T101" s="85"/>
      <c r="U101" s="85"/>
      <c r="V101" s="85"/>
      <c r="W101" s="14"/>
      <c r="X101" s="40"/>
      <c r="Y101" s="40"/>
      <c r="Z101" s="40"/>
      <c r="AA101" s="40"/>
      <c r="AB101" s="40"/>
      <c r="AC101" s="40"/>
      <c r="AD101" s="40"/>
      <c r="AE101" s="14"/>
      <c r="AF101" s="11"/>
      <c r="AG101" s="35"/>
      <c r="AH101" s="11"/>
    </row>
    <row r="102" spans="2:34" ht="16.5" x14ac:dyDescent="0.3">
      <c r="B102" s="8">
        <v>99</v>
      </c>
      <c r="C102" s="75"/>
      <c r="D102" s="76"/>
      <c r="E102" s="76"/>
      <c r="F102" s="76"/>
      <c r="G102" s="76"/>
      <c r="H102" s="76"/>
      <c r="I102" s="76"/>
      <c r="J102" s="75"/>
      <c r="K102" s="76"/>
      <c r="L102" s="76">
        <v>0</v>
      </c>
      <c r="M102" s="76">
        <v>0</v>
      </c>
      <c r="N102" s="8"/>
      <c r="P102" s="59"/>
      <c r="R102" s="85"/>
      <c r="S102" s="85"/>
      <c r="T102" s="85"/>
      <c r="U102" s="85"/>
      <c r="V102" s="85"/>
      <c r="W102" s="14"/>
      <c r="X102" s="40"/>
      <c r="Y102" s="40"/>
      <c r="Z102" s="40"/>
      <c r="AA102" s="40"/>
      <c r="AB102" s="40"/>
      <c r="AC102" s="40"/>
      <c r="AD102" s="40"/>
      <c r="AE102" s="14"/>
      <c r="AF102" s="11"/>
      <c r="AG102" s="35"/>
      <c r="AH102" s="11"/>
    </row>
    <row r="103" spans="2:34" ht="16.5" x14ac:dyDescent="0.3">
      <c r="B103" s="8">
        <v>100</v>
      </c>
      <c r="C103" s="73"/>
      <c r="D103" s="74"/>
      <c r="E103" s="74"/>
      <c r="F103" s="74"/>
      <c r="G103" s="74"/>
      <c r="H103" s="74"/>
      <c r="I103" s="74"/>
      <c r="J103" s="73"/>
      <c r="K103" s="74"/>
      <c r="L103" s="76">
        <v>0</v>
      </c>
      <c r="M103" s="76">
        <v>0</v>
      </c>
      <c r="N103" s="8"/>
      <c r="P103" s="59"/>
      <c r="R103" s="85"/>
      <c r="S103" s="85"/>
      <c r="T103" s="85"/>
      <c r="U103" s="85"/>
      <c r="V103" s="85"/>
      <c r="W103" s="14"/>
      <c r="X103" s="40"/>
      <c r="Y103" s="40"/>
      <c r="Z103" s="40"/>
      <c r="AA103" s="40"/>
      <c r="AB103" s="40"/>
      <c r="AC103" s="40"/>
      <c r="AD103" s="40"/>
      <c r="AE103" s="14"/>
      <c r="AF103" s="11"/>
      <c r="AG103" s="35"/>
      <c r="AH103" s="11"/>
    </row>
    <row r="104" spans="2:34" ht="16.5" x14ac:dyDescent="0.3">
      <c r="B104" s="8">
        <v>101</v>
      </c>
      <c r="C104" s="75"/>
      <c r="D104" s="76"/>
      <c r="E104" s="76"/>
      <c r="F104" s="76"/>
      <c r="G104" s="76"/>
      <c r="H104" s="76"/>
      <c r="I104" s="76"/>
      <c r="J104" s="75"/>
      <c r="K104" s="76"/>
      <c r="L104" s="76">
        <v>0</v>
      </c>
      <c r="M104" s="76">
        <v>0</v>
      </c>
      <c r="N104" s="8"/>
      <c r="P104" s="59"/>
      <c r="R104" s="85"/>
      <c r="S104" s="85"/>
      <c r="T104" s="85"/>
      <c r="U104" s="85"/>
      <c r="V104" s="85"/>
      <c r="W104" s="14"/>
      <c r="X104" s="40"/>
      <c r="Y104" s="40"/>
      <c r="Z104" s="40"/>
      <c r="AA104" s="40"/>
      <c r="AB104" s="40"/>
      <c r="AC104" s="40"/>
      <c r="AD104" s="40"/>
      <c r="AE104" s="14"/>
      <c r="AF104" s="11"/>
      <c r="AG104" s="35"/>
      <c r="AH104" s="11"/>
    </row>
    <row r="105" spans="2:34" ht="16.5" x14ac:dyDescent="0.3">
      <c r="B105" s="8">
        <v>102</v>
      </c>
      <c r="C105" s="73"/>
      <c r="D105" s="74"/>
      <c r="E105" s="74"/>
      <c r="F105" s="74"/>
      <c r="G105" s="74"/>
      <c r="H105" s="74"/>
      <c r="I105" s="74"/>
      <c r="J105" s="73"/>
      <c r="K105" s="74"/>
      <c r="L105" s="76">
        <v>0</v>
      </c>
      <c r="M105" s="76">
        <v>0</v>
      </c>
      <c r="N105" s="8"/>
      <c r="P105" s="59"/>
      <c r="R105" s="85"/>
      <c r="S105" s="85"/>
      <c r="T105" s="85"/>
      <c r="U105" s="85"/>
      <c r="V105" s="85"/>
      <c r="W105" s="14"/>
      <c r="X105" s="40"/>
      <c r="Y105" s="40"/>
      <c r="Z105" s="40"/>
      <c r="AA105" s="40"/>
      <c r="AB105" s="40"/>
      <c r="AC105" s="40"/>
      <c r="AD105" s="40"/>
      <c r="AE105" s="14"/>
      <c r="AF105" s="11"/>
      <c r="AG105" s="35"/>
      <c r="AH105" s="11"/>
    </row>
    <row r="106" spans="2:34" ht="16.5" x14ac:dyDescent="0.3">
      <c r="B106" s="8">
        <v>103</v>
      </c>
      <c r="C106" s="75"/>
      <c r="D106" s="76"/>
      <c r="E106" s="76"/>
      <c r="F106" s="76"/>
      <c r="G106" s="76"/>
      <c r="H106" s="76"/>
      <c r="I106" s="76"/>
      <c r="J106" s="75"/>
      <c r="K106" s="76"/>
      <c r="L106" s="76">
        <v>0</v>
      </c>
      <c r="M106" s="76">
        <v>0</v>
      </c>
      <c r="N106" s="8"/>
      <c r="P106" s="59"/>
      <c r="R106" s="85"/>
      <c r="S106" s="85"/>
      <c r="T106" s="85"/>
      <c r="U106" s="85"/>
      <c r="V106" s="85"/>
      <c r="W106" s="14"/>
      <c r="X106" s="40"/>
      <c r="Y106" s="40"/>
      <c r="Z106" s="40"/>
      <c r="AA106" s="40"/>
      <c r="AB106" s="40"/>
      <c r="AC106" s="40"/>
      <c r="AD106" s="40"/>
      <c r="AE106" s="14"/>
      <c r="AF106" s="11"/>
      <c r="AG106" s="35"/>
      <c r="AH106" s="11"/>
    </row>
    <row r="107" spans="2:34" ht="16.5" x14ac:dyDescent="0.3">
      <c r="B107" s="8">
        <v>104</v>
      </c>
      <c r="C107" s="73"/>
      <c r="D107" s="74"/>
      <c r="E107" s="74"/>
      <c r="F107" s="74"/>
      <c r="G107" s="74"/>
      <c r="H107" s="74"/>
      <c r="I107" s="74"/>
      <c r="J107" s="73"/>
      <c r="K107" s="74"/>
      <c r="L107" s="76">
        <v>0</v>
      </c>
      <c r="M107" s="76">
        <v>0</v>
      </c>
      <c r="N107" s="8"/>
      <c r="P107" s="59"/>
      <c r="R107" s="85"/>
      <c r="S107" s="85"/>
      <c r="T107" s="85"/>
      <c r="U107" s="85"/>
      <c r="V107" s="85"/>
      <c r="W107" s="14"/>
      <c r="X107" s="40"/>
      <c r="Y107" s="40"/>
      <c r="Z107" s="40"/>
      <c r="AA107" s="40"/>
      <c r="AB107" s="40"/>
      <c r="AC107" s="40"/>
      <c r="AD107" s="40"/>
      <c r="AE107" s="14"/>
      <c r="AF107" s="11"/>
      <c r="AG107" s="35"/>
      <c r="AH107" s="11"/>
    </row>
    <row r="108" spans="2:34" ht="16.5" x14ac:dyDescent="0.3">
      <c r="B108" s="8">
        <v>105</v>
      </c>
      <c r="C108" s="75"/>
      <c r="D108" s="76"/>
      <c r="E108" s="76"/>
      <c r="F108" s="76"/>
      <c r="G108" s="76"/>
      <c r="H108" s="76"/>
      <c r="I108" s="76"/>
      <c r="J108" s="75"/>
      <c r="K108" s="76"/>
      <c r="L108" s="76">
        <v>0</v>
      </c>
      <c r="M108" s="76">
        <v>0</v>
      </c>
      <c r="N108" s="8"/>
      <c r="P108" s="59"/>
      <c r="R108" s="1"/>
      <c r="S108" s="1"/>
      <c r="T108" s="1"/>
      <c r="U108" s="1"/>
      <c r="V108" s="1"/>
      <c r="X108" s="40"/>
      <c r="Y108" s="40"/>
      <c r="Z108" s="40"/>
      <c r="AA108" s="40"/>
      <c r="AB108" s="40"/>
      <c r="AC108" s="40"/>
      <c r="AD108" s="40"/>
      <c r="AE108" s="14"/>
      <c r="AF108" s="11"/>
      <c r="AG108" s="35"/>
      <c r="AH108" s="11"/>
    </row>
    <row r="109" spans="2:34" ht="16.5" x14ac:dyDescent="0.3">
      <c r="B109" s="8">
        <v>106</v>
      </c>
      <c r="C109" s="75"/>
      <c r="D109" s="76"/>
      <c r="E109" s="76"/>
      <c r="F109" s="76"/>
      <c r="G109" s="76"/>
      <c r="H109" s="76"/>
      <c r="I109" s="76"/>
      <c r="J109" s="75"/>
      <c r="K109" s="76"/>
      <c r="L109" s="76">
        <v>0</v>
      </c>
      <c r="M109" s="76">
        <v>0</v>
      </c>
      <c r="N109" s="8"/>
      <c r="O109" s="76"/>
      <c r="P109" s="59"/>
      <c r="R109" s="85"/>
      <c r="S109" s="85"/>
      <c r="T109" s="85"/>
      <c r="U109" s="85"/>
      <c r="V109" s="85"/>
      <c r="W109" s="14"/>
      <c r="X109" s="40"/>
      <c r="Y109" s="40"/>
      <c r="Z109" s="40"/>
      <c r="AA109" s="40"/>
      <c r="AB109" s="40"/>
      <c r="AC109" s="40"/>
      <c r="AD109" s="40"/>
      <c r="AE109" s="14"/>
      <c r="AF109" s="11"/>
      <c r="AG109" s="35"/>
      <c r="AH109" s="11"/>
    </row>
    <row r="110" spans="2:34" ht="16.5" x14ac:dyDescent="0.3">
      <c r="B110" s="8">
        <v>107</v>
      </c>
      <c r="C110" s="73"/>
      <c r="D110" s="74"/>
      <c r="E110" s="74"/>
      <c r="F110" s="74"/>
      <c r="G110" s="74"/>
      <c r="H110" s="74"/>
      <c r="I110" s="74"/>
      <c r="J110" s="73"/>
      <c r="K110" s="74"/>
      <c r="L110" s="76">
        <v>0</v>
      </c>
      <c r="M110" s="76">
        <v>0</v>
      </c>
      <c r="N110" s="8"/>
      <c r="O110" s="74"/>
      <c r="P110" s="59"/>
      <c r="R110" s="85"/>
      <c r="S110" s="85"/>
      <c r="T110" s="85"/>
      <c r="U110" s="85"/>
      <c r="V110" s="85"/>
      <c r="W110" s="14"/>
      <c r="X110" s="40"/>
      <c r="Y110" s="40"/>
      <c r="Z110" s="40"/>
      <c r="AA110" s="40"/>
      <c r="AB110" s="40"/>
      <c r="AC110" s="40"/>
      <c r="AD110" s="40"/>
      <c r="AE110" s="14"/>
      <c r="AF110" s="11"/>
      <c r="AG110" s="35"/>
      <c r="AH110" s="11"/>
    </row>
    <row r="111" spans="2:34" ht="16.5" x14ac:dyDescent="0.3">
      <c r="B111" s="8">
        <v>108</v>
      </c>
      <c r="C111" s="75"/>
      <c r="D111" s="76"/>
      <c r="E111" s="76"/>
      <c r="F111" s="76"/>
      <c r="G111" s="76"/>
      <c r="H111" s="76"/>
      <c r="I111" s="76"/>
      <c r="J111" s="75"/>
      <c r="K111" s="76"/>
      <c r="L111" s="76">
        <v>0</v>
      </c>
      <c r="M111" s="76">
        <v>0</v>
      </c>
      <c r="N111" s="83"/>
      <c r="O111" s="76"/>
      <c r="P111" s="59"/>
      <c r="R111" s="85"/>
      <c r="S111" s="85"/>
      <c r="T111" s="85"/>
      <c r="U111" s="85"/>
      <c r="V111" s="85"/>
      <c r="W111" s="14"/>
      <c r="X111" s="40"/>
      <c r="Y111" s="40"/>
      <c r="Z111" s="40"/>
      <c r="AA111" s="40"/>
      <c r="AB111" s="40"/>
      <c r="AC111" s="40"/>
      <c r="AD111" s="40"/>
      <c r="AE111" s="14"/>
      <c r="AF111" s="11"/>
      <c r="AG111" s="35"/>
      <c r="AH111" s="11"/>
    </row>
    <row r="112" spans="2:34" ht="16.5" x14ac:dyDescent="0.3">
      <c r="B112" s="8">
        <v>109</v>
      </c>
      <c r="C112" s="75"/>
      <c r="D112" s="76"/>
      <c r="E112" s="76"/>
      <c r="F112" s="76"/>
      <c r="G112" s="76"/>
      <c r="H112" s="76"/>
      <c r="I112" s="76"/>
      <c r="J112" s="75"/>
      <c r="K112" s="76"/>
      <c r="L112" s="76">
        <v>0</v>
      </c>
      <c r="M112" s="76">
        <v>0</v>
      </c>
      <c r="N112" s="8"/>
      <c r="O112" s="76"/>
      <c r="P112" s="59"/>
      <c r="R112" s="85"/>
      <c r="S112" s="85"/>
      <c r="T112" s="85"/>
      <c r="U112" s="85"/>
      <c r="V112" s="85"/>
      <c r="W112" s="14"/>
      <c r="X112" s="40"/>
      <c r="Y112" s="40"/>
      <c r="Z112" s="40"/>
      <c r="AA112" s="40"/>
      <c r="AB112" s="40"/>
      <c r="AC112" s="40"/>
      <c r="AD112" s="40"/>
      <c r="AE112" s="14"/>
      <c r="AF112" s="11"/>
      <c r="AG112" s="35"/>
      <c r="AH112" s="11"/>
    </row>
    <row r="113" spans="2:34" ht="16.5" x14ac:dyDescent="0.3">
      <c r="B113" s="8">
        <v>110</v>
      </c>
      <c r="C113" s="73"/>
      <c r="D113" s="74"/>
      <c r="E113" s="74"/>
      <c r="F113" s="74"/>
      <c r="G113" s="74"/>
      <c r="H113" s="74"/>
      <c r="I113" s="74"/>
      <c r="J113" s="73"/>
      <c r="K113" s="74"/>
      <c r="L113" s="76">
        <v>0</v>
      </c>
      <c r="M113" s="76">
        <v>0</v>
      </c>
      <c r="N113" s="84"/>
      <c r="O113" s="74"/>
      <c r="P113" s="59"/>
      <c r="R113" s="85"/>
      <c r="S113" s="85"/>
      <c r="T113" s="85"/>
      <c r="U113" s="85"/>
      <c r="V113" s="85"/>
      <c r="W113" s="14"/>
      <c r="X113" s="40"/>
      <c r="Y113" s="40"/>
      <c r="Z113" s="40"/>
      <c r="AA113" s="40"/>
      <c r="AB113" s="40"/>
      <c r="AC113" s="40"/>
      <c r="AD113" s="40"/>
      <c r="AE113" s="14"/>
      <c r="AF113" s="11"/>
      <c r="AG113" s="35"/>
      <c r="AH113" s="11"/>
    </row>
    <row r="114" spans="2:34" ht="16.5" x14ac:dyDescent="0.3">
      <c r="B114" s="8">
        <v>111</v>
      </c>
      <c r="C114" s="75"/>
      <c r="D114" s="76"/>
      <c r="E114" s="76"/>
      <c r="F114" s="76"/>
      <c r="G114" s="76"/>
      <c r="H114" s="76"/>
      <c r="I114" s="76"/>
      <c r="J114" s="75"/>
      <c r="K114" s="76"/>
      <c r="L114" s="76">
        <v>0</v>
      </c>
      <c r="M114" s="76">
        <v>0</v>
      </c>
      <c r="N114" s="84"/>
      <c r="O114" s="76"/>
      <c r="P114" s="59"/>
      <c r="R114" s="85"/>
      <c r="S114" s="85"/>
      <c r="T114" s="85"/>
      <c r="U114" s="85"/>
      <c r="V114" s="85"/>
      <c r="W114" s="14"/>
      <c r="X114" s="40"/>
      <c r="Y114" s="40"/>
      <c r="Z114" s="40"/>
      <c r="AA114" s="40"/>
      <c r="AB114" s="40"/>
      <c r="AC114" s="40"/>
      <c r="AD114" s="40"/>
      <c r="AE114" s="14"/>
      <c r="AF114" s="11"/>
      <c r="AG114" s="35"/>
      <c r="AH114" s="11"/>
    </row>
    <row r="115" spans="2:34" ht="16.5" x14ac:dyDescent="0.3">
      <c r="B115" s="8">
        <v>112</v>
      </c>
      <c r="C115" s="73"/>
      <c r="D115" s="74"/>
      <c r="E115" s="74"/>
      <c r="F115" s="74"/>
      <c r="G115" s="74"/>
      <c r="H115" s="74"/>
      <c r="I115" s="74"/>
      <c r="J115" s="73"/>
      <c r="K115" s="74"/>
      <c r="L115" s="76">
        <v>0</v>
      </c>
      <c r="M115" s="76">
        <v>0</v>
      </c>
      <c r="N115" s="8"/>
      <c r="O115" s="74"/>
      <c r="P115" s="59"/>
      <c r="R115" s="85"/>
      <c r="S115" s="85"/>
      <c r="T115" s="85"/>
      <c r="U115" s="85"/>
      <c r="V115" s="85"/>
      <c r="W115" s="14"/>
      <c r="X115" s="40"/>
      <c r="Y115" s="40"/>
      <c r="Z115" s="40"/>
      <c r="AA115" s="40"/>
      <c r="AB115" s="40"/>
      <c r="AC115" s="40"/>
      <c r="AD115" s="40"/>
      <c r="AE115" s="14"/>
      <c r="AF115" s="11"/>
      <c r="AG115" s="35"/>
      <c r="AH115" s="11"/>
    </row>
    <row r="116" spans="2:34" ht="16.5" x14ac:dyDescent="0.3">
      <c r="B116" s="8">
        <v>113</v>
      </c>
      <c r="C116" s="75"/>
      <c r="D116" s="76"/>
      <c r="E116" s="76"/>
      <c r="F116" s="76"/>
      <c r="G116" s="76"/>
      <c r="H116" s="76"/>
      <c r="I116" s="76"/>
      <c r="J116" s="75"/>
      <c r="K116" s="76"/>
      <c r="L116" s="76">
        <v>0</v>
      </c>
      <c r="M116" s="76">
        <v>0</v>
      </c>
      <c r="N116" s="8"/>
      <c r="O116" s="76"/>
      <c r="P116" s="59"/>
      <c r="R116" s="85"/>
      <c r="S116" s="85"/>
      <c r="T116" s="85"/>
      <c r="U116" s="85"/>
      <c r="V116" s="85"/>
      <c r="W116" s="14"/>
      <c r="X116" s="40"/>
      <c r="Y116" s="40"/>
      <c r="Z116" s="40"/>
      <c r="AA116" s="40"/>
      <c r="AB116" s="40"/>
      <c r="AC116" s="40"/>
      <c r="AD116" s="40"/>
      <c r="AE116" s="14"/>
      <c r="AF116" s="11"/>
      <c r="AG116" s="35"/>
      <c r="AH116" s="11"/>
    </row>
    <row r="117" spans="2:34" ht="16.5" x14ac:dyDescent="0.3">
      <c r="B117" s="8">
        <v>114</v>
      </c>
      <c r="C117" s="75"/>
      <c r="D117" s="76"/>
      <c r="E117" s="76"/>
      <c r="F117" s="76"/>
      <c r="G117" s="76"/>
      <c r="H117" s="76"/>
      <c r="I117" s="76"/>
      <c r="J117" s="75"/>
      <c r="K117" s="76"/>
      <c r="L117" s="76">
        <v>0</v>
      </c>
      <c r="M117" s="76">
        <v>0</v>
      </c>
      <c r="N117" s="8"/>
      <c r="P117" s="59"/>
      <c r="R117" s="85"/>
      <c r="S117" s="85"/>
      <c r="T117" s="85"/>
      <c r="U117" s="85"/>
      <c r="V117" s="85"/>
      <c r="W117" s="40"/>
      <c r="X117" s="40"/>
      <c r="Y117" s="40"/>
      <c r="Z117" s="40"/>
      <c r="AA117" s="40"/>
      <c r="AB117" s="40"/>
      <c r="AC117" s="40"/>
      <c r="AD117" s="40"/>
      <c r="AE117" s="14"/>
      <c r="AF117" s="11"/>
      <c r="AG117" s="35"/>
      <c r="AH117" s="11"/>
    </row>
    <row r="118" spans="2:34" ht="16.5" x14ac:dyDescent="0.3">
      <c r="B118" s="8">
        <v>115</v>
      </c>
      <c r="C118" s="73"/>
      <c r="D118" s="74"/>
      <c r="E118" s="74"/>
      <c r="F118" s="74"/>
      <c r="G118" s="74"/>
      <c r="H118" s="74"/>
      <c r="I118" s="74"/>
      <c r="J118" s="73"/>
      <c r="K118" s="74"/>
      <c r="L118" s="76">
        <v>0</v>
      </c>
      <c r="M118" s="76">
        <v>0</v>
      </c>
      <c r="N118" s="8"/>
      <c r="P118" s="59"/>
      <c r="R118" s="85"/>
      <c r="S118" s="85"/>
      <c r="T118" s="85"/>
      <c r="U118" s="85"/>
      <c r="V118" s="85"/>
      <c r="W118" s="40"/>
      <c r="X118" s="40"/>
      <c r="Y118" s="40"/>
      <c r="Z118" s="40"/>
      <c r="AA118" s="40"/>
      <c r="AB118" s="40"/>
      <c r="AC118" s="40"/>
      <c r="AD118" s="40"/>
      <c r="AE118" s="14"/>
      <c r="AF118" s="11"/>
      <c r="AG118" s="35"/>
      <c r="AH118" s="11"/>
    </row>
    <row r="119" spans="2:34" ht="16.5" x14ac:dyDescent="0.3">
      <c r="B119" s="8">
        <v>116</v>
      </c>
      <c r="C119" s="75"/>
      <c r="D119" s="76"/>
      <c r="E119" s="76"/>
      <c r="F119" s="76"/>
      <c r="G119" s="76"/>
      <c r="H119" s="76"/>
      <c r="I119" s="76"/>
      <c r="J119" s="75"/>
      <c r="K119" s="76"/>
      <c r="L119" s="76">
        <v>0</v>
      </c>
      <c r="M119" s="76">
        <v>0</v>
      </c>
      <c r="N119" s="8"/>
      <c r="P119" s="59"/>
      <c r="R119" s="85"/>
      <c r="S119" s="85"/>
      <c r="T119" s="85"/>
      <c r="U119" s="85"/>
      <c r="V119" s="85"/>
      <c r="W119" s="40"/>
      <c r="X119" s="40"/>
      <c r="Y119" s="40"/>
      <c r="Z119" s="40"/>
      <c r="AA119" s="40"/>
      <c r="AB119" s="40"/>
      <c r="AC119" s="40"/>
      <c r="AD119" s="40"/>
      <c r="AE119" s="14"/>
      <c r="AF119" s="11"/>
      <c r="AG119" s="35"/>
      <c r="AH119" s="11"/>
    </row>
    <row r="120" spans="2:34" ht="16.5" x14ac:dyDescent="0.3">
      <c r="B120" s="8">
        <v>117</v>
      </c>
      <c r="C120" s="73"/>
      <c r="D120" s="74"/>
      <c r="E120" s="74"/>
      <c r="F120" s="74"/>
      <c r="G120" s="74"/>
      <c r="H120" s="74"/>
      <c r="I120" s="74"/>
      <c r="J120" s="73"/>
      <c r="K120" s="74"/>
      <c r="L120" s="76">
        <v>0</v>
      </c>
      <c r="M120" s="76">
        <v>0</v>
      </c>
      <c r="N120" s="8"/>
      <c r="P120" s="59"/>
      <c r="R120" s="85"/>
      <c r="S120" s="85"/>
      <c r="T120" s="85"/>
      <c r="U120" s="85"/>
      <c r="V120" s="85"/>
      <c r="W120" s="40"/>
      <c r="X120" s="40"/>
      <c r="Y120" s="40"/>
      <c r="Z120" s="40"/>
      <c r="AA120" s="40"/>
      <c r="AB120" s="40"/>
      <c r="AC120" s="40"/>
      <c r="AD120" s="40"/>
      <c r="AE120" s="14"/>
      <c r="AF120" s="11"/>
      <c r="AG120" s="35"/>
      <c r="AH120" s="11"/>
    </row>
    <row r="121" spans="2:34" ht="16.5" x14ac:dyDescent="0.3">
      <c r="B121" s="8">
        <v>118</v>
      </c>
      <c r="C121" s="75"/>
      <c r="D121" s="76"/>
      <c r="E121" s="76"/>
      <c r="F121" s="76"/>
      <c r="G121" s="76"/>
      <c r="H121" s="76"/>
      <c r="I121" s="76"/>
      <c r="J121" s="75"/>
      <c r="K121" s="76"/>
      <c r="L121" s="76">
        <v>0</v>
      </c>
      <c r="M121" s="76">
        <v>0</v>
      </c>
      <c r="N121" s="8"/>
      <c r="P121" s="59"/>
      <c r="R121" s="85"/>
      <c r="S121" s="85"/>
      <c r="T121" s="85"/>
      <c r="U121" s="85"/>
      <c r="V121" s="85"/>
      <c r="W121" s="40"/>
      <c r="X121" s="40"/>
      <c r="Y121" s="40"/>
      <c r="Z121" s="40"/>
      <c r="AA121" s="40"/>
      <c r="AB121" s="40"/>
      <c r="AC121" s="40"/>
      <c r="AD121" s="40"/>
      <c r="AE121" s="14"/>
      <c r="AF121" s="11"/>
      <c r="AG121" s="35"/>
      <c r="AH121" s="11"/>
    </row>
    <row r="122" spans="2:34" ht="16.5" x14ac:dyDescent="0.3">
      <c r="B122" s="8">
        <v>119</v>
      </c>
      <c r="C122" s="73"/>
      <c r="D122" s="74"/>
      <c r="E122" s="74"/>
      <c r="F122" s="74"/>
      <c r="G122" s="74"/>
      <c r="H122" s="74"/>
      <c r="I122" s="74"/>
      <c r="J122" s="73"/>
      <c r="K122" s="74"/>
      <c r="L122" s="76">
        <v>0</v>
      </c>
      <c r="M122" s="76">
        <v>0</v>
      </c>
      <c r="N122" s="8"/>
      <c r="P122" s="59"/>
      <c r="R122" s="85"/>
      <c r="S122" s="85"/>
      <c r="T122" s="85"/>
      <c r="U122" s="85"/>
      <c r="V122" s="85"/>
      <c r="W122" s="40"/>
      <c r="X122" s="40"/>
      <c r="Y122" s="40"/>
      <c r="Z122" s="40"/>
      <c r="AA122" s="40"/>
      <c r="AB122" s="40"/>
      <c r="AC122" s="40"/>
      <c r="AD122" s="40"/>
      <c r="AE122" s="14"/>
      <c r="AF122" s="11"/>
      <c r="AG122" s="35"/>
      <c r="AH122" s="11"/>
    </row>
    <row r="123" spans="2:34" ht="16.5" x14ac:dyDescent="0.3">
      <c r="B123" s="8">
        <v>120</v>
      </c>
      <c r="C123" s="75"/>
      <c r="D123" s="76"/>
      <c r="E123" s="76"/>
      <c r="F123" s="76"/>
      <c r="G123" s="76"/>
      <c r="H123" s="76"/>
      <c r="I123" s="76"/>
      <c r="J123" s="75"/>
      <c r="K123" s="76"/>
      <c r="L123" s="76">
        <v>0</v>
      </c>
      <c r="M123" s="76">
        <v>0</v>
      </c>
      <c r="N123" s="8"/>
      <c r="P123" s="59"/>
      <c r="R123" s="85"/>
      <c r="S123" s="85"/>
      <c r="T123" s="85"/>
      <c r="U123" s="85"/>
      <c r="V123" s="85"/>
      <c r="W123" s="40"/>
      <c r="X123" s="40"/>
      <c r="Y123" s="40"/>
      <c r="Z123" s="40"/>
      <c r="AA123" s="40"/>
      <c r="AB123" s="40"/>
      <c r="AC123" s="40"/>
      <c r="AD123" s="40"/>
      <c r="AE123" s="14"/>
      <c r="AF123" s="11"/>
      <c r="AG123" s="35"/>
      <c r="AH123" s="11"/>
    </row>
    <row r="124" spans="2:34" ht="16.5" x14ac:dyDescent="0.3">
      <c r="B124" s="8">
        <v>121</v>
      </c>
      <c r="C124" s="73"/>
      <c r="D124" s="74"/>
      <c r="E124" s="74"/>
      <c r="F124" s="74"/>
      <c r="G124" s="74"/>
      <c r="H124" s="74"/>
      <c r="I124" s="74"/>
      <c r="J124" s="73"/>
      <c r="K124" s="74"/>
      <c r="L124" s="76">
        <v>0</v>
      </c>
      <c r="M124" s="76">
        <v>0</v>
      </c>
      <c r="N124" s="8"/>
      <c r="P124" s="59"/>
      <c r="R124" s="85"/>
      <c r="S124" s="85"/>
      <c r="T124" s="85"/>
      <c r="U124" s="85"/>
      <c r="V124" s="85"/>
      <c r="W124" s="40"/>
      <c r="X124" s="40"/>
      <c r="Y124" s="40"/>
      <c r="Z124" s="40"/>
      <c r="AA124" s="40"/>
      <c r="AB124" s="40"/>
      <c r="AC124" s="40"/>
      <c r="AD124" s="40"/>
      <c r="AE124" s="14"/>
      <c r="AF124" s="11"/>
      <c r="AG124" s="35"/>
      <c r="AH124" s="11"/>
    </row>
    <row r="125" spans="2:34" ht="16.5" x14ac:dyDescent="0.3">
      <c r="B125" s="8">
        <v>122</v>
      </c>
      <c r="C125" s="75"/>
      <c r="D125" s="76"/>
      <c r="E125" s="76"/>
      <c r="F125" s="76"/>
      <c r="G125" s="76"/>
      <c r="H125" s="76"/>
      <c r="I125" s="76"/>
      <c r="J125" s="75"/>
      <c r="K125" s="76"/>
      <c r="L125" s="76">
        <v>0</v>
      </c>
      <c r="M125" s="76">
        <v>0</v>
      </c>
      <c r="N125" s="8"/>
      <c r="P125" s="59"/>
      <c r="R125" s="85"/>
      <c r="S125" s="85"/>
      <c r="T125" s="85"/>
      <c r="U125" s="85"/>
      <c r="V125" s="85"/>
      <c r="W125" s="40"/>
      <c r="X125" s="40"/>
      <c r="Y125" s="40"/>
      <c r="Z125" s="40"/>
      <c r="AA125" s="40"/>
      <c r="AB125" s="40"/>
      <c r="AC125" s="40"/>
      <c r="AD125" s="40"/>
      <c r="AE125" s="14"/>
      <c r="AF125" s="11"/>
      <c r="AG125" s="35"/>
      <c r="AH125" s="11"/>
    </row>
    <row r="126" spans="2:34" ht="16.5" x14ac:dyDescent="0.3">
      <c r="B126" s="8">
        <v>123</v>
      </c>
      <c r="C126" s="73"/>
      <c r="D126" s="74"/>
      <c r="E126" s="74"/>
      <c r="F126" s="74"/>
      <c r="G126" s="74"/>
      <c r="H126" s="74"/>
      <c r="I126" s="74"/>
      <c r="J126" s="73"/>
      <c r="K126" s="74"/>
      <c r="L126" s="76">
        <v>0</v>
      </c>
      <c r="M126" s="76">
        <v>0</v>
      </c>
      <c r="N126" s="8"/>
      <c r="P126" s="59"/>
      <c r="R126" s="85"/>
      <c r="S126" s="85"/>
      <c r="T126" s="85"/>
      <c r="U126" s="85"/>
      <c r="V126" s="85"/>
      <c r="W126" s="40"/>
      <c r="X126" s="40"/>
      <c r="Y126" s="40"/>
      <c r="Z126" s="40"/>
      <c r="AA126" s="40"/>
      <c r="AB126" s="40"/>
      <c r="AC126" s="40"/>
      <c r="AD126" s="40"/>
      <c r="AE126" s="14"/>
      <c r="AF126" s="11"/>
      <c r="AG126" s="35"/>
      <c r="AH126" s="11"/>
    </row>
    <row r="127" spans="2:34" ht="16.5" x14ac:dyDescent="0.3">
      <c r="B127" s="8">
        <v>124</v>
      </c>
      <c r="C127" s="75"/>
      <c r="D127" s="76"/>
      <c r="E127" s="76"/>
      <c r="F127" s="76"/>
      <c r="G127" s="76"/>
      <c r="H127" s="76"/>
      <c r="I127" s="76"/>
      <c r="J127" s="75"/>
      <c r="K127" s="76"/>
      <c r="L127" s="76">
        <v>0</v>
      </c>
      <c r="M127" s="76">
        <v>0</v>
      </c>
      <c r="N127" s="8"/>
      <c r="P127" s="59"/>
      <c r="R127" s="85"/>
      <c r="S127" s="85"/>
      <c r="T127" s="85"/>
      <c r="U127" s="85"/>
      <c r="V127" s="85"/>
      <c r="W127" s="40"/>
      <c r="X127" s="40"/>
      <c r="Y127" s="40"/>
      <c r="Z127" s="40"/>
      <c r="AA127" s="40"/>
      <c r="AB127" s="40"/>
      <c r="AC127" s="40"/>
      <c r="AD127" s="40"/>
      <c r="AE127" s="14"/>
      <c r="AF127" s="11"/>
      <c r="AG127" s="35"/>
      <c r="AH127" s="11"/>
    </row>
    <row r="128" spans="2:34" ht="16.5" x14ac:dyDescent="0.3">
      <c r="B128" s="8">
        <v>125</v>
      </c>
      <c r="C128" s="73"/>
      <c r="D128" s="74"/>
      <c r="E128" s="74"/>
      <c r="F128" s="74"/>
      <c r="G128" s="74"/>
      <c r="H128" s="74"/>
      <c r="I128" s="74"/>
      <c r="J128" s="73"/>
      <c r="K128" s="74"/>
      <c r="L128" s="76">
        <v>0</v>
      </c>
      <c r="M128" s="76">
        <v>0</v>
      </c>
      <c r="N128" s="8"/>
      <c r="P128" s="59"/>
      <c r="R128" s="85"/>
      <c r="S128" s="85"/>
      <c r="T128" s="85"/>
      <c r="U128" s="85"/>
      <c r="V128" s="85"/>
      <c r="W128" s="40"/>
      <c r="X128" s="40"/>
      <c r="Y128" s="40"/>
      <c r="Z128" s="40"/>
      <c r="AA128" s="40"/>
      <c r="AB128" s="40"/>
      <c r="AC128" s="40"/>
      <c r="AD128" s="40"/>
      <c r="AE128" s="14"/>
      <c r="AF128" s="11"/>
      <c r="AG128" s="35"/>
      <c r="AH128" s="11"/>
    </row>
    <row r="129" spans="2:34" ht="16.5" x14ac:dyDescent="0.3">
      <c r="B129" s="8">
        <v>126</v>
      </c>
      <c r="C129" s="75"/>
      <c r="D129" s="76"/>
      <c r="E129" s="76"/>
      <c r="F129" s="76"/>
      <c r="G129" s="76"/>
      <c r="H129" s="76"/>
      <c r="I129" s="76"/>
      <c r="J129" s="75"/>
      <c r="K129" s="76"/>
      <c r="L129" s="76">
        <v>0</v>
      </c>
      <c r="M129" s="76">
        <v>0</v>
      </c>
      <c r="N129" s="8"/>
      <c r="P129" s="59"/>
      <c r="R129" s="14"/>
      <c r="S129" s="14"/>
      <c r="T129" s="14"/>
      <c r="U129" s="14"/>
      <c r="V129" s="14"/>
      <c r="W129" s="40"/>
      <c r="X129" s="40"/>
      <c r="Y129" s="40"/>
      <c r="Z129" s="40"/>
      <c r="AA129" s="40"/>
      <c r="AB129" s="40"/>
      <c r="AC129" s="40"/>
      <c r="AD129" s="40"/>
      <c r="AE129" s="14"/>
      <c r="AF129" s="11"/>
      <c r="AG129" s="35"/>
      <c r="AH129" s="11"/>
    </row>
    <row r="130" spans="2:34" ht="16.5" x14ac:dyDescent="0.3">
      <c r="B130" s="8">
        <v>127</v>
      </c>
      <c r="C130" s="73"/>
      <c r="D130" s="74"/>
      <c r="E130" s="74"/>
      <c r="F130" s="74"/>
      <c r="G130" s="74"/>
      <c r="H130" s="74"/>
      <c r="I130" s="74"/>
      <c r="J130" s="73"/>
      <c r="K130" s="74"/>
      <c r="L130" s="76">
        <v>0</v>
      </c>
      <c r="M130" s="76">
        <v>0</v>
      </c>
      <c r="N130" s="8"/>
      <c r="P130" s="59"/>
      <c r="R130" s="14"/>
      <c r="S130" s="14"/>
      <c r="T130" s="14"/>
      <c r="U130" s="14"/>
      <c r="V130" s="14"/>
      <c r="W130" s="40"/>
      <c r="X130" s="40"/>
      <c r="Y130" s="40"/>
      <c r="Z130" s="40"/>
      <c r="AA130" s="40"/>
      <c r="AB130" s="40"/>
      <c r="AC130" s="40"/>
      <c r="AD130" s="40"/>
      <c r="AE130" s="14"/>
      <c r="AF130" s="11"/>
      <c r="AG130" s="35"/>
      <c r="AH130" s="11"/>
    </row>
    <row r="131" spans="2:34" ht="16.5" x14ac:dyDescent="0.3">
      <c r="B131" s="8">
        <v>128</v>
      </c>
      <c r="C131" s="75"/>
      <c r="D131" s="76"/>
      <c r="E131" s="76"/>
      <c r="F131" s="76"/>
      <c r="G131" s="76"/>
      <c r="H131" s="76"/>
      <c r="I131" s="76"/>
      <c r="J131" s="75"/>
      <c r="K131" s="76"/>
      <c r="L131" s="76">
        <v>0</v>
      </c>
      <c r="M131" s="76">
        <v>0</v>
      </c>
      <c r="N131" s="8"/>
      <c r="P131" s="59"/>
      <c r="R131" s="87"/>
      <c r="S131" s="14"/>
      <c r="T131" s="14"/>
      <c r="U131" s="14"/>
      <c r="V131" s="14"/>
      <c r="W131" s="40"/>
      <c r="X131" s="40"/>
      <c r="Y131" s="40"/>
      <c r="Z131" s="40"/>
      <c r="AA131" s="40"/>
      <c r="AB131" s="40"/>
      <c r="AC131" s="40"/>
      <c r="AD131" s="40"/>
      <c r="AE131" s="14"/>
      <c r="AF131" s="11"/>
      <c r="AG131" s="35"/>
      <c r="AH131" s="11"/>
    </row>
    <row r="132" spans="2:34" ht="16.5" x14ac:dyDescent="0.3">
      <c r="B132" s="8">
        <v>129</v>
      </c>
      <c r="C132" s="73"/>
      <c r="D132" s="74"/>
      <c r="E132" s="74"/>
      <c r="F132" s="74"/>
      <c r="G132" s="74"/>
      <c r="H132" s="74"/>
      <c r="I132" s="74"/>
      <c r="J132" s="73"/>
      <c r="K132" s="74"/>
      <c r="L132" s="76">
        <v>0</v>
      </c>
      <c r="M132" s="76">
        <v>0</v>
      </c>
      <c r="N132" s="8"/>
      <c r="P132" s="59"/>
      <c r="R132" s="87"/>
      <c r="S132" s="14"/>
      <c r="T132" s="14"/>
      <c r="U132" s="14"/>
      <c r="V132" s="14"/>
      <c r="W132" s="40"/>
      <c r="X132" s="40"/>
      <c r="Y132" s="40"/>
      <c r="Z132" s="40"/>
      <c r="AA132" s="40"/>
      <c r="AB132" s="40"/>
      <c r="AC132" s="40"/>
      <c r="AD132" s="40"/>
      <c r="AE132" s="14"/>
      <c r="AF132" s="11"/>
      <c r="AG132" s="35"/>
      <c r="AH132" s="11"/>
    </row>
    <row r="133" spans="2:34" ht="16.5" x14ac:dyDescent="0.3">
      <c r="B133" s="8">
        <v>130</v>
      </c>
      <c r="C133" s="75"/>
      <c r="D133" s="76"/>
      <c r="E133" s="76"/>
      <c r="F133" s="76"/>
      <c r="G133" s="76"/>
      <c r="H133" s="76"/>
      <c r="I133" s="76"/>
      <c r="J133" s="75"/>
      <c r="K133" s="76"/>
      <c r="L133" s="76">
        <v>0</v>
      </c>
      <c r="M133" s="76">
        <v>0</v>
      </c>
      <c r="N133" s="8"/>
      <c r="P133" s="59"/>
      <c r="R133" s="87"/>
      <c r="S133" s="14"/>
      <c r="T133" s="14"/>
      <c r="U133" s="14"/>
      <c r="V133" s="14"/>
      <c r="W133" s="40"/>
      <c r="X133" s="40"/>
      <c r="Y133" s="40"/>
      <c r="Z133" s="40"/>
      <c r="AA133" s="40"/>
      <c r="AB133" s="40"/>
      <c r="AC133" s="40"/>
      <c r="AD133" s="40"/>
      <c r="AE133" s="14"/>
      <c r="AF133" s="11"/>
      <c r="AG133" s="35"/>
      <c r="AH133" s="11"/>
    </row>
    <row r="134" spans="2:34" ht="16.5" x14ac:dyDescent="0.3">
      <c r="B134" s="8">
        <v>131</v>
      </c>
      <c r="C134" s="73"/>
      <c r="D134" s="74"/>
      <c r="E134" s="74"/>
      <c r="F134" s="74"/>
      <c r="G134" s="74"/>
      <c r="H134" s="74"/>
      <c r="I134" s="74"/>
      <c r="J134" s="73"/>
      <c r="K134" s="74"/>
      <c r="L134" s="76">
        <v>0</v>
      </c>
      <c r="M134" s="76">
        <v>0</v>
      </c>
      <c r="N134" s="8"/>
      <c r="P134" s="59"/>
      <c r="R134" s="87"/>
      <c r="S134" s="14"/>
      <c r="T134" s="14"/>
      <c r="U134" s="14"/>
      <c r="V134" s="14"/>
      <c r="W134" s="40"/>
      <c r="X134" s="40"/>
      <c r="Y134" s="40"/>
      <c r="Z134" s="40"/>
      <c r="AA134" s="40"/>
      <c r="AB134" s="40"/>
      <c r="AC134" s="40"/>
      <c r="AD134" s="40"/>
      <c r="AE134" s="14"/>
      <c r="AF134" s="11"/>
      <c r="AG134" s="35"/>
      <c r="AH134" s="11"/>
    </row>
    <row r="135" spans="2:34" ht="16.5" x14ac:dyDescent="0.3">
      <c r="B135" s="8">
        <v>132</v>
      </c>
      <c r="C135" s="75"/>
      <c r="D135" s="76"/>
      <c r="E135" s="76"/>
      <c r="F135" s="76"/>
      <c r="G135" s="76"/>
      <c r="H135" s="76"/>
      <c r="I135" s="76"/>
      <c r="J135" s="75"/>
      <c r="K135" s="76"/>
      <c r="L135" s="76">
        <v>0</v>
      </c>
      <c r="M135" s="76">
        <v>0</v>
      </c>
      <c r="N135" s="8"/>
      <c r="P135" s="59"/>
      <c r="R135" s="87"/>
      <c r="S135" s="14"/>
      <c r="T135" s="14"/>
      <c r="U135" s="14"/>
      <c r="V135" s="14"/>
      <c r="W135" s="40"/>
      <c r="X135" s="40"/>
      <c r="Y135" s="40"/>
      <c r="Z135" s="40"/>
      <c r="AA135" s="40"/>
      <c r="AB135" s="40"/>
      <c r="AC135" s="40"/>
      <c r="AD135" s="40"/>
      <c r="AE135" s="14"/>
      <c r="AF135" s="11"/>
      <c r="AG135" s="35"/>
      <c r="AH135" s="11"/>
    </row>
    <row r="136" spans="2:34" ht="16.5" x14ac:dyDescent="0.3">
      <c r="B136" s="8">
        <v>133</v>
      </c>
      <c r="C136" s="73"/>
      <c r="D136" s="74"/>
      <c r="E136" s="74"/>
      <c r="F136" s="74"/>
      <c r="G136" s="74"/>
      <c r="H136" s="74"/>
      <c r="I136" s="74"/>
      <c r="J136" s="73"/>
      <c r="K136" s="74"/>
      <c r="L136" s="76">
        <v>0</v>
      </c>
      <c r="M136" s="76">
        <v>0</v>
      </c>
      <c r="N136" s="8"/>
      <c r="P136" s="59"/>
      <c r="R136" s="87"/>
      <c r="S136" s="14"/>
      <c r="T136" s="14"/>
      <c r="U136" s="14"/>
      <c r="V136" s="14"/>
      <c r="W136" s="40"/>
      <c r="X136" s="40"/>
      <c r="Y136" s="40"/>
      <c r="Z136" s="40"/>
      <c r="AA136" s="40"/>
      <c r="AB136" s="40"/>
      <c r="AC136" s="40"/>
      <c r="AD136" s="40"/>
      <c r="AE136" s="14"/>
      <c r="AF136" s="11"/>
      <c r="AG136" s="35"/>
      <c r="AH136" s="11"/>
    </row>
    <row r="137" spans="2:34" ht="16.5" x14ac:dyDescent="0.3">
      <c r="B137" s="8">
        <v>134</v>
      </c>
      <c r="C137" s="75"/>
      <c r="D137" s="76"/>
      <c r="E137" s="76"/>
      <c r="F137" s="76"/>
      <c r="G137" s="76"/>
      <c r="H137" s="76"/>
      <c r="I137" s="76"/>
      <c r="J137" s="75"/>
      <c r="K137" s="76"/>
      <c r="L137" s="76">
        <v>0</v>
      </c>
      <c r="M137" s="76">
        <v>0</v>
      </c>
      <c r="N137" s="8"/>
      <c r="P137" s="59"/>
      <c r="R137" s="87"/>
      <c r="S137" s="14"/>
      <c r="T137" s="14"/>
      <c r="U137" s="14"/>
      <c r="V137" s="14"/>
      <c r="W137" s="40"/>
      <c r="X137" s="40"/>
      <c r="Y137" s="40"/>
      <c r="Z137" s="40"/>
      <c r="AA137" s="40"/>
      <c r="AB137" s="40"/>
      <c r="AC137" s="40"/>
      <c r="AD137" s="40"/>
      <c r="AE137" s="14"/>
      <c r="AF137" s="11"/>
      <c r="AG137" s="35"/>
      <c r="AH137" s="11"/>
    </row>
    <row r="138" spans="2:34" ht="16.5" x14ac:dyDescent="0.3">
      <c r="B138" s="8">
        <v>135</v>
      </c>
      <c r="C138" s="73"/>
      <c r="D138" s="74"/>
      <c r="E138" s="74"/>
      <c r="F138" s="74"/>
      <c r="G138" s="74"/>
      <c r="H138" s="74"/>
      <c r="I138" s="74"/>
      <c r="J138" s="73"/>
      <c r="K138" s="74"/>
      <c r="L138" s="76">
        <v>0</v>
      </c>
      <c r="M138" s="76">
        <v>0</v>
      </c>
      <c r="N138" s="8"/>
      <c r="P138" s="59"/>
      <c r="R138" s="87"/>
      <c r="S138" s="14"/>
      <c r="T138" s="14"/>
      <c r="U138" s="14"/>
      <c r="V138" s="14"/>
      <c r="W138" s="40"/>
      <c r="X138" s="40"/>
      <c r="Y138" s="40"/>
      <c r="Z138" s="40"/>
      <c r="AA138" s="40"/>
      <c r="AB138" s="40"/>
      <c r="AC138" s="40"/>
      <c r="AD138" s="40"/>
      <c r="AE138" s="14"/>
      <c r="AF138" s="11"/>
      <c r="AG138" s="35"/>
      <c r="AH138" s="11"/>
    </row>
    <row r="139" spans="2:34" ht="16.5" x14ac:dyDescent="0.3">
      <c r="B139" s="8">
        <v>136</v>
      </c>
      <c r="C139" s="75"/>
      <c r="D139" s="76"/>
      <c r="E139" s="76"/>
      <c r="F139" s="76"/>
      <c r="G139" s="76"/>
      <c r="H139" s="76"/>
      <c r="I139" s="76"/>
      <c r="J139" s="75"/>
      <c r="K139" s="76"/>
      <c r="L139" s="76">
        <v>0</v>
      </c>
      <c r="M139" s="76">
        <v>0</v>
      </c>
      <c r="N139" s="8"/>
      <c r="P139" s="59"/>
      <c r="R139" s="87"/>
      <c r="S139" s="14"/>
      <c r="T139" s="14"/>
      <c r="U139" s="14"/>
      <c r="V139" s="14"/>
      <c r="W139" s="40"/>
      <c r="X139" s="40"/>
      <c r="Y139" s="40"/>
      <c r="Z139" s="40"/>
      <c r="AA139" s="40"/>
      <c r="AB139" s="40"/>
      <c r="AC139" s="40"/>
      <c r="AD139" s="40"/>
      <c r="AE139" s="14"/>
      <c r="AF139" s="11"/>
      <c r="AG139" s="35"/>
      <c r="AH139" s="11"/>
    </row>
    <row r="140" spans="2:34" ht="16.5" x14ac:dyDescent="0.3">
      <c r="B140" s="8">
        <v>137</v>
      </c>
      <c r="C140" s="73"/>
      <c r="D140" s="74"/>
      <c r="E140" s="74"/>
      <c r="F140" s="74"/>
      <c r="G140" s="74"/>
      <c r="H140" s="74"/>
      <c r="I140" s="74"/>
      <c r="J140" s="73"/>
      <c r="K140" s="74"/>
      <c r="L140" s="76">
        <v>0</v>
      </c>
      <c r="M140" s="76">
        <v>0</v>
      </c>
      <c r="N140" s="8"/>
      <c r="P140" s="59"/>
      <c r="R140" s="87"/>
      <c r="S140" s="14"/>
      <c r="T140" s="14"/>
      <c r="U140" s="14"/>
      <c r="V140" s="14"/>
      <c r="W140" s="40"/>
      <c r="X140" s="40"/>
      <c r="Y140" s="40"/>
      <c r="Z140" s="40"/>
      <c r="AA140" s="40"/>
      <c r="AB140" s="40"/>
      <c r="AC140" s="40"/>
      <c r="AD140" s="40"/>
      <c r="AE140" s="14"/>
      <c r="AF140" s="11"/>
      <c r="AG140" s="35"/>
      <c r="AH140" s="11"/>
    </row>
  </sheetData>
  <conditionalFormatting sqref="P6">
    <cfRule type="cellIs" dxfId="101" priority="9" operator="lessThan">
      <formula>0</formula>
    </cfRule>
    <cfRule type="cellIs" dxfId="100" priority="10" operator="greaterThan">
      <formula>0</formula>
    </cfRule>
  </conditionalFormatting>
  <conditionalFormatting sqref="P2:P4">
    <cfRule type="cellIs" dxfId="99" priority="7" operator="lessThan">
      <formula>0</formula>
    </cfRule>
    <cfRule type="cellIs" dxfId="98" priority="8" operator="greaterThan">
      <formula>0</formula>
    </cfRule>
  </conditionalFormatting>
  <conditionalFormatting sqref="P7:P20">
    <cfRule type="cellIs" dxfId="97" priority="5" operator="lessThan">
      <formula>0</formula>
    </cfRule>
    <cfRule type="cellIs" dxfId="96" priority="6" operator="greaterThan">
      <formula>0</formula>
    </cfRule>
  </conditionalFormatting>
  <conditionalFormatting sqref="P21">
    <cfRule type="cellIs" dxfId="95" priority="3" operator="lessThan">
      <formula>0</formula>
    </cfRule>
    <cfRule type="cellIs" dxfId="94" priority="4" operator="greaterThan">
      <formula>0</formula>
    </cfRule>
  </conditionalFormatting>
  <conditionalFormatting sqref="P22:P140">
    <cfRule type="cellIs" dxfId="93" priority="1" operator="lessThan">
      <formula>0</formula>
    </cfRule>
    <cfRule type="cellIs" dxfId="92" priority="2" operator="greaterThan">
      <formula>0</formula>
    </cfRule>
  </conditionalFormatting>
  <hyperlinks>
    <hyperlink ref="W4" r:id="rId1" xr:uid="{00000000-0004-0000-0600-000000000000}"/>
    <hyperlink ref="X4" r:id="rId2" xr:uid="{00000000-0004-0000-0600-000001000000}"/>
    <hyperlink ref="Y4" r:id="rId3" xr:uid="{00000000-0004-0000-0600-000002000000}"/>
    <hyperlink ref="Z4" r:id="rId4" xr:uid="{00000000-0004-0000-0600-000003000000}"/>
    <hyperlink ref="AA4" r:id="rId5" xr:uid="{00000000-0004-0000-0600-000004000000}"/>
    <hyperlink ref="AB4" r:id="rId6" xr:uid="{00000000-0004-0000-0600-000005000000}"/>
    <hyperlink ref="AC4" r:id="rId7" xr:uid="{00000000-0004-0000-0600-000006000000}"/>
    <hyperlink ref="W6" r:id="rId8" xr:uid="{00000000-0004-0000-0600-000007000000}"/>
    <hyperlink ref="X6" r:id="rId9" xr:uid="{00000000-0004-0000-0600-000008000000}"/>
    <hyperlink ref="Y6" r:id="rId10" xr:uid="{00000000-0004-0000-0600-000009000000}"/>
    <hyperlink ref="Z6" r:id="rId11" xr:uid="{00000000-0004-0000-0600-00000A000000}"/>
    <hyperlink ref="AA6" r:id="rId12" xr:uid="{00000000-0004-0000-0600-00000B000000}"/>
    <hyperlink ref="AB6" r:id="rId13" xr:uid="{00000000-0004-0000-0600-00000C000000}"/>
    <hyperlink ref="AC6" r:id="rId14" xr:uid="{00000000-0004-0000-0600-00000D000000}"/>
    <hyperlink ref="W7" r:id="rId15" xr:uid="{00000000-0004-0000-0600-00000E000000}"/>
    <hyperlink ref="X7" r:id="rId16" xr:uid="{00000000-0004-0000-0600-00000F000000}"/>
    <hyperlink ref="Y7" r:id="rId17" xr:uid="{00000000-0004-0000-0600-000010000000}"/>
    <hyperlink ref="Z7" r:id="rId18" xr:uid="{00000000-0004-0000-0600-000011000000}"/>
    <hyperlink ref="AA7" r:id="rId19" xr:uid="{00000000-0004-0000-0600-000012000000}"/>
    <hyperlink ref="AB7" r:id="rId20" xr:uid="{00000000-0004-0000-0600-000013000000}"/>
    <hyperlink ref="AC7" r:id="rId21" xr:uid="{00000000-0004-0000-0600-000014000000}"/>
    <hyperlink ref="W8" r:id="rId22" xr:uid="{00000000-0004-0000-0600-000015000000}"/>
    <hyperlink ref="X8" r:id="rId23" xr:uid="{00000000-0004-0000-0600-000016000000}"/>
    <hyperlink ref="Y8" r:id="rId24" xr:uid="{00000000-0004-0000-0600-000017000000}"/>
    <hyperlink ref="Z8" r:id="rId25" xr:uid="{00000000-0004-0000-0600-000018000000}"/>
    <hyperlink ref="AB8" r:id="rId26" xr:uid="{00000000-0004-0000-0600-000019000000}"/>
    <hyperlink ref="AA8" r:id="rId27" xr:uid="{00000000-0004-0000-0600-00001A000000}"/>
    <hyperlink ref="W9" r:id="rId28" xr:uid="{00000000-0004-0000-0600-00001B000000}"/>
    <hyperlink ref="X9" r:id="rId29" xr:uid="{00000000-0004-0000-0600-00001C000000}"/>
    <hyperlink ref="Y9" r:id="rId30" xr:uid="{00000000-0004-0000-0600-00001D000000}"/>
    <hyperlink ref="Z9" r:id="rId31" xr:uid="{00000000-0004-0000-0600-00001E000000}"/>
    <hyperlink ref="AB9" r:id="rId32" xr:uid="{00000000-0004-0000-0600-00001F000000}"/>
    <hyperlink ref="AA9" r:id="rId33" xr:uid="{00000000-0004-0000-0600-000020000000}"/>
    <hyperlink ref="AC10" r:id="rId34" xr:uid="{00000000-0004-0000-0600-000021000000}"/>
    <hyperlink ref="AB10" r:id="rId35" xr:uid="{00000000-0004-0000-0600-000022000000}"/>
    <hyperlink ref="AA10" r:id="rId36" xr:uid="{00000000-0004-0000-0600-000023000000}"/>
    <hyperlink ref="Z10" r:id="rId37" xr:uid="{00000000-0004-0000-0600-000024000000}"/>
    <hyperlink ref="Y10" r:id="rId38" xr:uid="{00000000-0004-0000-0600-000025000000}"/>
    <hyperlink ref="W10" r:id="rId39" xr:uid="{00000000-0004-0000-0600-000026000000}"/>
    <hyperlink ref="X10" r:id="rId40" xr:uid="{00000000-0004-0000-0600-000027000000}"/>
  </hyperlinks>
  <pageMargins left="0.7" right="0.7" top="0.75" bottom="0.75" header="0.3" footer="0.3"/>
  <pageSetup orientation="portrait" verticalDpi="300" r:id="rId4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V144"/>
  <sheetViews>
    <sheetView zoomScale="85" zoomScaleNormal="85" workbookViewId="0">
      <selection activeCell="K12" sqref="K12"/>
    </sheetView>
  </sheetViews>
  <sheetFormatPr defaultRowHeight="15" x14ac:dyDescent="0.25"/>
  <cols>
    <col min="2" max="2" width="7.5703125" bestFit="1" customWidth="1"/>
    <col min="3" max="3" width="15.85546875" bestFit="1" customWidth="1"/>
    <col min="6" max="6" width="0" hidden="1" customWidth="1"/>
    <col min="14" max="14" width="12.42578125" hidden="1" customWidth="1"/>
    <col min="15" max="22" width="10.7109375" hidden="1" customWidth="1"/>
    <col min="23" max="23" width="13.140625" bestFit="1" customWidth="1"/>
    <col min="24" max="24" width="12.5703125" bestFit="1" customWidth="1"/>
    <col min="25" max="25" width="9" bestFit="1" customWidth="1"/>
    <col min="26" max="26" width="11.28515625" bestFit="1" customWidth="1"/>
    <col min="27" max="27" width="10.5703125" bestFit="1" customWidth="1"/>
    <col min="33" max="33" width="6.140625" customWidth="1"/>
    <col min="34" max="34" width="41" bestFit="1" customWidth="1"/>
    <col min="35" max="35" width="17.5703125" customWidth="1"/>
    <col min="36" max="36" width="61" style="111" bestFit="1" customWidth="1"/>
    <col min="37" max="37" width="101" style="111" bestFit="1" customWidth="1"/>
    <col min="38" max="38" width="73.28515625" style="111" bestFit="1" customWidth="1"/>
    <col min="39" max="39" width="78.5703125" style="111" bestFit="1" customWidth="1"/>
    <col min="40" max="40" width="52.85546875" style="111" bestFit="1" customWidth="1"/>
    <col min="41" max="41" width="110.5703125" style="111" bestFit="1" customWidth="1"/>
    <col min="42" max="42" width="36.140625" style="111" customWidth="1"/>
    <col min="43" max="43" width="127.140625" style="111" bestFit="1" customWidth="1"/>
    <col min="44" max="44" width="81.85546875" style="111" bestFit="1" customWidth="1"/>
    <col min="45" max="45" width="99.140625" style="111" bestFit="1" customWidth="1"/>
    <col min="46" max="46" width="61.7109375" style="111" customWidth="1"/>
    <col min="47" max="47" width="94.42578125" style="111" bestFit="1" customWidth="1"/>
    <col min="48" max="48" width="77.85546875" style="111" bestFit="1" customWidth="1"/>
    <col min="49" max="49" width="89.28515625" style="111" bestFit="1" customWidth="1"/>
    <col min="50" max="51" width="80.5703125" style="111" customWidth="1"/>
    <col min="52" max="52" width="109.140625" style="111" bestFit="1" customWidth="1"/>
    <col min="53" max="54" width="80.5703125" style="111" customWidth="1"/>
    <col min="55" max="55" width="82.28515625" style="111" bestFit="1" customWidth="1"/>
    <col min="56" max="56" width="89.85546875" style="111" bestFit="1" customWidth="1"/>
    <col min="57" max="57" width="82.28515625" style="111" customWidth="1"/>
    <col min="58" max="58" width="74.42578125" style="111" bestFit="1" customWidth="1"/>
    <col min="59" max="62" width="82.28515625" style="111" customWidth="1"/>
    <col min="63" max="63" width="128.28515625" style="111" bestFit="1" customWidth="1"/>
    <col min="64" max="67" width="128.28515625" style="111" customWidth="1"/>
    <col min="68" max="73" width="9" style="111" customWidth="1"/>
    <col min="74" max="74" width="9.140625" style="111"/>
    <col min="75" max="75" width="98.7109375" bestFit="1" customWidth="1"/>
    <col min="76" max="76" width="45.7109375" bestFit="1" customWidth="1"/>
    <col min="77" max="77" width="36.140625" bestFit="1" customWidth="1"/>
    <col min="78" max="78" width="33.28515625" bestFit="1" customWidth="1"/>
    <col min="79" max="79" width="27.85546875" customWidth="1"/>
    <col min="80" max="80" width="36.5703125" bestFit="1" customWidth="1"/>
    <col min="84" max="84" width="11.42578125" bestFit="1" customWidth="1"/>
    <col min="85" max="85" width="11.7109375" bestFit="1" customWidth="1"/>
    <col min="86" max="86" width="26.28515625" bestFit="1" customWidth="1"/>
    <col min="87" max="88" width="26.28515625" customWidth="1"/>
    <col min="98" max="98" width="42.7109375" bestFit="1" customWidth="1"/>
    <col min="99" max="99" width="12.7109375" bestFit="1" customWidth="1"/>
  </cols>
  <sheetData>
    <row r="1" spans="2:100" ht="16.5" x14ac:dyDescent="0.3">
      <c r="B1" s="6" t="s">
        <v>10</v>
      </c>
      <c r="C1" s="6" t="s">
        <v>191</v>
      </c>
      <c r="D1" s="6" t="s">
        <v>193</v>
      </c>
      <c r="E1" s="6" t="s">
        <v>194</v>
      </c>
      <c r="F1" s="6" t="s">
        <v>192</v>
      </c>
      <c r="G1" s="6" t="s">
        <v>196</v>
      </c>
      <c r="H1" s="6" t="s">
        <v>142</v>
      </c>
      <c r="I1" s="6" t="s">
        <v>143</v>
      </c>
      <c r="J1" s="6" t="s">
        <v>197</v>
      </c>
      <c r="K1" s="6" t="s">
        <v>198</v>
      </c>
      <c r="L1" s="6" t="s">
        <v>190</v>
      </c>
      <c r="M1" s="6" t="s">
        <v>1148</v>
      </c>
      <c r="N1" s="6" t="s">
        <v>28</v>
      </c>
      <c r="O1" s="6" t="s">
        <v>2377</v>
      </c>
      <c r="P1" s="6" t="s">
        <v>2376</v>
      </c>
      <c r="Q1" s="6" t="s">
        <v>2375</v>
      </c>
      <c r="R1" s="6" t="s">
        <v>2379</v>
      </c>
      <c r="S1" s="6" t="s">
        <v>2380</v>
      </c>
      <c r="T1" s="6" t="s">
        <v>2382</v>
      </c>
      <c r="U1" s="6" t="s">
        <v>72</v>
      </c>
      <c r="V1" s="6"/>
      <c r="W1" s="6" t="s">
        <v>144</v>
      </c>
      <c r="X1" s="13" t="s">
        <v>2378</v>
      </c>
      <c r="Y1" s="13" t="s">
        <v>2381</v>
      </c>
      <c r="Z1" s="13" t="s">
        <v>2380</v>
      </c>
      <c r="AA1" s="13" t="s">
        <v>2383</v>
      </c>
      <c r="AB1" s="13" t="s">
        <v>72</v>
      </c>
      <c r="AC1" s="13" t="s">
        <v>2372</v>
      </c>
      <c r="AD1" s="49" t="s">
        <v>2374</v>
      </c>
      <c r="AE1" s="49" t="s">
        <v>2373</v>
      </c>
      <c r="AF1" s="6" t="s">
        <v>17</v>
      </c>
      <c r="AH1" t="s">
        <v>2032</v>
      </c>
      <c r="AI1" s="49" t="s">
        <v>2385</v>
      </c>
      <c r="AJ1" s="203" t="s">
        <v>2218</v>
      </c>
      <c r="AK1" s="203"/>
      <c r="AL1" s="203"/>
      <c r="AM1" s="203"/>
      <c r="AN1" s="204" t="s">
        <v>2219</v>
      </c>
      <c r="AO1" s="204"/>
      <c r="AP1" s="204"/>
      <c r="AQ1" s="204"/>
      <c r="AR1" s="204"/>
      <c r="AS1" s="205" t="s">
        <v>2220</v>
      </c>
      <c r="AT1" s="205"/>
      <c r="AU1" s="205"/>
      <c r="AV1" s="205"/>
      <c r="AW1" s="203" t="s">
        <v>2221</v>
      </c>
      <c r="AX1" s="203"/>
      <c r="AY1" s="203"/>
      <c r="AZ1" s="203"/>
      <c r="BA1" s="203"/>
      <c r="BB1" s="203"/>
      <c r="BC1" s="206" t="s">
        <v>2222</v>
      </c>
      <c r="BD1" s="206"/>
      <c r="BE1" s="206"/>
      <c r="BF1" s="206"/>
      <c r="BG1" s="206"/>
      <c r="BH1" s="206"/>
      <c r="BI1" s="206"/>
      <c r="BJ1" s="206"/>
      <c r="BK1" s="202" t="s">
        <v>2223</v>
      </c>
      <c r="BL1" s="202"/>
      <c r="BM1" s="202"/>
      <c r="BN1" s="202"/>
      <c r="BO1" s="202"/>
      <c r="BP1" s="111" t="s">
        <v>2288</v>
      </c>
      <c r="BW1" s="6" t="s">
        <v>2032</v>
      </c>
      <c r="BX1" s="6" t="s">
        <v>2033</v>
      </c>
      <c r="BY1" s="6" t="s">
        <v>70</v>
      </c>
      <c r="BZ1" s="6" t="s">
        <v>2035</v>
      </c>
      <c r="CA1" s="6" t="s">
        <v>2090</v>
      </c>
      <c r="CB1" s="6" t="s">
        <v>2093</v>
      </c>
      <c r="CC1" s="6" t="s">
        <v>183</v>
      </c>
      <c r="CD1" s="6" t="s">
        <v>184</v>
      </c>
      <c r="CE1" s="6" t="s">
        <v>185</v>
      </c>
      <c r="CF1" s="6" t="s">
        <v>582</v>
      </c>
      <c r="CG1" s="6" t="s">
        <v>717</v>
      </c>
      <c r="CH1" s="6" t="s">
        <v>811</v>
      </c>
      <c r="CI1" s="6" t="s">
        <v>1687</v>
      </c>
      <c r="CJ1" s="6" t="s">
        <v>1534</v>
      </c>
      <c r="CK1" s="6" t="s">
        <v>571</v>
      </c>
      <c r="CL1" s="6" t="s">
        <v>311</v>
      </c>
      <c r="CM1" s="6" t="s">
        <v>312</v>
      </c>
      <c r="CN1" s="6" t="s">
        <v>313</v>
      </c>
      <c r="CO1" s="6" t="s">
        <v>314</v>
      </c>
      <c r="CP1" s="6" t="s">
        <v>315</v>
      </c>
      <c r="CQ1" s="6" t="s">
        <v>631</v>
      </c>
      <c r="CR1" s="49" t="s">
        <v>796</v>
      </c>
      <c r="CS1" s="7" t="s">
        <v>19</v>
      </c>
      <c r="CT1" s="7" t="s">
        <v>20</v>
      </c>
      <c r="CU1" s="6"/>
    </row>
    <row r="2" spans="2:100" ht="16.5" x14ac:dyDescent="0.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49"/>
      <c r="AE2" s="49"/>
      <c r="AF2" s="13"/>
      <c r="AJ2" s="49" t="s">
        <v>2289</v>
      </c>
      <c r="AK2" s="49" t="s">
        <v>2290</v>
      </c>
      <c r="AL2" s="49" t="s">
        <v>2291</v>
      </c>
      <c r="AM2" s="49" t="s">
        <v>2292</v>
      </c>
      <c r="AN2" s="49" t="s">
        <v>2293</v>
      </c>
      <c r="AO2" s="49" t="s">
        <v>2297</v>
      </c>
      <c r="AP2" s="49" t="s">
        <v>2294</v>
      </c>
      <c r="AQ2" s="49" t="s">
        <v>2334</v>
      </c>
      <c r="AR2" s="49" t="s">
        <v>2295</v>
      </c>
      <c r="AS2" s="49" t="s">
        <v>2296</v>
      </c>
      <c r="AT2" s="49" t="s">
        <v>2324</v>
      </c>
      <c r="AU2" s="49" t="s">
        <v>2298</v>
      </c>
      <c r="AV2" s="49" t="s">
        <v>2325</v>
      </c>
      <c r="AW2" s="49" t="s">
        <v>2299</v>
      </c>
      <c r="AX2" s="49" t="s">
        <v>2300</v>
      </c>
      <c r="AY2" s="49" t="s">
        <v>2301</v>
      </c>
      <c r="AZ2" s="49" t="s">
        <v>2302</v>
      </c>
      <c r="BA2" s="49" t="s">
        <v>2303</v>
      </c>
      <c r="BB2" s="49" t="s">
        <v>2304</v>
      </c>
      <c r="BC2" s="49" t="s">
        <v>2330</v>
      </c>
      <c r="BD2" s="49" t="s">
        <v>2305</v>
      </c>
      <c r="BE2" s="49" t="s">
        <v>2331</v>
      </c>
      <c r="BF2" s="49" t="s">
        <v>2332</v>
      </c>
      <c r="BG2" s="49" t="s">
        <v>2333</v>
      </c>
      <c r="BH2" s="49" t="s">
        <v>2327</v>
      </c>
      <c r="BI2" s="49" t="s">
        <v>2328</v>
      </c>
      <c r="BJ2" s="49" t="s">
        <v>2329</v>
      </c>
      <c r="BK2" s="49" t="s">
        <v>2306</v>
      </c>
      <c r="BL2" s="49" t="s">
        <v>2307</v>
      </c>
      <c r="BM2" s="49" t="s">
        <v>2308</v>
      </c>
      <c r="BN2" s="49" t="s">
        <v>2326</v>
      </c>
      <c r="BO2" s="49" t="s">
        <v>2309</v>
      </c>
      <c r="BW2" s="13"/>
      <c r="BX2" s="13"/>
      <c r="BY2" s="13"/>
      <c r="BZ2" s="13"/>
      <c r="CA2" s="13"/>
      <c r="CB2" s="13"/>
      <c r="CC2" s="13"/>
      <c r="CD2" s="13"/>
      <c r="CE2" s="13"/>
      <c r="CF2" s="13"/>
      <c r="CG2" s="13"/>
      <c r="CH2" s="13"/>
      <c r="CI2" s="13"/>
      <c r="CJ2" s="13"/>
      <c r="CK2" s="13"/>
      <c r="CL2" s="13"/>
      <c r="CM2" s="13"/>
      <c r="CN2" s="13"/>
      <c r="CO2" s="13"/>
      <c r="CP2" s="13"/>
      <c r="CQ2" s="13"/>
      <c r="CR2" s="49"/>
      <c r="CS2" s="63"/>
      <c r="CT2" s="63"/>
      <c r="CU2" s="13"/>
    </row>
    <row r="3" spans="2:100" ht="20.25" x14ac:dyDescent="0.3">
      <c r="B3" s="8">
        <v>1</v>
      </c>
      <c r="C3" s="103" t="s">
        <v>1815</v>
      </c>
      <c r="D3" s="104" t="s">
        <v>195</v>
      </c>
      <c r="E3" s="104">
        <v>0.04</v>
      </c>
      <c r="F3" s="104" t="s">
        <v>147</v>
      </c>
      <c r="G3" s="104">
        <v>136.238</v>
      </c>
      <c r="H3" s="104">
        <v>136.23400000000001</v>
      </c>
      <c r="I3" s="104">
        <v>136.036</v>
      </c>
      <c r="J3" s="105" t="s">
        <v>1816</v>
      </c>
      <c r="K3" s="104">
        <v>136.23400000000001</v>
      </c>
      <c r="L3" s="104">
        <v>-0.28000000000000003</v>
      </c>
      <c r="M3" s="76"/>
      <c r="N3" s="107">
        <f>SUM(AC5,AC7,AC9,AC10,AC13:AC17,AC20:AC24,AC29:AC31,AC34:AC35,AC37:AC39,AC41,AC43,AC47,AC51:AC57,AC61:AC68,AC70:AC72,AC82:AC84,AC91:AC92,AC94:AC96,AC98:AC99,AC101:AC102,AC104,AC107,AC110:AC111,AC115,AC117:AC126)/(COUNT(AC5,AC7,AC9,AC10,AC13:AC17,AC20:AC24,AC29:AC31,AC34:AC35,AC37:AC39,AC41,AC43,AC47,AC51:AC57,AC61:AC68,AC70:AC72,AC82:AC84,AC91:AC92,AC94:AC96,AC98:AC99,AC101:AC102,AC104,AC107,AC110:AC111,AC115,AC117:AC126))</f>
        <v>-0.12857142857142856</v>
      </c>
      <c r="O3" s="107">
        <f>SUM(X3:X131)/83</f>
        <v>0.66265060240963858</v>
      </c>
      <c r="P3" s="107">
        <f>SUM(AE3:AE131)/83</f>
        <v>0.61445783132530118</v>
      </c>
      <c r="Q3" s="107">
        <f>SUM(AC12,AC18:AC19,AC28,AC32,AC73,AC88,AC90,AC93,AC100,AC103,AC108,AC112:AC114)/83</f>
        <v>0.18072289156626506</v>
      </c>
      <c r="R3" s="107">
        <f>SUM(Y3:Y131)/83</f>
        <v>0.10843373493975904</v>
      </c>
      <c r="S3" s="107">
        <f>SUM(Z3:Z131)/83</f>
        <v>0.30120481927710846</v>
      </c>
      <c r="T3" s="107">
        <f>SUM(AA3:AA131)/83</f>
        <v>9.6385542168674704E-2</v>
      </c>
      <c r="U3" s="76">
        <f>SUM(AB3:AB131)/83</f>
        <v>0.13253012048192772</v>
      </c>
      <c r="V3" s="76"/>
      <c r="W3" s="128" t="s">
        <v>72</v>
      </c>
      <c r="X3" s="128"/>
      <c r="Y3" s="128"/>
      <c r="Z3" s="128"/>
      <c r="AA3" s="128"/>
      <c r="AB3" s="128">
        <v>1</v>
      </c>
      <c r="AC3" s="82">
        <v>-1</v>
      </c>
      <c r="AD3" s="109" t="s">
        <v>73</v>
      </c>
      <c r="AE3" s="109">
        <v>1</v>
      </c>
      <c r="AF3" s="59">
        <v>0.15</v>
      </c>
      <c r="AG3" s="109">
        <v>1</v>
      </c>
      <c r="AH3" t="s">
        <v>2384</v>
      </c>
      <c r="AI3" s="109">
        <v>1</v>
      </c>
      <c r="AJ3" s="49"/>
      <c r="BW3" s="90" t="s">
        <v>2037</v>
      </c>
      <c r="BX3" s="90" t="s">
        <v>2034</v>
      </c>
      <c r="BY3" s="90" t="s">
        <v>2036</v>
      </c>
      <c r="BZ3" s="90" t="s">
        <v>73</v>
      </c>
      <c r="CA3" s="90" t="s">
        <v>2091</v>
      </c>
      <c r="CB3" s="90" t="s">
        <v>2092</v>
      </c>
      <c r="CC3" s="90" t="s">
        <v>1810</v>
      </c>
      <c r="CD3" s="92" t="s">
        <v>1811</v>
      </c>
      <c r="CE3" s="92" t="s">
        <v>1812</v>
      </c>
      <c r="CF3" s="92" t="s">
        <v>1813</v>
      </c>
      <c r="CG3" s="92"/>
      <c r="CH3" s="92" t="s">
        <v>1814</v>
      </c>
      <c r="CI3" s="92"/>
      <c r="CJ3" s="100" t="s">
        <v>60</v>
      </c>
      <c r="CK3" s="40" t="s">
        <v>2047</v>
      </c>
      <c r="CL3" s="40" t="s">
        <v>2048</v>
      </c>
      <c r="CM3" s="40" t="s">
        <v>2049</v>
      </c>
      <c r="CN3" s="40" t="s">
        <v>2050</v>
      </c>
      <c r="CO3" s="40" t="s">
        <v>2051</v>
      </c>
      <c r="CP3" s="40" t="s">
        <v>2052</v>
      </c>
      <c r="CQ3" s="40"/>
      <c r="CR3" s="40"/>
      <c r="CS3" s="14">
        <f>CU3+AF3+M3</f>
        <v>1000.15</v>
      </c>
      <c r="CT3" s="9" t="s">
        <v>21</v>
      </c>
      <c r="CU3" s="15">
        <v>1000</v>
      </c>
      <c r="CV3" s="11"/>
    </row>
    <row r="4" spans="2:100" ht="20.25" x14ac:dyDescent="0.3">
      <c r="B4" s="8">
        <v>2</v>
      </c>
      <c r="C4" s="103" t="s">
        <v>1817</v>
      </c>
      <c r="D4" s="104" t="s">
        <v>195</v>
      </c>
      <c r="E4" s="104">
        <v>0.04</v>
      </c>
      <c r="F4" s="104" t="s">
        <v>147</v>
      </c>
      <c r="G4" s="104">
        <v>135.97999999999999</v>
      </c>
      <c r="H4" s="104">
        <v>136.19999999999999</v>
      </c>
      <c r="I4" s="104">
        <v>135.80000000000001</v>
      </c>
      <c r="J4" s="105" t="s">
        <v>1818</v>
      </c>
      <c r="K4" s="104">
        <v>135.80000000000001</v>
      </c>
      <c r="L4" s="104">
        <v>-0.28000000000000003</v>
      </c>
      <c r="M4" s="76"/>
      <c r="N4" s="76"/>
      <c r="O4" s="76"/>
      <c r="P4" s="76"/>
      <c r="Q4" s="76"/>
      <c r="R4" s="76"/>
      <c r="S4" s="76"/>
      <c r="T4" s="76"/>
      <c r="U4" s="76"/>
      <c r="V4" s="76"/>
      <c r="W4" s="127" t="s">
        <v>73</v>
      </c>
      <c r="X4" s="127"/>
      <c r="Y4" s="127"/>
      <c r="Z4" s="127"/>
      <c r="AA4" s="127"/>
      <c r="AB4" s="127"/>
      <c r="AC4" s="76">
        <v>1</v>
      </c>
      <c r="AE4">
        <v>1</v>
      </c>
      <c r="AF4" s="59">
        <v>6.72</v>
      </c>
      <c r="AG4" s="109">
        <v>2</v>
      </c>
      <c r="AH4" t="s">
        <v>2386</v>
      </c>
      <c r="AI4" s="134">
        <v>1</v>
      </c>
      <c r="AJ4" s="49"/>
      <c r="BW4" s="90" t="s">
        <v>2038</v>
      </c>
      <c r="BX4" s="90" t="s">
        <v>2034</v>
      </c>
      <c r="BY4" s="90" t="s">
        <v>73</v>
      </c>
      <c r="BZ4" s="90" t="s">
        <v>1532</v>
      </c>
      <c r="CA4" s="90" t="s">
        <v>2092</v>
      </c>
      <c r="CB4" s="90" t="s">
        <v>2092</v>
      </c>
      <c r="CC4" s="90" t="s">
        <v>1819</v>
      </c>
      <c r="CD4" s="92" t="s">
        <v>1820</v>
      </c>
      <c r="CE4" s="92" t="s">
        <v>73</v>
      </c>
      <c r="CF4" s="92" t="s">
        <v>1821</v>
      </c>
      <c r="CG4" s="92"/>
      <c r="CH4" s="92"/>
      <c r="CI4" s="92"/>
      <c r="CJ4" s="100" t="s">
        <v>60</v>
      </c>
      <c r="CK4" s="40" t="s">
        <v>2047</v>
      </c>
      <c r="CL4" s="40" t="s">
        <v>2048</v>
      </c>
      <c r="CM4" s="40" t="s">
        <v>2049</v>
      </c>
      <c r="CN4" s="40" t="s">
        <v>2050</v>
      </c>
      <c r="CO4" s="40" t="s">
        <v>2051</v>
      </c>
      <c r="CP4" s="40" t="s">
        <v>2052</v>
      </c>
      <c r="CQ4" s="40"/>
      <c r="CR4" s="40"/>
      <c r="CS4" s="14"/>
      <c r="CT4" s="9" t="s">
        <v>23</v>
      </c>
      <c r="CU4" s="16">
        <f>CZ21</f>
        <v>0</v>
      </c>
      <c r="CV4" s="11"/>
    </row>
    <row r="5" spans="2:100" ht="20.25" x14ac:dyDescent="0.3">
      <c r="B5" s="8">
        <v>3</v>
      </c>
      <c r="C5" s="106" t="s">
        <v>1840</v>
      </c>
      <c r="D5" s="107" t="s">
        <v>195</v>
      </c>
      <c r="E5" s="107">
        <v>0.04</v>
      </c>
      <c r="F5" s="107" t="s">
        <v>147</v>
      </c>
      <c r="G5" s="107">
        <v>135.536</v>
      </c>
      <c r="H5" s="107">
        <v>135.72</v>
      </c>
      <c r="I5" s="107">
        <v>135.34899999999999</v>
      </c>
      <c r="J5" s="108" t="s">
        <v>1841</v>
      </c>
      <c r="K5" s="107">
        <v>135.71100000000001</v>
      </c>
      <c r="L5" s="107">
        <v>-0.28000000000000003</v>
      </c>
      <c r="M5" s="76"/>
      <c r="N5" s="76"/>
      <c r="O5" s="76"/>
      <c r="P5" s="76"/>
      <c r="Q5" s="76"/>
      <c r="R5" s="76"/>
      <c r="S5" s="76"/>
      <c r="T5" s="76"/>
      <c r="U5" s="76"/>
      <c r="V5" s="76"/>
      <c r="W5" s="129" t="s">
        <v>28</v>
      </c>
      <c r="X5" s="129">
        <v>1</v>
      </c>
      <c r="Y5" s="129"/>
      <c r="Z5" s="129">
        <v>1</v>
      </c>
      <c r="AA5" s="129"/>
      <c r="AB5" s="129"/>
      <c r="AC5" s="82">
        <v>1</v>
      </c>
      <c r="AD5" s="130" t="s">
        <v>71</v>
      </c>
      <c r="AE5" s="130"/>
      <c r="AF5" s="59">
        <v>-6.54</v>
      </c>
      <c r="AG5" s="110">
        <v>3</v>
      </c>
      <c r="AH5" t="s">
        <v>2387</v>
      </c>
      <c r="AI5" s="110">
        <v>-1</v>
      </c>
      <c r="AJ5" s="49"/>
      <c r="BW5" s="90" t="s">
        <v>2039</v>
      </c>
      <c r="BX5" s="90" t="s">
        <v>2046</v>
      </c>
      <c r="BY5" s="90" t="s">
        <v>71</v>
      </c>
      <c r="BZ5" s="90" t="s">
        <v>2040</v>
      </c>
      <c r="CA5" s="90" t="s">
        <v>2092</v>
      </c>
      <c r="CB5" s="90" t="s">
        <v>2092</v>
      </c>
      <c r="CC5" s="90" t="s">
        <v>1822</v>
      </c>
      <c r="CD5" s="92" t="s">
        <v>1823</v>
      </c>
      <c r="CE5" s="92" t="s">
        <v>71</v>
      </c>
      <c r="CF5" s="92" t="s">
        <v>1824</v>
      </c>
      <c r="CG5" s="92" t="s">
        <v>1825</v>
      </c>
      <c r="CH5" s="92"/>
      <c r="CI5" s="92" t="s">
        <v>1831</v>
      </c>
      <c r="CJ5" s="100" t="s">
        <v>60</v>
      </c>
      <c r="CK5" s="40" t="s">
        <v>2053</v>
      </c>
      <c r="CL5" s="40" t="s">
        <v>2054</v>
      </c>
      <c r="CM5" s="40" t="s">
        <v>2055</v>
      </c>
      <c r="CN5" s="40" t="s">
        <v>2056</v>
      </c>
      <c r="CO5" s="40" t="s">
        <v>2057</v>
      </c>
      <c r="CP5" s="40" t="s">
        <v>2058</v>
      </c>
      <c r="CQ5" s="40"/>
      <c r="CR5" s="40"/>
      <c r="CS5" s="14"/>
      <c r="CT5" s="9" t="s">
        <v>29</v>
      </c>
      <c r="CU5" s="18">
        <f>CY21</f>
        <v>0</v>
      </c>
      <c r="CV5" s="11"/>
    </row>
    <row r="6" spans="2:100" ht="20.25" x14ac:dyDescent="0.3">
      <c r="B6" s="8">
        <v>3</v>
      </c>
      <c r="C6" s="103" t="s">
        <v>1842</v>
      </c>
      <c r="D6" s="104" t="s">
        <v>195</v>
      </c>
      <c r="E6" s="104">
        <v>0.04</v>
      </c>
      <c r="F6" s="104" t="s">
        <v>147</v>
      </c>
      <c r="G6" s="104">
        <v>135.88300000000001</v>
      </c>
      <c r="H6" s="104">
        <v>135.875</v>
      </c>
      <c r="I6" s="104">
        <v>135.58600000000001</v>
      </c>
      <c r="J6" s="108" t="s">
        <v>1843</v>
      </c>
      <c r="K6" s="104">
        <v>135.875</v>
      </c>
      <c r="L6" s="104">
        <v>-0.28000000000000003</v>
      </c>
      <c r="M6" s="76"/>
      <c r="N6" s="76"/>
      <c r="O6" s="76"/>
      <c r="P6" s="76">
        <f>O3+Q3+R3+U3</f>
        <v>1.0843373493975905</v>
      </c>
      <c r="Q6" s="76"/>
      <c r="R6" s="76"/>
      <c r="S6" s="76"/>
      <c r="T6" s="76"/>
      <c r="U6" s="76"/>
      <c r="V6" s="76"/>
      <c r="W6" s="128" t="s">
        <v>72</v>
      </c>
      <c r="X6" s="128"/>
      <c r="Y6" s="128"/>
      <c r="Z6" s="128"/>
      <c r="AA6" s="128"/>
      <c r="AB6" s="128"/>
      <c r="AC6" s="82">
        <v>1</v>
      </c>
      <c r="AF6" s="59">
        <v>0.3</v>
      </c>
      <c r="AG6" s="109">
        <v>4</v>
      </c>
      <c r="AH6" t="s">
        <v>2388</v>
      </c>
      <c r="AI6" s="110">
        <v>-1</v>
      </c>
      <c r="AJ6" s="49"/>
      <c r="BW6" s="90" t="s">
        <v>2042</v>
      </c>
      <c r="BX6" s="90" t="s">
        <v>2041</v>
      </c>
      <c r="BY6" s="90" t="s">
        <v>2043</v>
      </c>
      <c r="BZ6" s="90" t="s">
        <v>2040</v>
      </c>
      <c r="CA6" s="90" t="s">
        <v>2092</v>
      </c>
      <c r="CB6" s="90" t="s">
        <v>2091</v>
      </c>
      <c r="CC6" s="90" t="s">
        <v>1826</v>
      </c>
      <c r="CD6" s="92" t="s">
        <v>1827</v>
      </c>
      <c r="CE6" s="92" t="s">
        <v>1828</v>
      </c>
      <c r="CF6" s="92" t="s">
        <v>1829</v>
      </c>
      <c r="CG6" s="92"/>
      <c r="CH6" s="92" t="s">
        <v>1830</v>
      </c>
      <c r="CI6" s="92"/>
      <c r="CJ6" s="102" t="s">
        <v>69</v>
      </c>
      <c r="CK6" s="40" t="s">
        <v>2053</v>
      </c>
      <c r="CL6" s="40" t="s">
        <v>2054</v>
      </c>
      <c r="CM6" s="40" t="s">
        <v>2055</v>
      </c>
      <c r="CN6" s="40" t="s">
        <v>2056</v>
      </c>
      <c r="CO6" s="40" t="s">
        <v>2057</v>
      </c>
      <c r="CP6" s="40" t="s">
        <v>2058</v>
      </c>
      <c r="CQ6" s="40"/>
      <c r="CR6" s="40"/>
      <c r="CS6" s="14"/>
      <c r="CT6" s="9"/>
      <c r="CU6" s="18"/>
      <c r="CV6" s="11"/>
    </row>
    <row r="7" spans="2:100" ht="20.25" x14ac:dyDescent="0.3">
      <c r="B7" s="8">
        <v>4</v>
      </c>
      <c r="C7" s="106" t="s">
        <v>1844</v>
      </c>
      <c r="D7" s="107" t="s">
        <v>195</v>
      </c>
      <c r="E7" s="107">
        <v>0.04</v>
      </c>
      <c r="F7" s="107" t="s">
        <v>147</v>
      </c>
      <c r="G7" s="107">
        <v>135.97300000000001</v>
      </c>
      <c r="H7" s="107">
        <v>136.16800000000001</v>
      </c>
      <c r="I7" s="107">
        <v>135.68700000000001</v>
      </c>
      <c r="J7" s="108" t="s">
        <v>1845</v>
      </c>
      <c r="K7" s="107">
        <v>136.09800000000001</v>
      </c>
      <c r="L7" s="107">
        <v>-0.28000000000000003</v>
      </c>
      <c r="M7" s="76"/>
      <c r="N7" s="76"/>
      <c r="O7" s="76"/>
      <c r="P7" s="76"/>
      <c r="Q7" s="76"/>
      <c r="R7" s="76"/>
      <c r="S7" s="76"/>
      <c r="T7" s="76"/>
      <c r="U7" s="76"/>
      <c r="V7" s="76"/>
      <c r="W7" s="129" t="s">
        <v>28</v>
      </c>
      <c r="X7" s="129">
        <v>1</v>
      </c>
      <c r="Y7" s="129"/>
      <c r="Z7" s="129">
        <v>1</v>
      </c>
      <c r="AA7" s="129"/>
      <c r="AB7" s="129"/>
      <c r="AC7" s="82">
        <v>1</v>
      </c>
      <c r="AD7" s="130" t="s">
        <v>71</v>
      </c>
      <c r="AE7" s="130"/>
      <c r="AF7" s="59">
        <v>-4.66</v>
      </c>
      <c r="AG7" s="110">
        <v>5</v>
      </c>
      <c r="AH7" t="s">
        <v>2388</v>
      </c>
      <c r="AI7" s="110">
        <v>-1</v>
      </c>
      <c r="AJ7" s="49"/>
      <c r="BW7" s="90" t="s">
        <v>2044</v>
      </c>
      <c r="BX7" s="90" t="s">
        <v>2041</v>
      </c>
      <c r="BY7" s="90" t="s">
        <v>2045</v>
      </c>
      <c r="BZ7" s="90" t="s">
        <v>2040</v>
      </c>
      <c r="CA7" s="90" t="s">
        <v>2092</v>
      </c>
      <c r="CB7" s="90" t="s">
        <v>2091</v>
      </c>
      <c r="CC7" s="90" t="s">
        <v>1832</v>
      </c>
      <c r="CD7" s="92" t="s">
        <v>1833</v>
      </c>
      <c r="CE7" s="92" t="s">
        <v>71</v>
      </c>
      <c r="CF7" s="92" t="s">
        <v>1834</v>
      </c>
      <c r="CG7" s="92"/>
      <c r="CH7" s="92"/>
      <c r="CI7" s="92"/>
      <c r="CJ7" s="101" t="s">
        <v>61</v>
      </c>
      <c r="CK7" s="40" t="s">
        <v>2053</v>
      </c>
      <c r="CL7" s="40" t="s">
        <v>2054</v>
      </c>
      <c r="CM7" s="40" t="s">
        <v>2055</v>
      </c>
      <c r="CN7" s="40" t="s">
        <v>2056</v>
      </c>
      <c r="CO7" s="40" t="s">
        <v>2057</v>
      </c>
      <c r="CP7" s="40" t="s">
        <v>2058</v>
      </c>
      <c r="CQ7" s="40"/>
      <c r="CR7" s="40"/>
      <c r="CS7" s="14"/>
      <c r="CT7" s="9" t="s">
        <v>32</v>
      </c>
      <c r="CU7" s="23">
        <v>0.01</v>
      </c>
    </row>
    <row r="8" spans="2:100" ht="20.25" x14ac:dyDescent="0.3">
      <c r="B8" s="8">
        <v>5</v>
      </c>
      <c r="C8" s="103" t="s">
        <v>1846</v>
      </c>
      <c r="D8" s="104" t="s">
        <v>200</v>
      </c>
      <c r="E8" s="104">
        <v>0.04</v>
      </c>
      <c r="F8" s="104" t="s">
        <v>147</v>
      </c>
      <c r="G8" s="104">
        <v>136.41499999999999</v>
      </c>
      <c r="H8" s="104">
        <v>136.21199999999999</v>
      </c>
      <c r="I8" s="104">
        <v>0</v>
      </c>
      <c r="J8" s="105" t="s">
        <v>1847</v>
      </c>
      <c r="K8" s="104">
        <v>136.21199999999999</v>
      </c>
      <c r="L8" s="104">
        <v>-0.28000000000000003</v>
      </c>
      <c r="M8" s="76"/>
      <c r="N8" s="76"/>
      <c r="O8" s="76"/>
      <c r="P8" s="76"/>
      <c r="Q8" s="76"/>
      <c r="R8" s="76"/>
      <c r="S8" s="76"/>
      <c r="T8" s="76"/>
      <c r="U8" s="76"/>
      <c r="V8" s="76"/>
      <c r="W8" s="130" t="s">
        <v>71</v>
      </c>
      <c r="X8" s="130"/>
      <c r="Y8" s="130">
        <v>1</v>
      </c>
      <c r="Z8" s="130">
        <v>1</v>
      </c>
      <c r="AA8" s="130"/>
      <c r="AB8" s="130"/>
      <c r="AC8" s="82">
        <v>1</v>
      </c>
      <c r="AF8" s="59">
        <v>-7.58</v>
      </c>
      <c r="AG8" s="110">
        <v>6</v>
      </c>
      <c r="AH8" t="s">
        <v>2388</v>
      </c>
      <c r="AI8" s="110">
        <v>-1</v>
      </c>
      <c r="AJ8" s="49"/>
      <c r="BW8" s="90" t="s">
        <v>2060</v>
      </c>
      <c r="BX8" s="90" t="s">
        <v>2059</v>
      </c>
      <c r="BY8" s="90" t="s">
        <v>71</v>
      </c>
      <c r="BZ8" s="90" t="s">
        <v>2061</v>
      </c>
      <c r="CA8" s="90" t="s">
        <v>2092</v>
      </c>
      <c r="CB8" s="90" t="s">
        <v>2092</v>
      </c>
      <c r="CC8" s="90" t="s">
        <v>1839</v>
      </c>
      <c r="CD8" s="92" t="s">
        <v>1835</v>
      </c>
      <c r="CE8" s="92"/>
      <c r="CF8" s="92" t="s">
        <v>1836</v>
      </c>
      <c r="CG8" s="92"/>
      <c r="CH8" s="92" t="s">
        <v>1837</v>
      </c>
      <c r="CI8" s="92" t="s">
        <v>1838</v>
      </c>
      <c r="CJ8" s="101" t="s">
        <v>61</v>
      </c>
      <c r="CK8" s="40" t="s">
        <v>2066</v>
      </c>
      <c r="CL8" s="40" t="s">
        <v>2067</v>
      </c>
      <c r="CM8" s="40" t="s">
        <v>2068</v>
      </c>
      <c r="CN8" s="40" t="s">
        <v>2069</v>
      </c>
      <c r="CO8" s="40" t="s">
        <v>2070</v>
      </c>
      <c r="CP8" s="40" t="s">
        <v>2071</v>
      </c>
      <c r="CQ8" s="40"/>
      <c r="CR8" s="40"/>
      <c r="CS8" s="14"/>
      <c r="CT8" s="9" t="s">
        <v>35</v>
      </c>
      <c r="CU8" s="15">
        <f>CU16*CU7</f>
        <v>10</v>
      </c>
    </row>
    <row r="9" spans="2:100" ht="16.5" x14ac:dyDescent="0.3">
      <c r="B9" s="8">
        <v>6</v>
      </c>
      <c r="C9" s="106" t="s">
        <v>1848</v>
      </c>
      <c r="D9" s="107" t="s">
        <v>195</v>
      </c>
      <c r="E9" s="107">
        <v>0.04</v>
      </c>
      <c r="F9" s="107" t="s">
        <v>147</v>
      </c>
      <c r="G9" s="107">
        <v>136.00800000000001</v>
      </c>
      <c r="H9" s="107">
        <v>136.24100000000001</v>
      </c>
      <c r="I9" s="107">
        <v>135.708</v>
      </c>
      <c r="J9" s="105" t="s">
        <v>1849</v>
      </c>
      <c r="K9" s="107">
        <v>136.05500000000001</v>
      </c>
      <c r="L9" s="107">
        <v>-0.28000000000000003</v>
      </c>
      <c r="M9" s="76"/>
      <c r="N9" s="76"/>
      <c r="O9" s="76"/>
      <c r="P9" s="76"/>
      <c r="Q9" s="76"/>
      <c r="R9" s="76"/>
      <c r="S9" s="76"/>
      <c r="T9" s="76"/>
      <c r="U9" s="76"/>
      <c r="V9" s="76"/>
      <c r="W9" s="129" t="s">
        <v>28</v>
      </c>
      <c r="X9" s="129">
        <v>1</v>
      </c>
      <c r="Y9" s="129"/>
      <c r="Z9" s="129">
        <v>1</v>
      </c>
      <c r="AA9" s="129"/>
      <c r="AB9" s="129"/>
      <c r="AC9" s="82">
        <v>1</v>
      </c>
      <c r="AD9" s="130" t="s">
        <v>71</v>
      </c>
      <c r="AE9" s="130"/>
      <c r="AF9" s="59">
        <v>-1.75</v>
      </c>
      <c r="AG9" s="110">
        <v>7</v>
      </c>
      <c r="AH9" t="s">
        <v>2389</v>
      </c>
      <c r="AI9" s="110">
        <v>-1</v>
      </c>
      <c r="AJ9" s="49"/>
      <c r="BW9" s="90" t="s">
        <v>2062</v>
      </c>
      <c r="BX9" s="90" t="s">
        <v>2063</v>
      </c>
      <c r="BY9" s="90" t="s">
        <v>2064</v>
      </c>
      <c r="BZ9" s="90" t="s">
        <v>2065</v>
      </c>
      <c r="CA9" s="90" t="s">
        <v>2091</v>
      </c>
      <c r="CB9" s="90" t="s">
        <v>2092</v>
      </c>
      <c r="CC9" s="90" t="s">
        <v>1839</v>
      </c>
      <c r="CD9" s="92" t="s">
        <v>1835</v>
      </c>
      <c r="CE9" s="92"/>
      <c r="CF9" s="92" t="s">
        <v>1836</v>
      </c>
      <c r="CG9" s="92"/>
      <c r="CH9" s="92" t="s">
        <v>1837</v>
      </c>
      <c r="CI9" s="92"/>
      <c r="CJ9" s="101" t="s">
        <v>61</v>
      </c>
      <c r="CK9" s="40" t="s">
        <v>2066</v>
      </c>
      <c r="CL9" s="40" t="s">
        <v>2067</v>
      </c>
      <c r="CM9" s="40" t="s">
        <v>2068</v>
      </c>
      <c r="CN9" s="40" t="s">
        <v>2069</v>
      </c>
      <c r="CO9" s="40" t="s">
        <v>2070</v>
      </c>
      <c r="CP9" s="40" t="s">
        <v>2071</v>
      </c>
      <c r="CQ9" s="40"/>
      <c r="CR9" s="40"/>
      <c r="CS9" s="14"/>
      <c r="CT9" s="9" t="s">
        <v>38</v>
      </c>
      <c r="CV9" s="26" t="s">
        <v>9</v>
      </c>
    </row>
    <row r="10" spans="2:100" ht="20.25" x14ac:dyDescent="0.3">
      <c r="B10" s="8">
        <v>7</v>
      </c>
      <c r="C10" s="103" t="s">
        <v>1855</v>
      </c>
      <c r="D10" s="104" t="s">
        <v>195</v>
      </c>
      <c r="E10" s="104">
        <v>0.02</v>
      </c>
      <c r="F10" s="104" t="s">
        <v>147</v>
      </c>
      <c r="G10" s="104">
        <v>135.47800000000001</v>
      </c>
      <c r="H10" s="104">
        <v>135.55500000000001</v>
      </c>
      <c r="I10" s="104">
        <v>135.374</v>
      </c>
      <c r="J10" s="108" t="s">
        <v>1856</v>
      </c>
      <c r="K10" s="104">
        <v>135.404</v>
      </c>
      <c r="L10" s="104">
        <v>-0.14000000000000001</v>
      </c>
      <c r="M10" s="76"/>
      <c r="N10" s="76"/>
      <c r="O10" s="76"/>
      <c r="P10" s="76"/>
      <c r="Q10" s="76"/>
      <c r="R10" s="76"/>
      <c r="S10" s="76"/>
      <c r="T10" s="76"/>
      <c r="U10" s="76"/>
      <c r="V10" s="76"/>
      <c r="W10" s="129" t="s">
        <v>28</v>
      </c>
      <c r="X10" s="129">
        <v>1</v>
      </c>
      <c r="Y10" s="129"/>
      <c r="Z10" s="129"/>
      <c r="AA10" s="129"/>
      <c r="AB10" s="129"/>
      <c r="AC10" s="82">
        <v>-1</v>
      </c>
      <c r="AD10" s="109" t="s">
        <v>73</v>
      </c>
      <c r="AE10" s="109">
        <v>1</v>
      </c>
      <c r="AF10" s="59">
        <v>1.41</v>
      </c>
      <c r="AG10" s="109">
        <v>8</v>
      </c>
      <c r="AH10" t="s">
        <v>2389</v>
      </c>
      <c r="AI10" s="110">
        <v>-1</v>
      </c>
      <c r="AJ10" s="49"/>
      <c r="BW10" s="90" t="s">
        <v>2072</v>
      </c>
      <c r="BX10" s="90" t="s">
        <v>2073</v>
      </c>
      <c r="BY10" s="90" t="s">
        <v>2074</v>
      </c>
      <c r="BZ10" s="90" t="s">
        <v>2065</v>
      </c>
      <c r="CA10" s="90" t="s">
        <v>2092</v>
      </c>
      <c r="CB10" s="90" t="s">
        <v>2091</v>
      </c>
      <c r="CC10" s="90" t="s">
        <v>1850</v>
      </c>
      <c r="CD10" s="92" t="s">
        <v>1851</v>
      </c>
      <c r="CE10" s="92" t="s">
        <v>1852</v>
      </c>
      <c r="CF10" s="92" t="s">
        <v>1853</v>
      </c>
      <c r="CG10" s="92"/>
      <c r="CH10" s="92" t="s">
        <v>2075</v>
      </c>
      <c r="CI10" s="92"/>
      <c r="CJ10" s="102" t="s">
        <v>69</v>
      </c>
      <c r="CK10" s="40" t="s">
        <v>2076</v>
      </c>
      <c r="CL10" s="40" t="s">
        <v>2077</v>
      </c>
      <c r="CM10" s="40" t="s">
        <v>2078</v>
      </c>
      <c r="CN10" s="40" t="s">
        <v>2079</v>
      </c>
      <c r="CO10" s="40" t="s">
        <v>2080</v>
      </c>
      <c r="CP10" s="40" t="s">
        <v>2081</v>
      </c>
      <c r="CQ10" s="40"/>
      <c r="CR10" s="40"/>
      <c r="CS10" s="14"/>
      <c r="CT10" s="9" t="s">
        <v>41</v>
      </c>
      <c r="CU10" s="28">
        <v>2</v>
      </c>
      <c r="CV10" s="9" t="s">
        <v>42</v>
      </c>
    </row>
    <row r="11" spans="2:100" ht="20.25" x14ac:dyDescent="0.3">
      <c r="B11" s="8">
        <v>8</v>
      </c>
      <c r="C11" s="106" t="s">
        <v>1857</v>
      </c>
      <c r="D11" s="107" t="s">
        <v>195</v>
      </c>
      <c r="E11" s="107">
        <v>0.02</v>
      </c>
      <c r="F11" s="107" t="s">
        <v>147</v>
      </c>
      <c r="G11" s="107">
        <v>135.476</v>
      </c>
      <c r="H11" s="107">
        <v>135.465</v>
      </c>
      <c r="I11" s="107">
        <v>135.31399999999999</v>
      </c>
      <c r="J11" s="108" t="s">
        <v>1858</v>
      </c>
      <c r="K11" s="107">
        <v>135.465</v>
      </c>
      <c r="L11" s="107">
        <v>-0.14000000000000001</v>
      </c>
      <c r="M11" s="76"/>
      <c r="N11" s="76"/>
      <c r="O11" s="76"/>
      <c r="P11" s="76"/>
      <c r="Q11" s="76"/>
      <c r="R11" s="76"/>
      <c r="S11" s="76"/>
      <c r="T11" s="76"/>
      <c r="U11" s="76"/>
      <c r="V11" s="76"/>
      <c r="W11" s="128" t="s">
        <v>72</v>
      </c>
      <c r="X11" s="128"/>
      <c r="Y11" s="128"/>
      <c r="Z11" s="128"/>
      <c r="AA11" s="128"/>
      <c r="AB11" s="128">
        <v>1</v>
      </c>
      <c r="AC11" s="82">
        <v>-1</v>
      </c>
      <c r="AD11" s="109" t="s">
        <v>73</v>
      </c>
      <c r="AE11" s="109">
        <v>0</v>
      </c>
      <c r="AF11" s="59">
        <v>0.21</v>
      </c>
      <c r="AG11">
        <v>8</v>
      </c>
      <c r="AI11" s="110"/>
      <c r="AJ11" s="49"/>
      <c r="BW11" s="90" t="s">
        <v>2072</v>
      </c>
      <c r="BX11" s="90" t="s">
        <v>2073</v>
      </c>
      <c r="BY11" s="90" t="s">
        <v>2043</v>
      </c>
      <c r="BZ11" s="90" t="s">
        <v>2061</v>
      </c>
      <c r="CA11" s="90" t="s">
        <v>2092</v>
      </c>
      <c r="CB11" s="90" t="s">
        <v>2091</v>
      </c>
      <c r="CC11" s="90" t="s">
        <v>1850</v>
      </c>
      <c r="CD11" s="92" t="s">
        <v>1851</v>
      </c>
      <c r="CE11" s="92" t="s">
        <v>1852</v>
      </c>
      <c r="CF11" s="92" t="s">
        <v>1853</v>
      </c>
      <c r="CG11" s="92"/>
      <c r="CH11" s="92" t="s">
        <v>1854</v>
      </c>
      <c r="CI11" s="92"/>
      <c r="CJ11" s="102" t="s">
        <v>69</v>
      </c>
      <c r="CK11" s="40" t="s">
        <v>2076</v>
      </c>
      <c r="CL11" s="40" t="s">
        <v>2077</v>
      </c>
      <c r="CM11" s="40" t="s">
        <v>2078</v>
      </c>
      <c r="CN11" s="40" t="s">
        <v>2079</v>
      </c>
      <c r="CO11" s="40" t="s">
        <v>2080</v>
      </c>
      <c r="CP11" s="40" t="s">
        <v>2081</v>
      </c>
      <c r="CQ11" s="40"/>
      <c r="CR11" s="40"/>
      <c r="CS11" s="14"/>
      <c r="CT11" s="9" t="s">
        <v>43</v>
      </c>
      <c r="CU11" s="28">
        <v>1</v>
      </c>
      <c r="CV11" s="29">
        <f>CU8*CU10</f>
        <v>20</v>
      </c>
    </row>
    <row r="12" spans="2:100" ht="20.25" x14ac:dyDescent="0.3">
      <c r="B12" s="8">
        <v>9</v>
      </c>
      <c r="C12" s="103" t="s">
        <v>1885</v>
      </c>
      <c r="D12" s="104" t="s">
        <v>200</v>
      </c>
      <c r="E12" s="104">
        <v>0.02</v>
      </c>
      <c r="F12" s="104" t="s">
        <v>147</v>
      </c>
      <c r="G12" s="104">
        <v>136.191</v>
      </c>
      <c r="H12" s="104">
        <v>136.05500000000001</v>
      </c>
      <c r="I12" s="104">
        <v>136.333</v>
      </c>
      <c r="J12" s="105" t="s">
        <v>1886</v>
      </c>
      <c r="K12" s="104">
        <v>136.333</v>
      </c>
      <c r="L12" s="107">
        <v>-0.14000000000000001</v>
      </c>
      <c r="M12" s="76"/>
      <c r="N12" s="76"/>
      <c r="O12" s="76"/>
      <c r="P12" s="76"/>
      <c r="Q12" s="76"/>
      <c r="R12" s="76"/>
      <c r="S12" s="76"/>
      <c r="T12" s="76"/>
      <c r="U12" s="76"/>
      <c r="V12" s="76"/>
      <c r="W12" s="127" t="s">
        <v>73</v>
      </c>
      <c r="X12" s="127"/>
      <c r="Y12" s="127"/>
      <c r="Z12" s="127"/>
      <c r="AA12" s="127"/>
      <c r="AB12" s="127"/>
      <c r="AC12" s="82">
        <v>1</v>
      </c>
      <c r="AE12">
        <v>1</v>
      </c>
      <c r="AF12" s="59">
        <v>2.7</v>
      </c>
      <c r="AG12" s="109">
        <v>9</v>
      </c>
      <c r="AH12" t="s">
        <v>2389</v>
      </c>
      <c r="AI12" s="134">
        <v>1</v>
      </c>
      <c r="AJ12" s="49"/>
      <c r="BW12" s="90" t="s">
        <v>2126</v>
      </c>
      <c r="BX12" s="90" t="s">
        <v>2034</v>
      </c>
      <c r="BY12" s="90" t="s">
        <v>2088</v>
      </c>
      <c r="BZ12" s="90" t="s">
        <v>73</v>
      </c>
      <c r="CA12" s="90" t="s">
        <v>2091</v>
      </c>
      <c r="CB12" s="90" t="s">
        <v>2092</v>
      </c>
      <c r="CC12" s="90" t="s">
        <v>1859</v>
      </c>
      <c r="CD12" s="92" t="s">
        <v>1860</v>
      </c>
      <c r="CE12" s="92" t="s">
        <v>73</v>
      </c>
      <c r="CF12" s="92" t="s">
        <v>1861</v>
      </c>
      <c r="CG12" s="92"/>
      <c r="CH12" s="92" t="s">
        <v>1862</v>
      </c>
      <c r="CI12" s="92"/>
      <c r="CJ12" s="100" t="s">
        <v>60</v>
      </c>
      <c r="CK12" s="40" t="s">
        <v>2082</v>
      </c>
      <c r="CL12" s="40" t="s">
        <v>2083</v>
      </c>
      <c r="CM12" s="40" t="s">
        <v>2084</v>
      </c>
      <c r="CN12" s="40" t="s">
        <v>2085</v>
      </c>
      <c r="CO12" s="40" t="s">
        <v>2086</v>
      </c>
      <c r="CP12" s="40" t="s">
        <v>2087</v>
      </c>
      <c r="CQ12" s="40"/>
      <c r="CR12" s="40"/>
      <c r="CS12" s="14"/>
      <c r="CT12" s="9" t="s">
        <v>44</v>
      </c>
      <c r="CU12" s="30">
        <v>10</v>
      </c>
      <c r="CV12" s="31">
        <f>CU8*CU11</f>
        <v>10</v>
      </c>
    </row>
    <row r="13" spans="2:100" ht="20.25" x14ac:dyDescent="0.3">
      <c r="B13" s="8">
        <v>10</v>
      </c>
      <c r="C13" s="106" t="s">
        <v>1887</v>
      </c>
      <c r="D13" s="107" t="s">
        <v>200</v>
      </c>
      <c r="E13" s="107">
        <v>0.02</v>
      </c>
      <c r="F13" s="107" t="s">
        <v>147</v>
      </c>
      <c r="G13" s="107">
        <v>136.197</v>
      </c>
      <c r="H13" s="107">
        <v>136.203</v>
      </c>
      <c r="I13" s="107">
        <v>136.494</v>
      </c>
      <c r="J13" s="105" t="s">
        <v>1888</v>
      </c>
      <c r="K13" s="107">
        <v>136.42699999999999</v>
      </c>
      <c r="L13" s="107">
        <v>-0.14000000000000001</v>
      </c>
      <c r="M13" s="76"/>
      <c r="N13" s="76"/>
      <c r="O13" s="76"/>
      <c r="P13" s="76"/>
      <c r="Q13" s="76"/>
      <c r="R13" s="76"/>
      <c r="S13" s="76"/>
      <c r="T13" s="76"/>
      <c r="U13" s="76"/>
      <c r="V13" s="76"/>
      <c r="W13" s="129" t="s">
        <v>28</v>
      </c>
      <c r="X13" s="129">
        <v>1</v>
      </c>
      <c r="Y13" s="129"/>
      <c r="Z13" s="129"/>
      <c r="AA13" s="129"/>
      <c r="AB13" s="129"/>
      <c r="AC13" s="82">
        <v>1</v>
      </c>
      <c r="AD13" s="129" t="s">
        <v>28</v>
      </c>
      <c r="AE13" s="129"/>
      <c r="AF13" s="59">
        <v>4.38</v>
      </c>
      <c r="AG13">
        <v>9</v>
      </c>
      <c r="AI13" s="134"/>
      <c r="AJ13" s="49"/>
      <c r="BW13" s="90" t="s">
        <v>2117</v>
      </c>
      <c r="BX13" s="90" t="s">
        <v>2034</v>
      </c>
      <c r="BY13" s="90" t="s">
        <v>73</v>
      </c>
      <c r="BZ13" s="90" t="s">
        <v>2089</v>
      </c>
      <c r="CA13" s="90" t="s">
        <v>2092</v>
      </c>
      <c r="CB13" s="90" t="s">
        <v>2091</v>
      </c>
      <c r="CC13" s="90" t="s">
        <v>1859</v>
      </c>
      <c r="CD13" s="92" t="s">
        <v>1860</v>
      </c>
      <c r="CE13" s="92" t="s">
        <v>73</v>
      </c>
      <c r="CF13" s="92" t="s">
        <v>1861</v>
      </c>
      <c r="CG13" s="92"/>
      <c r="CH13" s="92" t="s">
        <v>1862</v>
      </c>
      <c r="CI13" s="92"/>
      <c r="CJ13" s="100" t="s">
        <v>60</v>
      </c>
      <c r="CK13" s="40" t="s">
        <v>2082</v>
      </c>
      <c r="CL13" s="40" t="s">
        <v>2083</v>
      </c>
      <c r="CM13" s="40" t="s">
        <v>2084</v>
      </c>
      <c r="CN13" s="40" t="s">
        <v>2085</v>
      </c>
      <c r="CO13" s="40" t="s">
        <v>2086</v>
      </c>
      <c r="CP13" s="40" t="s">
        <v>2087</v>
      </c>
      <c r="CQ13" s="40"/>
      <c r="CR13" s="40"/>
      <c r="CS13" s="14"/>
      <c r="CT13" s="9" t="s">
        <v>45</v>
      </c>
      <c r="CU13" s="32">
        <f>(CV12/CU12)*10</f>
        <v>10</v>
      </c>
      <c r="CV13" s="11"/>
    </row>
    <row r="14" spans="2:100" ht="20.25" x14ac:dyDescent="0.3">
      <c r="B14" s="8">
        <v>11</v>
      </c>
      <c r="C14" s="103" t="s">
        <v>1889</v>
      </c>
      <c r="D14" s="104" t="s">
        <v>200</v>
      </c>
      <c r="E14" s="104">
        <v>0.02</v>
      </c>
      <c r="F14" s="104" t="s">
        <v>147</v>
      </c>
      <c r="G14" s="104">
        <v>136.822</v>
      </c>
      <c r="H14" s="104">
        <v>136.727</v>
      </c>
      <c r="I14" s="104">
        <v>137.01</v>
      </c>
      <c r="J14" s="108" t="s">
        <v>1890</v>
      </c>
      <c r="K14" s="104">
        <v>136.946</v>
      </c>
      <c r="L14" s="104">
        <v>-0.14000000000000001</v>
      </c>
      <c r="M14" s="76"/>
      <c r="N14" s="76"/>
      <c r="O14" s="76"/>
      <c r="P14" s="76"/>
      <c r="Q14" s="76"/>
      <c r="R14" s="76"/>
      <c r="S14" s="76"/>
      <c r="T14" s="76"/>
      <c r="U14" s="76"/>
      <c r="V14" s="76"/>
      <c r="W14" s="129" t="s">
        <v>28</v>
      </c>
      <c r="X14" s="129">
        <v>1</v>
      </c>
      <c r="Y14" s="129"/>
      <c r="Z14" s="129"/>
      <c r="AA14" s="129"/>
      <c r="AB14" s="129"/>
      <c r="AC14" s="82">
        <v>-1</v>
      </c>
      <c r="AD14" s="109" t="s">
        <v>73</v>
      </c>
      <c r="AE14" s="109">
        <v>1</v>
      </c>
      <c r="AF14" s="59">
        <v>2.36</v>
      </c>
      <c r="AG14" s="109">
        <v>10</v>
      </c>
      <c r="AH14" t="s">
        <v>2389</v>
      </c>
      <c r="AI14" s="134">
        <v>1</v>
      </c>
      <c r="AJ14" s="49"/>
      <c r="BW14" s="90" t="s">
        <v>2116</v>
      </c>
      <c r="BX14" s="90" t="s">
        <v>2034</v>
      </c>
      <c r="BY14" s="90" t="s">
        <v>2094</v>
      </c>
      <c r="BZ14" s="90" t="s">
        <v>2089</v>
      </c>
      <c r="CA14" s="90" t="s">
        <v>2096</v>
      </c>
      <c r="CB14" s="90" t="s">
        <v>2095</v>
      </c>
      <c r="CC14" s="90" t="s">
        <v>1863</v>
      </c>
      <c r="CD14" s="93" t="s">
        <v>1864</v>
      </c>
      <c r="CE14" s="92" t="s">
        <v>1865</v>
      </c>
      <c r="CF14" s="92"/>
      <c r="CG14" s="92"/>
      <c r="CH14" s="92" t="s">
        <v>1866</v>
      </c>
      <c r="CI14" s="92"/>
      <c r="CJ14" s="100" t="s">
        <v>60</v>
      </c>
      <c r="CK14" s="40" t="s">
        <v>2103</v>
      </c>
      <c r="CL14" s="40" t="s">
        <v>2104</v>
      </c>
      <c r="CM14" s="40" t="s">
        <v>2105</v>
      </c>
      <c r="CN14" s="40" t="s">
        <v>2106</v>
      </c>
      <c r="CO14" s="40" t="s">
        <v>2107</v>
      </c>
      <c r="CP14" s="40" t="s">
        <v>2108</v>
      </c>
      <c r="CQ14" s="40"/>
      <c r="CR14" s="40"/>
      <c r="CS14" s="14"/>
      <c r="CT14" s="9" t="s">
        <v>46</v>
      </c>
      <c r="CU14" s="32">
        <f>(CV12/CU12)*0.1</f>
        <v>0.1</v>
      </c>
      <c r="CV14" s="11"/>
    </row>
    <row r="15" spans="2:100" ht="20.25" x14ac:dyDescent="0.3">
      <c r="B15" s="8">
        <v>12</v>
      </c>
      <c r="C15" s="106" t="s">
        <v>1891</v>
      </c>
      <c r="D15" s="107" t="s">
        <v>200</v>
      </c>
      <c r="E15" s="107">
        <v>0.02</v>
      </c>
      <c r="F15" s="107" t="s">
        <v>147</v>
      </c>
      <c r="G15" s="107">
        <v>136.83000000000001</v>
      </c>
      <c r="H15" s="107">
        <v>136.83600000000001</v>
      </c>
      <c r="I15" s="107">
        <v>137.202</v>
      </c>
      <c r="J15" s="108" t="s">
        <v>1892</v>
      </c>
      <c r="K15" s="107">
        <v>136.88800000000001</v>
      </c>
      <c r="L15" s="107">
        <v>-0.14000000000000001</v>
      </c>
      <c r="M15" s="76"/>
      <c r="N15" s="76"/>
      <c r="O15" s="76"/>
      <c r="P15" s="76"/>
      <c r="Q15" s="76"/>
      <c r="R15" s="76"/>
      <c r="S15" s="76"/>
      <c r="T15" s="76"/>
      <c r="U15" s="76"/>
      <c r="V15" s="76"/>
      <c r="W15" s="129" t="s">
        <v>28</v>
      </c>
      <c r="X15" s="129"/>
      <c r="Y15" s="129"/>
      <c r="Z15" s="129"/>
      <c r="AA15" s="129"/>
      <c r="AB15" s="129"/>
      <c r="AC15" s="82">
        <v>1</v>
      </c>
      <c r="AD15" s="109" t="s">
        <v>73</v>
      </c>
      <c r="AE15" s="109">
        <v>0</v>
      </c>
      <c r="AF15" s="59">
        <v>1.1000000000000001</v>
      </c>
      <c r="AG15">
        <v>10</v>
      </c>
      <c r="AJ15" s="49"/>
      <c r="BW15" s="90" t="s">
        <v>2116</v>
      </c>
      <c r="BX15" s="90" t="s">
        <v>2034</v>
      </c>
      <c r="BY15" s="90" t="s">
        <v>2094</v>
      </c>
      <c r="BZ15" s="90" t="s">
        <v>2089</v>
      </c>
      <c r="CA15" s="90" t="s">
        <v>2096</v>
      </c>
      <c r="CB15" s="90" t="s">
        <v>2095</v>
      </c>
      <c r="CC15" s="90" t="s">
        <v>1863</v>
      </c>
      <c r="CD15" s="93" t="s">
        <v>1864</v>
      </c>
      <c r="CE15" s="92" t="s">
        <v>1865</v>
      </c>
      <c r="CF15" s="92"/>
      <c r="CG15" s="92"/>
      <c r="CH15" s="92" t="s">
        <v>1867</v>
      </c>
      <c r="CI15" s="92"/>
      <c r="CJ15" s="100" t="s">
        <v>60</v>
      </c>
      <c r="CK15" s="40" t="s">
        <v>2103</v>
      </c>
      <c r="CL15" s="40" t="s">
        <v>2104</v>
      </c>
      <c r="CM15" s="40" t="s">
        <v>2105</v>
      </c>
      <c r="CN15" s="40" t="s">
        <v>2106</v>
      </c>
      <c r="CO15" s="40" t="s">
        <v>2107</v>
      </c>
      <c r="CP15" s="40" t="s">
        <v>2108</v>
      </c>
      <c r="CQ15" s="40"/>
      <c r="CR15" s="40"/>
      <c r="CS15" s="14"/>
      <c r="CT15" s="9"/>
      <c r="CU15" s="28"/>
      <c r="CV15" s="11"/>
    </row>
    <row r="16" spans="2:100" ht="20.25" x14ac:dyDescent="0.3">
      <c r="B16" s="8">
        <v>13</v>
      </c>
      <c r="C16" s="103" t="s">
        <v>1893</v>
      </c>
      <c r="D16" s="104" t="s">
        <v>200</v>
      </c>
      <c r="E16" s="104">
        <v>0.02</v>
      </c>
      <c r="F16" s="104" t="s">
        <v>147</v>
      </c>
      <c r="G16" s="104">
        <v>137.505</v>
      </c>
      <c r="H16" s="104">
        <v>137.23500000000001</v>
      </c>
      <c r="I16" s="104">
        <v>137.9</v>
      </c>
      <c r="J16" s="105" t="s">
        <v>1894</v>
      </c>
      <c r="K16" s="104">
        <v>137.61199999999999</v>
      </c>
      <c r="L16" s="104">
        <v>-0.14000000000000001</v>
      </c>
      <c r="M16" s="76"/>
      <c r="N16" s="76"/>
      <c r="O16" s="76"/>
      <c r="P16" s="76"/>
      <c r="Q16" s="76"/>
      <c r="R16" s="76"/>
      <c r="S16" s="76"/>
      <c r="T16" s="76"/>
      <c r="U16" s="76"/>
      <c r="V16" s="76"/>
      <c r="W16" s="129" t="s">
        <v>28</v>
      </c>
      <c r="X16" s="129">
        <v>1</v>
      </c>
      <c r="Y16" s="129"/>
      <c r="Z16" s="129"/>
      <c r="AA16" s="129"/>
      <c r="AB16" s="129"/>
      <c r="AC16" s="82">
        <v>-1</v>
      </c>
      <c r="AD16" s="109" t="s">
        <v>73</v>
      </c>
      <c r="AE16" s="109">
        <v>1</v>
      </c>
      <c r="AF16" s="59">
        <v>2.04</v>
      </c>
      <c r="AG16" s="109">
        <v>11</v>
      </c>
      <c r="AH16" t="s">
        <v>2389</v>
      </c>
      <c r="AI16" s="134">
        <v>1</v>
      </c>
      <c r="AJ16" s="49"/>
      <c r="BW16" s="90" t="s">
        <v>2116</v>
      </c>
      <c r="BX16" s="90" t="s">
        <v>2034</v>
      </c>
      <c r="BY16" s="90" t="s">
        <v>2094</v>
      </c>
      <c r="BZ16" s="90" t="s">
        <v>2109</v>
      </c>
      <c r="CA16" s="90" t="s">
        <v>2091</v>
      </c>
      <c r="CB16" s="90" t="s">
        <v>2092</v>
      </c>
      <c r="CC16" s="90" t="s">
        <v>1868</v>
      </c>
      <c r="CD16" s="92" t="s">
        <v>1869</v>
      </c>
      <c r="CE16" s="92" t="s">
        <v>1870</v>
      </c>
      <c r="CF16" s="92" t="s">
        <v>1871</v>
      </c>
      <c r="CG16" s="92"/>
      <c r="CH16" s="92" t="s">
        <v>1872</v>
      </c>
      <c r="CI16" s="92"/>
      <c r="CJ16" s="102" t="s">
        <v>69</v>
      </c>
      <c r="CK16" s="40" t="s">
        <v>2097</v>
      </c>
      <c r="CL16" s="40" t="s">
        <v>2098</v>
      </c>
      <c r="CM16" s="40" t="s">
        <v>2099</v>
      </c>
      <c r="CN16" s="40" t="s">
        <v>2100</v>
      </c>
      <c r="CO16" s="40" t="s">
        <v>2101</v>
      </c>
      <c r="CP16" s="40" t="s">
        <v>2102</v>
      </c>
      <c r="CQ16" s="40"/>
      <c r="CR16" s="40"/>
      <c r="CS16" s="14"/>
      <c r="CT16" s="9" t="s">
        <v>47</v>
      </c>
      <c r="CU16" s="15">
        <f>((CU3+CU4+CU5)+AF163)</f>
        <v>1000</v>
      </c>
      <c r="CV16" s="11"/>
    </row>
    <row r="17" spans="2:100" ht="20.25" x14ac:dyDescent="0.3">
      <c r="B17" s="8">
        <v>14</v>
      </c>
      <c r="C17" s="106" t="s">
        <v>1895</v>
      </c>
      <c r="D17" s="107" t="s">
        <v>200</v>
      </c>
      <c r="E17" s="107">
        <v>0.02</v>
      </c>
      <c r="F17" s="107" t="s">
        <v>147</v>
      </c>
      <c r="G17" s="107">
        <v>137.50700000000001</v>
      </c>
      <c r="H17" s="107">
        <v>137.51</v>
      </c>
      <c r="I17" s="107">
        <v>137.89400000000001</v>
      </c>
      <c r="J17" s="105" t="s">
        <v>1896</v>
      </c>
      <c r="K17" s="107">
        <v>137.821</v>
      </c>
      <c r="L17" s="107">
        <v>-0.14000000000000001</v>
      </c>
      <c r="M17" s="76"/>
      <c r="N17" s="76"/>
      <c r="O17" s="76"/>
      <c r="P17" s="76"/>
      <c r="Q17" s="76"/>
      <c r="R17" s="76"/>
      <c r="S17" s="76"/>
      <c r="T17" s="76"/>
      <c r="U17" s="76"/>
      <c r="V17" s="76"/>
      <c r="W17" s="129" t="s">
        <v>28</v>
      </c>
      <c r="X17" s="129"/>
      <c r="Y17" s="129"/>
      <c r="Z17" s="129"/>
      <c r="AA17" s="129"/>
      <c r="AB17" s="129"/>
      <c r="AC17" s="82">
        <v>-1</v>
      </c>
      <c r="AD17" s="109" t="s">
        <v>73</v>
      </c>
      <c r="AE17" s="109">
        <v>0</v>
      </c>
      <c r="AF17" s="59">
        <v>5.98</v>
      </c>
      <c r="AG17">
        <v>11</v>
      </c>
      <c r="AJ17" s="49"/>
      <c r="BW17" s="90" t="s">
        <v>2116</v>
      </c>
      <c r="BX17" s="90" t="s">
        <v>2034</v>
      </c>
      <c r="BY17" s="90" t="s">
        <v>2094</v>
      </c>
      <c r="BZ17" s="90" t="s">
        <v>2109</v>
      </c>
      <c r="CA17" s="90" t="s">
        <v>2091</v>
      </c>
      <c r="CB17" s="90" t="s">
        <v>2092</v>
      </c>
      <c r="CC17" s="90" t="s">
        <v>1873</v>
      </c>
      <c r="CD17" s="14" t="s">
        <v>1874</v>
      </c>
      <c r="CE17" s="14" t="s">
        <v>1875</v>
      </c>
      <c r="CF17" s="92" t="s">
        <v>1876</v>
      </c>
      <c r="CG17" s="92"/>
      <c r="CH17" s="92" t="s">
        <v>1877</v>
      </c>
      <c r="CI17" s="92"/>
      <c r="CJ17" s="100" t="s">
        <v>60</v>
      </c>
      <c r="CK17" s="40" t="s">
        <v>2097</v>
      </c>
      <c r="CL17" s="40" t="s">
        <v>2098</v>
      </c>
      <c r="CM17" s="40" t="s">
        <v>2099</v>
      </c>
      <c r="CN17" s="40" t="s">
        <v>2100</v>
      </c>
      <c r="CO17" s="40" t="s">
        <v>2101</v>
      </c>
      <c r="CP17" s="40" t="s">
        <v>2102</v>
      </c>
      <c r="CQ17" s="40"/>
      <c r="CR17" s="14"/>
      <c r="CS17" s="14"/>
      <c r="CT17" s="9" t="s">
        <v>48</v>
      </c>
      <c r="CU17" s="15"/>
      <c r="CV17" s="11"/>
    </row>
    <row r="18" spans="2:100" ht="20.25" x14ac:dyDescent="0.3">
      <c r="B18" s="8">
        <v>15</v>
      </c>
      <c r="C18" s="103" t="s">
        <v>1897</v>
      </c>
      <c r="D18" s="104" t="s">
        <v>200</v>
      </c>
      <c r="E18" s="104">
        <v>0.02</v>
      </c>
      <c r="F18" s="104" t="s">
        <v>147</v>
      </c>
      <c r="G18" s="104">
        <v>137.68899999999999</v>
      </c>
      <c r="H18" s="104">
        <v>137.56399999999999</v>
      </c>
      <c r="I18" s="104">
        <v>137.78200000000001</v>
      </c>
      <c r="J18" s="105" t="s">
        <v>1898</v>
      </c>
      <c r="K18" s="104">
        <v>137.78200000000001</v>
      </c>
      <c r="L18" s="104">
        <v>-0.14000000000000001</v>
      </c>
      <c r="M18" s="76"/>
      <c r="N18" s="76"/>
      <c r="O18" s="76"/>
      <c r="P18" s="76"/>
      <c r="Q18" s="76"/>
      <c r="R18" s="76"/>
      <c r="S18" s="76"/>
      <c r="T18" s="76"/>
      <c r="U18" s="76"/>
      <c r="V18" s="76"/>
      <c r="W18" s="127" t="s">
        <v>73</v>
      </c>
      <c r="X18" s="127"/>
      <c r="Y18" s="127"/>
      <c r="Z18" s="127"/>
      <c r="AA18" s="127"/>
      <c r="AB18" s="127"/>
      <c r="AC18" s="82">
        <v>1</v>
      </c>
      <c r="AE18" s="109">
        <v>0</v>
      </c>
      <c r="AF18" s="59">
        <v>1.77</v>
      </c>
      <c r="AG18" s="111">
        <v>11</v>
      </c>
      <c r="AJ18" s="49"/>
      <c r="BW18" s="90" t="s">
        <v>2116</v>
      </c>
      <c r="BX18" s="90" t="s">
        <v>2034</v>
      </c>
      <c r="BY18" s="90" t="s">
        <v>2094</v>
      </c>
      <c r="BZ18" s="90" t="s">
        <v>2109</v>
      </c>
      <c r="CA18" s="90" t="s">
        <v>2091</v>
      </c>
      <c r="CB18" s="90" t="s">
        <v>2092</v>
      </c>
      <c r="CC18" s="90" t="s">
        <v>1878</v>
      </c>
      <c r="CD18" s="14" t="s">
        <v>1879</v>
      </c>
      <c r="CE18" s="14"/>
      <c r="CF18" s="92" t="s">
        <v>1880</v>
      </c>
      <c r="CG18" s="92"/>
      <c r="CH18" s="92"/>
      <c r="CI18" s="92"/>
      <c r="CJ18" s="102" t="s">
        <v>69</v>
      </c>
      <c r="CK18" s="40" t="s">
        <v>2097</v>
      </c>
      <c r="CL18" s="40" t="s">
        <v>2098</v>
      </c>
      <c r="CM18" s="40" t="s">
        <v>2099</v>
      </c>
      <c r="CN18" s="40" t="s">
        <v>2100</v>
      </c>
      <c r="CO18" s="40" t="s">
        <v>2101</v>
      </c>
      <c r="CP18" s="40" t="s">
        <v>2102</v>
      </c>
      <c r="CQ18" s="40"/>
      <c r="CR18" s="14"/>
      <c r="CS18" s="14"/>
      <c r="CT18" s="9" t="s">
        <v>49</v>
      </c>
      <c r="CU18" s="33" t="e">
        <f>CU17/T18R4</f>
        <v>#NAME?</v>
      </c>
      <c r="CV18" s="11"/>
    </row>
    <row r="19" spans="2:100" ht="20.25" x14ac:dyDescent="0.3">
      <c r="B19" s="8">
        <v>16</v>
      </c>
      <c r="C19" s="106" t="s">
        <v>1899</v>
      </c>
      <c r="D19" s="107" t="s">
        <v>200</v>
      </c>
      <c r="E19" s="107">
        <v>0.02</v>
      </c>
      <c r="F19" s="107" t="s">
        <v>147</v>
      </c>
      <c r="G19" s="107">
        <v>138.05000000000001</v>
      </c>
      <c r="H19" s="107">
        <v>138.05500000000001</v>
      </c>
      <c r="I19" s="107">
        <v>138.81200000000001</v>
      </c>
      <c r="J19" s="105" t="s">
        <v>1900</v>
      </c>
      <c r="K19" s="107">
        <v>138.81200000000001</v>
      </c>
      <c r="L19" s="107">
        <v>-0.14000000000000001</v>
      </c>
      <c r="M19" s="76"/>
      <c r="N19" s="76"/>
      <c r="O19" s="76"/>
      <c r="P19" s="76"/>
      <c r="Q19" s="76"/>
      <c r="R19" s="76"/>
      <c r="S19" s="76"/>
      <c r="T19" s="76"/>
      <c r="U19" s="76"/>
      <c r="V19" s="76"/>
      <c r="W19" s="127" t="s">
        <v>73</v>
      </c>
      <c r="X19" s="127"/>
      <c r="Y19" s="127"/>
      <c r="Z19" s="127"/>
      <c r="AA19" s="127"/>
      <c r="AB19" s="127"/>
      <c r="AC19" s="82">
        <v>1</v>
      </c>
      <c r="AE19" s="109">
        <v>1</v>
      </c>
      <c r="AF19" s="59">
        <v>14.44</v>
      </c>
      <c r="AG19" s="109">
        <v>12</v>
      </c>
      <c r="AH19" t="s">
        <v>2389</v>
      </c>
      <c r="AI19" s="134">
        <v>1</v>
      </c>
      <c r="AJ19" s="49"/>
      <c r="BW19" s="90" t="s">
        <v>2116</v>
      </c>
      <c r="BX19" s="90" t="s">
        <v>2034</v>
      </c>
      <c r="BY19" s="90" t="s">
        <v>73</v>
      </c>
      <c r="BZ19" s="90" t="s">
        <v>2109</v>
      </c>
      <c r="CA19" s="90" t="s">
        <v>2091</v>
      </c>
      <c r="CB19" s="90" t="s">
        <v>2092</v>
      </c>
      <c r="CC19" s="90" t="s">
        <v>1881</v>
      </c>
      <c r="CD19" s="14" t="s">
        <v>1882</v>
      </c>
      <c r="CE19" s="14" t="s">
        <v>1882</v>
      </c>
      <c r="CF19" s="92" t="s">
        <v>1883</v>
      </c>
      <c r="CG19" s="92"/>
      <c r="CH19" s="92" t="s">
        <v>1884</v>
      </c>
      <c r="CI19" s="92"/>
      <c r="CJ19" s="100" t="s">
        <v>60</v>
      </c>
      <c r="CK19" s="40" t="s">
        <v>2097</v>
      </c>
      <c r="CL19" s="40" t="s">
        <v>2098</v>
      </c>
      <c r="CM19" s="40" t="s">
        <v>2099</v>
      </c>
      <c r="CN19" s="40" t="s">
        <v>2100</v>
      </c>
      <c r="CO19" s="40" t="s">
        <v>2101</v>
      </c>
      <c r="CP19" s="40" t="s">
        <v>2102</v>
      </c>
      <c r="CQ19" s="40"/>
      <c r="CR19" s="40"/>
      <c r="CS19" s="14"/>
      <c r="CT19" s="8" t="s">
        <v>50</v>
      </c>
      <c r="CU19" s="33">
        <f>(CU17/(CU3+CU4+CU5))</f>
        <v>0</v>
      </c>
      <c r="CV19" s="11"/>
    </row>
    <row r="20" spans="2:100" ht="18.75" x14ac:dyDescent="0.3">
      <c r="B20" s="8">
        <v>17</v>
      </c>
      <c r="C20" s="103" t="s">
        <v>1906</v>
      </c>
      <c r="D20" s="104" t="s">
        <v>200</v>
      </c>
      <c r="E20" s="104">
        <v>0.02</v>
      </c>
      <c r="F20" s="104" t="s">
        <v>147</v>
      </c>
      <c r="G20" s="104">
        <v>138.148</v>
      </c>
      <c r="H20" s="104">
        <v>138.01300000000001</v>
      </c>
      <c r="I20" s="104">
        <v>138.244</v>
      </c>
      <c r="J20" s="108" t="s">
        <v>1907</v>
      </c>
      <c r="K20" s="104">
        <v>138.24299999999999</v>
      </c>
      <c r="L20" s="104">
        <v>-0.14000000000000001</v>
      </c>
      <c r="M20" s="76"/>
      <c r="N20" s="76"/>
      <c r="O20" s="76"/>
      <c r="P20" s="76"/>
      <c r="Q20" s="76"/>
      <c r="R20" s="76"/>
      <c r="S20" s="76"/>
      <c r="T20" s="76"/>
      <c r="U20" s="76"/>
      <c r="V20" s="76"/>
      <c r="W20" s="129" t="s">
        <v>28</v>
      </c>
      <c r="X20" s="129">
        <v>1</v>
      </c>
      <c r="Y20" s="129"/>
      <c r="Z20" s="129"/>
      <c r="AA20" s="129"/>
      <c r="AB20" s="129"/>
      <c r="AC20" s="82">
        <v>-1</v>
      </c>
      <c r="AD20" s="109" t="s">
        <v>73</v>
      </c>
      <c r="AE20" s="109">
        <v>1</v>
      </c>
      <c r="AF20" s="59">
        <v>1.79</v>
      </c>
      <c r="AG20" s="109">
        <v>13</v>
      </c>
      <c r="AH20" t="s">
        <v>2389</v>
      </c>
      <c r="AI20" s="134">
        <v>1</v>
      </c>
      <c r="AJ20" s="49"/>
      <c r="BW20" s="90" t="s">
        <v>2115</v>
      </c>
      <c r="BX20" s="90" t="s">
        <v>2118</v>
      </c>
      <c r="BY20" s="90" t="s">
        <v>2088</v>
      </c>
      <c r="BZ20" s="90" t="s">
        <v>73</v>
      </c>
      <c r="CA20" s="90" t="s">
        <v>2091</v>
      </c>
      <c r="CB20" s="90" t="s">
        <v>2092</v>
      </c>
      <c r="CC20" s="90" t="s">
        <v>1901</v>
      </c>
      <c r="CD20" s="14" t="s">
        <v>1902</v>
      </c>
      <c r="CE20" s="14" t="s">
        <v>1903</v>
      </c>
      <c r="CF20" s="14" t="s">
        <v>1904</v>
      </c>
      <c r="CG20" s="14"/>
      <c r="CH20" s="14" t="s">
        <v>1905</v>
      </c>
      <c r="CI20" s="14"/>
      <c r="CJ20" s="100" t="s">
        <v>60</v>
      </c>
      <c r="CK20" s="40" t="s">
        <v>2110</v>
      </c>
      <c r="CL20" s="40" t="s">
        <v>2111</v>
      </c>
      <c r="CM20" s="40" t="s">
        <v>2112</v>
      </c>
      <c r="CN20" s="40" t="s">
        <v>2113</v>
      </c>
      <c r="CO20" s="40" t="s">
        <v>2113</v>
      </c>
      <c r="CP20" s="40" t="s">
        <v>2114</v>
      </c>
      <c r="CQ20" s="40"/>
      <c r="CR20" s="40"/>
      <c r="CS20" s="14"/>
      <c r="CT20" s="34"/>
      <c r="CU20" s="35"/>
      <c r="CV20" s="11"/>
    </row>
    <row r="21" spans="2:100" ht="16.5" x14ac:dyDescent="0.3">
      <c r="B21" s="8">
        <v>18</v>
      </c>
      <c r="C21" s="106" t="s">
        <v>1908</v>
      </c>
      <c r="D21" s="107" t="s">
        <v>200</v>
      </c>
      <c r="E21" s="107">
        <v>0.02</v>
      </c>
      <c r="F21" s="107" t="s">
        <v>147</v>
      </c>
      <c r="G21" s="107">
        <v>138.15199999999999</v>
      </c>
      <c r="H21" s="107">
        <v>138.161</v>
      </c>
      <c r="I21" s="107">
        <v>138.41900000000001</v>
      </c>
      <c r="J21" s="108" t="s">
        <v>1909</v>
      </c>
      <c r="K21" s="107">
        <v>138.405</v>
      </c>
      <c r="L21" s="107">
        <v>-0.14000000000000001</v>
      </c>
      <c r="M21" s="76"/>
      <c r="N21" s="76"/>
      <c r="O21" s="76"/>
      <c r="P21" s="76"/>
      <c r="Q21" s="76"/>
      <c r="R21" s="76"/>
      <c r="S21" s="76"/>
      <c r="T21" s="76"/>
      <c r="U21" s="76"/>
      <c r="V21" s="76"/>
      <c r="W21" s="129" t="s">
        <v>28</v>
      </c>
      <c r="X21" s="129"/>
      <c r="Y21" s="129"/>
      <c r="Z21" s="129"/>
      <c r="AA21" s="129"/>
      <c r="AB21" s="129"/>
      <c r="AC21" s="82">
        <v>-1</v>
      </c>
      <c r="AD21" s="109" t="s">
        <v>73</v>
      </c>
      <c r="AE21" s="109">
        <v>0</v>
      </c>
      <c r="AF21" s="59">
        <v>4.7699999999999996</v>
      </c>
      <c r="AG21" s="111">
        <v>13</v>
      </c>
      <c r="AJ21" s="49"/>
      <c r="BW21" s="90" t="s">
        <v>2115</v>
      </c>
      <c r="BX21" s="90" t="s">
        <v>2118</v>
      </c>
      <c r="BY21" s="90" t="s">
        <v>73</v>
      </c>
      <c r="BZ21" s="90" t="s">
        <v>2089</v>
      </c>
      <c r="CA21" s="90" t="s">
        <v>2092</v>
      </c>
      <c r="CB21" s="90" t="s">
        <v>2091</v>
      </c>
      <c r="CC21" s="90" t="s">
        <v>1901</v>
      </c>
      <c r="CD21" s="14" t="s">
        <v>1902</v>
      </c>
      <c r="CE21" s="14" t="s">
        <v>1903</v>
      </c>
      <c r="CF21" s="14" t="s">
        <v>1904</v>
      </c>
      <c r="CG21" s="14"/>
      <c r="CH21" s="14" t="s">
        <v>1905</v>
      </c>
      <c r="CI21" s="14"/>
      <c r="CJ21" s="100" t="s">
        <v>60</v>
      </c>
      <c r="CK21" s="40" t="s">
        <v>2110</v>
      </c>
      <c r="CL21" s="40" t="s">
        <v>2111</v>
      </c>
      <c r="CM21" s="40" t="s">
        <v>2112</v>
      </c>
      <c r="CN21" s="40" t="s">
        <v>2113</v>
      </c>
      <c r="CO21" s="40" t="s">
        <v>2113</v>
      </c>
      <c r="CP21" s="40" t="s">
        <v>2114</v>
      </c>
      <c r="CQ21" s="40"/>
      <c r="CR21" s="40"/>
      <c r="CS21" s="14"/>
      <c r="CT21" s="11"/>
      <c r="CU21" s="35"/>
      <c r="CV21" s="11"/>
    </row>
    <row r="22" spans="2:100" ht="16.5" x14ac:dyDescent="0.3">
      <c r="B22" s="8">
        <v>19</v>
      </c>
      <c r="C22" s="103" t="s">
        <v>1910</v>
      </c>
      <c r="D22" s="104" t="s">
        <v>195</v>
      </c>
      <c r="E22" s="104">
        <v>0.02</v>
      </c>
      <c r="F22" s="104" t="s">
        <v>147</v>
      </c>
      <c r="G22" s="104">
        <v>138.27799999999999</v>
      </c>
      <c r="H22" s="104">
        <v>138.27600000000001</v>
      </c>
      <c r="I22" s="104">
        <v>138.179</v>
      </c>
      <c r="J22" s="105" t="s">
        <v>1911</v>
      </c>
      <c r="K22" s="104">
        <v>138.19200000000001</v>
      </c>
      <c r="L22" s="104">
        <v>-0.14000000000000001</v>
      </c>
      <c r="M22" s="76"/>
      <c r="N22" s="76"/>
      <c r="O22" s="76"/>
      <c r="P22" s="76"/>
      <c r="Q22" s="76"/>
      <c r="R22" s="76"/>
      <c r="S22" s="76"/>
      <c r="T22" s="76"/>
      <c r="U22" s="76"/>
      <c r="V22" s="76"/>
      <c r="W22" s="129" t="s">
        <v>28</v>
      </c>
      <c r="X22" s="129">
        <v>1</v>
      </c>
      <c r="Y22" s="129"/>
      <c r="Z22" s="129"/>
      <c r="AA22" s="129"/>
      <c r="AB22" s="129"/>
      <c r="AC22" s="82">
        <v>-1</v>
      </c>
      <c r="AD22" s="109" t="s">
        <v>73</v>
      </c>
      <c r="AE22" s="109">
        <v>1</v>
      </c>
      <c r="AF22" s="59">
        <v>1.62</v>
      </c>
      <c r="AG22" s="109">
        <v>14</v>
      </c>
      <c r="AH22" t="s">
        <v>2389</v>
      </c>
      <c r="AI22" s="134">
        <v>1</v>
      </c>
      <c r="AJ22" s="49"/>
      <c r="BW22" s="90" t="s">
        <v>2125</v>
      </c>
      <c r="BX22" s="90" t="s">
        <v>2118</v>
      </c>
      <c r="BY22" s="90" t="s">
        <v>2094</v>
      </c>
      <c r="BZ22" s="90" t="s">
        <v>73</v>
      </c>
      <c r="CA22" s="90" t="s">
        <v>2092</v>
      </c>
      <c r="CB22" s="90" t="s">
        <v>2091</v>
      </c>
      <c r="CC22" s="90" t="s">
        <v>1925</v>
      </c>
      <c r="CD22" s="14" t="s">
        <v>1926</v>
      </c>
      <c r="CE22" s="14" t="s">
        <v>1927</v>
      </c>
      <c r="CF22" s="14" t="s">
        <v>1928</v>
      </c>
      <c r="CG22" s="14"/>
      <c r="CH22" s="14" t="s">
        <v>1929</v>
      </c>
      <c r="CI22" s="14"/>
      <c r="CJ22" s="100" t="s">
        <v>60</v>
      </c>
      <c r="CK22" s="40" t="s">
        <v>2119</v>
      </c>
      <c r="CL22" s="40" t="s">
        <v>2120</v>
      </c>
      <c r="CM22" s="40" t="s">
        <v>2121</v>
      </c>
      <c r="CN22" s="40" t="s">
        <v>2122</v>
      </c>
      <c r="CO22" s="40" t="s">
        <v>2123</v>
      </c>
      <c r="CP22" s="40" t="s">
        <v>2124</v>
      </c>
      <c r="CQ22" s="40"/>
      <c r="CR22" s="40"/>
      <c r="CS22" s="14"/>
      <c r="CT22" s="11"/>
      <c r="CU22" s="35"/>
      <c r="CV22" s="11"/>
    </row>
    <row r="23" spans="2:100" ht="16.5" x14ac:dyDescent="0.3">
      <c r="B23" s="8">
        <v>20</v>
      </c>
      <c r="C23" s="106" t="s">
        <v>1912</v>
      </c>
      <c r="D23" s="107" t="s">
        <v>195</v>
      </c>
      <c r="E23" s="107">
        <v>0.02</v>
      </c>
      <c r="F23" s="107" t="s">
        <v>147</v>
      </c>
      <c r="G23" s="107">
        <v>138.27799999999999</v>
      </c>
      <c r="H23" s="107">
        <v>138.27500000000001</v>
      </c>
      <c r="I23" s="107">
        <v>137.851</v>
      </c>
      <c r="J23" s="105" t="s">
        <v>1913</v>
      </c>
      <c r="K23" s="107">
        <v>138.21700000000001</v>
      </c>
      <c r="L23" s="107">
        <v>-0.14000000000000001</v>
      </c>
      <c r="M23" s="76"/>
      <c r="N23" s="76"/>
      <c r="O23" s="76"/>
      <c r="P23" s="76"/>
      <c r="Q23" s="76"/>
      <c r="R23" s="76"/>
      <c r="S23" s="76"/>
      <c r="T23" s="76"/>
      <c r="U23" s="76"/>
      <c r="V23" s="76"/>
      <c r="W23" s="129" t="s">
        <v>28</v>
      </c>
      <c r="X23" s="129"/>
      <c r="Y23" s="129"/>
      <c r="Z23" s="129"/>
      <c r="AA23" s="129"/>
      <c r="AB23" s="129"/>
      <c r="AC23" s="82">
        <v>-1</v>
      </c>
      <c r="AD23" s="109" t="s">
        <v>73</v>
      </c>
      <c r="AE23" s="109">
        <v>0</v>
      </c>
      <c r="AF23" s="59">
        <v>1.1499999999999999</v>
      </c>
      <c r="AG23" s="112">
        <v>14</v>
      </c>
      <c r="AJ23" s="49"/>
      <c r="BW23" s="90" t="s">
        <v>2125</v>
      </c>
      <c r="BX23" s="90" t="s">
        <v>2118</v>
      </c>
      <c r="BY23" s="90" t="s">
        <v>2127</v>
      </c>
      <c r="BZ23" s="90" t="s">
        <v>2109</v>
      </c>
      <c r="CA23" s="90" t="s">
        <v>2096</v>
      </c>
      <c r="CB23" s="90" t="s">
        <v>2095</v>
      </c>
      <c r="CC23" s="90" t="s">
        <v>1925</v>
      </c>
      <c r="CD23" s="14" t="s">
        <v>1926</v>
      </c>
      <c r="CE23" s="14" t="s">
        <v>1927</v>
      </c>
      <c r="CF23" s="14" t="s">
        <v>1928</v>
      </c>
      <c r="CG23" s="14"/>
      <c r="CH23" s="14" t="s">
        <v>1929</v>
      </c>
      <c r="CI23" s="14"/>
      <c r="CJ23" s="100" t="s">
        <v>60</v>
      </c>
      <c r="CK23" s="40" t="s">
        <v>2119</v>
      </c>
      <c r="CL23" s="40" t="s">
        <v>2120</v>
      </c>
      <c r="CM23" s="40" t="s">
        <v>2121</v>
      </c>
      <c r="CN23" s="40" t="s">
        <v>2122</v>
      </c>
      <c r="CO23" s="40" t="s">
        <v>2123</v>
      </c>
      <c r="CP23" s="40" t="s">
        <v>2124</v>
      </c>
      <c r="CQ23" s="40"/>
      <c r="CR23" s="40"/>
      <c r="CS23" s="14"/>
      <c r="CT23" s="11"/>
      <c r="CU23" s="35"/>
      <c r="CV23" s="11"/>
    </row>
    <row r="24" spans="2:100" ht="16.5" x14ac:dyDescent="0.3">
      <c r="B24" s="8">
        <v>21</v>
      </c>
      <c r="C24" s="103" t="s">
        <v>1914</v>
      </c>
      <c r="D24" s="104" t="s">
        <v>200</v>
      </c>
      <c r="E24" s="104">
        <v>0.02</v>
      </c>
      <c r="F24" s="104" t="s">
        <v>147</v>
      </c>
      <c r="G24" s="104">
        <v>138.87299999999999</v>
      </c>
      <c r="H24" s="104">
        <v>138.745</v>
      </c>
      <c r="I24" s="104">
        <v>138.97499999999999</v>
      </c>
      <c r="J24" s="108" t="s">
        <v>1915</v>
      </c>
      <c r="K24" s="104">
        <v>138.96299999999999</v>
      </c>
      <c r="L24" s="104">
        <v>-0.14000000000000001</v>
      </c>
      <c r="M24" s="76"/>
      <c r="N24" s="76"/>
      <c r="O24" s="76"/>
      <c r="P24" s="76"/>
      <c r="Q24" s="76"/>
      <c r="R24" s="76"/>
      <c r="S24" s="76"/>
      <c r="T24" s="76"/>
      <c r="U24" s="76"/>
      <c r="V24" s="76"/>
      <c r="W24" s="129" t="s">
        <v>28</v>
      </c>
      <c r="X24" s="129">
        <v>1</v>
      </c>
      <c r="Y24" s="129"/>
      <c r="Z24" s="129"/>
      <c r="AA24" s="129"/>
      <c r="AB24" s="129"/>
      <c r="AC24" s="82">
        <v>-1</v>
      </c>
      <c r="AD24" s="109" t="s">
        <v>73</v>
      </c>
      <c r="AE24" s="109">
        <v>1</v>
      </c>
      <c r="AF24" s="59">
        <v>1.7</v>
      </c>
      <c r="AG24" s="109">
        <v>15</v>
      </c>
      <c r="AH24" t="s">
        <v>2389</v>
      </c>
      <c r="AI24" s="134">
        <v>1</v>
      </c>
      <c r="AJ24" s="49"/>
      <c r="BW24" s="90" t="s">
        <v>2116</v>
      </c>
      <c r="BX24" s="90" t="s">
        <v>2034</v>
      </c>
      <c r="BY24" s="90" t="s">
        <v>2088</v>
      </c>
      <c r="BZ24" s="90" t="s">
        <v>2065</v>
      </c>
      <c r="CA24" s="90" t="s">
        <v>2092</v>
      </c>
      <c r="CB24" s="90" t="s">
        <v>2091</v>
      </c>
      <c r="CC24" s="90" t="s">
        <v>1930</v>
      </c>
      <c r="CD24" s="14" t="s">
        <v>1931</v>
      </c>
      <c r="CE24" s="14" t="s">
        <v>1932</v>
      </c>
      <c r="CF24" s="14" t="s">
        <v>1933</v>
      </c>
      <c r="CG24" s="14"/>
      <c r="CH24" s="14" t="s">
        <v>1934</v>
      </c>
      <c r="CI24" s="14"/>
      <c r="CJ24" s="100" t="s">
        <v>60</v>
      </c>
      <c r="CK24" s="40" t="s">
        <v>2128</v>
      </c>
      <c r="CL24" s="40" t="s">
        <v>2129</v>
      </c>
      <c r="CM24" s="40" t="s">
        <v>2130</v>
      </c>
      <c r="CN24" s="40" t="s">
        <v>2131</v>
      </c>
      <c r="CO24" s="40" t="s">
        <v>2132</v>
      </c>
      <c r="CP24" s="40" t="s">
        <v>2133</v>
      </c>
      <c r="CQ24" s="40"/>
      <c r="CR24" s="40"/>
      <c r="CS24" s="14"/>
      <c r="CT24" s="11"/>
      <c r="CU24" s="35"/>
      <c r="CV24" s="11"/>
    </row>
    <row r="25" spans="2:100" ht="16.5" x14ac:dyDescent="0.3">
      <c r="B25" s="8">
        <v>22</v>
      </c>
      <c r="C25" s="106" t="s">
        <v>1916</v>
      </c>
      <c r="D25" s="107" t="s">
        <v>200</v>
      </c>
      <c r="E25" s="107">
        <v>0.02</v>
      </c>
      <c r="F25" s="107" t="s">
        <v>147</v>
      </c>
      <c r="G25" s="107">
        <v>138.898</v>
      </c>
      <c r="H25" s="107">
        <v>138.90299999999999</v>
      </c>
      <c r="I25" s="107">
        <v>139.084</v>
      </c>
      <c r="J25" s="108" t="s">
        <v>1917</v>
      </c>
      <c r="K25" s="107">
        <v>138.90299999999999</v>
      </c>
      <c r="L25" s="107">
        <v>-0.14000000000000001</v>
      </c>
      <c r="M25" s="76"/>
      <c r="N25" s="76"/>
      <c r="O25" s="76"/>
      <c r="P25" s="76"/>
      <c r="Q25" s="76"/>
      <c r="R25" s="76"/>
      <c r="S25" s="76"/>
      <c r="T25" s="76"/>
      <c r="U25" s="76"/>
      <c r="V25" s="76"/>
      <c r="W25" s="128" t="s">
        <v>72</v>
      </c>
      <c r="X25" s="128"/>
      <c r="Y25" s="128"/>
      <c r="Z25" s="128">
        <v>1</v>
      </c>
      <c r="AA25" s="128"/>
      <c r="AB25" s="128">
        <v>1</v>
      </c>
      <c r="AC25" s="82">
        <v>1</v>
      </c>
      <c r="AD25" s="130" t="s">
        <v>71</v>
      </c>
      <c r="AE25" s="130"/>
      <c r="AF25" s="59">
        <v>0.09</v>
      </c>
      <c r="AG25" s="112">
        <v>15</v>
      </c>
      <c r="AJ25" s="49"/>
      <c r="BW25" s="90" t="s">
        <v>2116</v>
      </c>
      <c r="BX25" s="90" t="s">
        <v>2034</v>
      </c>
      <c r="BY25" s="90" t="s">
        <v>2088</v>
      </c>
      <c r="BZ25" s="90" t="s">
        <v>2065</v>
      </c>
      <c r="CA25" s="90" t="s">
        <v>2092</v>
      </c>
      <c r="CB25" s="90" t="s">
        <v>2091</v>
      </c>
      <c r="CC25" s="90" t="s">
        <v>1930</v>
      </c>
      <c r="CD25" s="14" t="s">
        <v>1931</v>
      </c>
      <c r="CE25" s="14" t="s">
        <v>1932</v>
      </c>
      <c r="CF25" s="14" t="s">
        <v>1933</v>
      </c>
      <c r="CG25" s="14"/>
      <c r="CH25" s="14" t="s">
        <v>1934</v>
      </c>
      <c r="CI25" s="14"/>
      <c r="CJ25" s="100" t="s">
        <v>60</v>
      </c>
      <c r="CK25" s="40" t="s">
        <v>2128</v>
      </c>
      <c r="CL25" s="40" t="s">
        <v>2129</v>
      </c>
      <c r="CM25" s="40" t="s">
        <v>2130</v>
      </c>
      <c r="CN25" s="40" t="s">
        <v>2131</v>
      </c>
      <c r="CO25" s="40" t="s">
        <v>2132</v>
      </c>
      <c r="CP25" s="40" t="s">
        <v>2133</v>
      </c>
      <c r="CQ25" s="40"/>
      <c r="CR25" s="40"/>
      <c r="CS25" s="14"/>
      <c r="CT25" s="11"/>
      <c r="CU25" s="35"/>
      <c r="CV25" s="11"/>
    </row>
    <row r="26" spans="2:100" ht="16.5" x14ac:dyDescent="0.3">
      <c r="B26" s="8">
        <v>23</v>
      </c>
      <c r="C26" s="103" t="s">
        <v>1918</v>
      </c>
      <c r="D26" s="104" t="s">
        <v>195</v>
      </c>
      <c r="E26" s="104">
        <v>0.02</v>
      </c>
      <c r="F26" s="104" t="s">
        <v>147</v>
      </c>
      <c r="G26" s="104">
        <v>138.79400000000001</v>
      </c>
      <c r="H26" s="104">
        <v>138.898</v>
      </c>
      <c r="I26" s="104">
        <v>138.47300000000001</v>
      </c>
      <c r="J26" s="108" t="s">
        <v>1919</v>
      </c>
      <c r="K26" s="104">
        <v>138.898</v>
      </c>
      <c r="L26" s="104">
        <v>-0.14000000000000001</v>
      </c>
      <c r="M26" s="76"/>
      <c r="N26" s="76"/>
      <c r="O26" s="76"/>
      <c r="P26" s="76"/>
      <c r="Q26" s="76"/>
      <c r="R26" s="76"/>
      <c r="S26" s="76"/>
      <c r="T26" s="76"/>
      <c r="U26" s="76"/>
      <c r="V26" s="76"/>
      <c r="W26" s="130" t="s">
        <v>71</v>
      </c>
      <c r="X26" s="130"/>
      <c r="Y26" s="130">
        <v>1</v>
      </c>
      <c r="Z26" s="130">
        <v>1</v>
      </c>
      <c r="AA26" s="130"/>
      <c r="AB26" s="130"/>
      <c r="AC26" s="82">
        <v>-1</v>
      </c>
      <c r="AD26" s="109" t="s">
        <v>73</v>
      </c>
      <c r="AE26" s="109">
        <v>1</v>
      </c>
      <c r="AF26" s="59">
        <v>-1.96</v>
      </c>
      <c r="AG26" s="110">
        <v>16</v>
      </c>
      <c r="AH26" t="s">
        <v>2389</v>
      </c>
      <c r="AI26" s="110">
        <v>-1</v>
      </c>
      <c r="AJ26" s="49"/>
      <c r="BW26" s="90" t="s">
        <v>2134</v>
      </c>
      <c r="BX26" s="90" t="s">
        <v>2034</v>
      </c>
      <c r="BY26" s="90" t="s">
        <v>71</v>
      </c>
      <c r="BZ26" s="90" t="s">
        <v>2109</v>
      </c>
      <c r="CA26" s="90" t="s">
        <v>2091</v>
      </c>
      <c r="CB26" s="90" t="s">
        <v>2135</v>
      </c>
      <c r="CC26" s="90" t="s">
        <v>1935</v>
      </c>
      <c r="CD26" s="14" t="s">
        <v>1936</v>
      </c>
      <c r="CE26" s="14" t="s">
        <v>1937</v>
      </c>
      <c r="CF26" s="14" t="s">
        <v>1938</v>
      </c>
      <c r="CG26" s="14" t="s">
        <v>1939</v>
      </c>
      <c r="CH26" s="14"/>
      <c r="CI26" s="14" t="s">
        <v>1940</v>
      </c>
      <c r="CJ26" s="102" t="s">
        <v>69</v>
      </c>
      <c r="CK26" s="40" t="s">
        <v>2128</v>
      </c>
      <c r="CL26" s="40" t="s">
        <v>2129</v>
      </c>
      <c r="CM26" s="40" t="s">
        <v>2130</v>
      </c>
      <c r="CN26" s="40" t="s">
        <v>2131</v>
      </c>
      <c r="CO26" s="40" t="s">
        <v>2132</v>
      </c>
      <c r="CP26" s="40" t="s">
        <v>2133</v>
      </c>
      <c r="CQ26" s="40"/>
      <c r="CR26" s="40"/>
      <c r="CS26" s="14"/>
      <c r="CT26" s="11"/>
      <c r="CU26" s="35"/>
      <c r="CV26" s="11"/>
    </row>
    <row r="27" spans="2:100" ht="16.5" x14ac:dyDescent="0.3">
      <c r="B27" s="8">
        <v>24</v>
      </c>
      <c r="C27" s="106" t="s">
        <v>1920</v>
      </c>
      <c r="D27" s="107" t="s">
        <v>195</v>
      </c>
      <c r="E27" s="107">
        <v>0.02</v>
      </c>
      <c r="F27" s="107" t="s">
        <v>147</v>
      </c>
      <c r="G27" s="107">
        <v>138.78100000000001</v>
      </c>
      <c r="H27" s="107">
        <v>138.90299999999999</v>
      </c>
      <c r="I27" s="107">
        <v>138.649</v>
      </c>
      <c r="J27" s="108" t="s">
        <v>1919</v>
      </c>
      <c r="K27" s="107">
        <v>138.90299999999999</v>
      </c>
      <c r="L27" s="107">
        <v>-0.14000000000000001</v>
      </c>
      <c r="M27" s="76"/>
      <c r="N27" s="76"/>
      <c r="O27" s="76"/>
      <c r="P27" s="76"/>
      <c r="Q27" s="76"/>
      <c r="R27" s="76"/>
      <c r="S27" s="76"/>
      <c r="T27" s="76"/>
      <c r="U27" s="76"/>
      <c r="V27" s="76"/>
      <c r="W27" s="130" t="s">
        <v>71</v>
      </c>
      <c r="X27" s="130"/>
      <c r="Y27" s="130"/>
      <c r="Z27" s="130"/>
      <c r="AA27" s="130"/>
      <c r="AB27" s="130"/>
      <c r="AC27" s="82">
        <v>-1</v>
      </c>
      <c r="AD27" s="109" t="s">
        <v>73</v>
      </c>
      <c r="AE27" s="109">
        <v>0</v>
      </c>
      <c r="AF27" s="59">
        <v>-2.31</v>
      </c>
      <c r="AG27" s="112">
        <v>16</v>
      </c>
      <c r="AJ27" s="49"/>
      <c r="BW27" s="90" t="s">
        <v>2134</v>
      </c>
      <c r="BX27" s="90" t="s">
        <v>2034</v>
      </c>
      <c r="BY27" s="90" t="s">
        <v>71</v>
      </c>
      <c r="BZ27" s="90" t="s">
        <v>2109</v>
      </c>
      <c r="CA27" s="90" t="s">
        <v>2091</v>
      </c>
      <c r="CB27" s="90" t="s">
        <v>2135</v>
      </c>
      <c r="CC27" s="90" t="s">
        <v>1941</v>
      </c>
      <c r="CD27" s="14"/>
      <c r="CE27" s="14"/>
      <c r="CF27" s="14"/>
      <c r="CG27" s="14"/>
      <c r="CH27" s="14"/>
      <c r="CI27" s="14"/>
      <c r="CJ27" s="102" t="s">
        <v>69</v>
      </c>
      <c r="CK27" s="40" t="s">
        <v>2128</v>
      </c>
      <c r="CL27" s="40" t="s">
        <v>2129</v>
      </c>
      <c r="CM27" s="40" t="s">
        <v>2130</v>
      </c>
      <c r="CN27" s="40" t="s">
        <v>2131</v>
      </c>
      <c r="CO27" s="40" t="s">
        <v>2132</v>
      </c>
      <c r="CP27" s="40" t="s">
        <v>2133</v>
      </c>
      <c r="CQ27" s="40"/>
      <c r="CR27" s="40"/>
      <c r="CS27" s="14"/>
      <c r="CT27" s="11"/>
      <c r="CU27" s="35"/>
      <c r="CV27" s="11"/>
    </row>
    <row r="28" spans="2:100" ht="16.5" x14ac:dyDescent="0.3">
      <c r="B28" s="8">
        <v>25</v>
      </c>
      <c r="C28" s="103" t="s">
        <v>1921</v>
      </c>
      <c r="D28" s="104" t="s">
        <v>195</v>
      </c>
      <c r="E28" s="104">
        <v>0.02</v>
      </c>
      <c r="F28" s="104" t="s">
        <v>147</v>
      </c>
      <c r="G28" s="104">
        <v>138.74799999999999</v>
      </c>
      <c r="H28" s="104">
        <v>138.74600000000001</v>
      </c>
      <c r="I28" s="104">
        <v>138.613</v>
      </c>
      <c r="J28" s="108" t="s">
        <v>1922</v>
      </c>
      <c r="K28" s="104">
        <v>138.613</v>
      </c>
      <c r="L28" s="104">
        <v>-0.14000000000000001</v>
      </c>
      <c r="M28" s="76"/>
      <c r="N28" s="76"/>
      <c r="O28" s="76"/>
      <c r="P28" s="76"/>
      <c r="Q28" s="76"/>
      <c r="R28" s="76"/>
      <c r="S28" s="76"/>
      <c r="T28" s="76"/>
      <c r="U28" s="76"/>
      <c r="V28" s="76"/>
      <c r="W28" s="127" t="s">
        <v>73</v>
      </c>
      <c r="X28" s="127"/>
      <c r="Y28" s="127"/>
      <c r="Z28" s="127"/>
      <c r="AA28" s="127"/>
      <c r="AB28" s="127"/>
      <c r="AC28" s="82">
        <v>1</v>
      </c>
      <c r="AE28" s="109">
        <v>1</v>
      </c>
      <c r="AF28" s="59">
        <v>2.56</v>
      </c>
      <c r="AG28" s="109">
        <v>17</v>
      </c>
      <c r="AH28" t="s">
        <v>2390</v>
      </c>
      <c r="AI28" s="134">
        <v>1</v>
      </c>
      <c r="AJ28" s="49"/>
      <c r="BW28" s="90" t="s">
        <v>2136</v>
      </c>
      <c r="BX28" s="90" t="s">
        <v>2034</v>
      </c>
      <c r="BY28" s="90" t="s">
        <v>2088</v>
      </c>
      <c r="BZ28" s="90" t="s">
        <v>2109</v>
      </c>
      <c r="CA28" s="90" t="s">
        <v>2091</v>
      </c>
      <c r="CB28" s="90" t="s">
        <v>2092</v>
      </c>
      <c r="CC28" s="90" t="s">
        <v>1942</v>
      </c>
      <c r="CD28" s="14"/>
      <c r="CE28" s="14"/>
      <c r="CF28" s="14"/>
      <c r="CG28" s="14"/>
      <c r="CH28" s="14"/>
      <c r="CI28" s="14"/>
      <c r="CJ28" s="102" t="s">
        <v>69</v>
      </c>
      <c r="CK28" s="40" t="s">
        <v>2128</v>
      </c>
      <c r="CL28" s="40" t="s">
        <v>2129</v>
      </c>
      <c r="CM28" s="40" t="s">
        <v>2130</v>
      </c>
      <c r="CN28" s="40" t="s">
        <v>2131</v>
      </c>
      <c r="CO28" s="40" t="s">
        <v>2132</v>
      </c>
      <c r="CP28" s="40" t="s">
        <v>2133</v>
      </c>
      <c r="CQ28" s="40"/>
      <c r="CR28" s="40"/>
      <c r="CS28" s="14"/>
      <c r="CT28" s="11"/>
      <c r="CU28" s="35"/>
      <c r="CV28" s="11"/>
    </row>
    <row r="29" spans="2:100" ht="16.5" x14ac:dyDescent="0.3">
      <c r="B29" s="8">
        <v>26</v>
      </c>
      <c r="C29" s="106" t="s">
        <v>1923</v>
      </c>
      <c r="D29" s="107" t="s">
        <v>195</v>
      </c>
      <c r="E29" s="107">
        <v>0.02</v>
      </c>
      <c r="F29" s="107" t="s">
        <v>147</v>
      </c>
      <c r="G29" s="107">
        <v>138.75200000000001</v>
      </c>
      <c r="H29" s="107">
        <v>138.749</v>
      </c>
      <c r="I29" s="107">
        <v>138.46899999999999</v>
      </c>
      <c r="J29" s="108" t="s">
        <v>1924</v>
      </c>
      <c r="K29" s="107">
        <v>138.71299999999999</v>
      </c>
      <c r="L29" s="107">
        <v>-0.14000000000000001</v>
      </c>
      <c r="M29" s="76"/>
      <c r="N29" s="76"/>
      <c r="O29" s="76"/>
      <c r="P29" s="76"/>
      <c r="Q29" s="76"/>
      <c r="R29" s="76"/>
      <c r="S29" s="76"/>
      <c r="T29" s="76"/>
      <c r="U29" s="76"/>
      <c r="V29" s="76"/>
      <c r="W29" s="129" t="s">
        <v>28</v>
      </c>
      <c r="X29" s="129">
        <v>1</v>
      </c>
      <c r="Y29" s="129"/>
      <c r="Z29" s="129"/>
      <c r="AA29" s="129"/>
      <c r="AB29" s="129"/>
      <c r="AC29" s="82">
        <v>-1</v>
      </c>
      <c r="AD29" s="109" t="s">
        <v>73</v>
      </c>
      <c r="AE29" s="109">
        <v>0</v>
      </c>
      <c r="AF29" s="59">
        <v>0.74</v>
      </c>
      <c r="AG29" s="112">
        <v>17</v>
      </c>
      <c r="AJ29" s="49"/>
      <c r="BW29" s="90" t="s">
        <v>2136</v>
      </c>
      <c r="BX29" s="90" t="s">
        <v>2034</v>
      </c>
      <c r="BY29" s="90" t="s">
        <v>2088</v>
      </c>
      <c r="BZ29" s="90" t="s">
        <v>2109</v>
      </c>
      <c r="CA29" s="90" t="s">
        <v>2091</v>
      </c>
      <c r="CB29" s="90" t="s">
        <v>2092</v>
      </c>
      <c r="CC29" s="90" t="s">
        <v>1943</v>
      </c>
      <c r="CD29" s="14"/>
      <c r="CE29" s="14"/>
      <c r="CF29" s="14"/>
      <c r="CG29" s="14"/>
      <c r="CH29" s="14" t="s">
        <v>1944</v>
      </c>
      <c r="CI29" s="14"/>
      <c r="CJ29" s="102" t="s">
        <v>69</v>
      </c>
      <c r="CK29" s="40" t="s">
        <v>2128</v>
      </c>
      <c r="CL29" s="40" t="s">
        <v>2129</v>
      </c>
      <c r="CM29" s="40" t="s">
        <v>2130</v>
      </c>
      <c r="CN29" s="40" t="s">
        <v>2131</v>
      </c>
      <c r="CO29" s="40" t="s">
        <v>2132</v>
      </c>
      <c r="CP29" s="40" t="s">
        <v>2133</v>
      </c>
      <c r="CQ29" s="40"/>
      <c r="CR29" s="40"/>
      <c r="CS29" s="14"/>
      <c r="CT29" s="11"/>
      <c r="CU29" s="35"/>
      <c r="CV29" s="11"/>
    </row>
    <row r="30" spans="2:100" ht="16.5" x14ac:dyDescent="0.3">
      <c r="B30" s="8">
        <v>27</v>
      </c>
      <c r="C30" s="103" t="s">
        <v>1945</v>
      </c>
      <c r="D30" s="104" t="s">
        <v>195</v>
      </c>
      <c r="E30" s="104">
        <v>0.02</v>
      </c>
      <c r="F30" s="104" t="s">
        <v>147</v>
      </c>
      <c r="G30" s="104">
        <v>138.982</v>
      </c>
      <c r="H30" s="104">
        <v>138.977</v>
      </c>
      <c r="I30" s="104">
        <v>138.483</v>
      </c>
      <c r="J30" s="105" t="s">
        <v>1946</v>
      </c>
      <c r="K30" s="104">
        <v>138.88499999999999</v>
      </c>
      <c r="L30" s="104">
        <v>-0.14000000000000001</v>
      </c>
      <c r="M30" s="76"/>
      <c r="N30" s="76"/>
      <c r="O30" s="76"/>
      <c r="P30" s="76"/>
      <c r="Q30" s="76"/>
      <c r="R30" s="76"/>
      <c r="S30" s="76"/>
      <c r="T30" s="76"/>
      <c r="U30" s="76"/>
      <c r="V30" s="76"/>
      <c r="W30" s="129" t="s">
        <v>28</v>
      </c>
      <c r="X30" s="129">
        <v>1</v>
      </c>
      <c r="Y30" s="129"/>
      <c r="Z30" s="129"/>
      <c r="AA30" s="129"/>
      <c r="AB30" s="129"/>
      <c r="AC30" s="82">
        <v>-1</v>
      </c>
      <c r="AD30" s="109" t="s">
        <v>73</v>
      </c>
      <c r="AE30" s="109">
        <v>1</v>
      </c>
      <c r="AF30" s="59">
        <v>1.84</v>
      </c>
      <c r="AG30" s="109">
        <v>18</v>
      </c>
      <c r="AH30" t="s">
        <v>2388</v>
      </c>
      <c r="AI30" s="134">
        <v>1</v>
      </c>
      <c r="AJ30" s="49"/>
      <c r="BW30" s="90" t="s">
        <v>2143</v>
      </c>
      <c r="BX30" s="90" t="s">
        <v>2034</v>
      </c>
      <c r="BY30" s="90" t="s">
        <v>2088</v>
      </c>
      <c r="BZ30" s="90" t="s">
        <v>2109</v>
      </c>
      <c r="CA30" s="90" t="s">
        <v>2092</v>
      </c>
      <c r="CB30" s="90" t="s">
        <v>2091</v>
      </c>
      <c r="CC30" s="90" t="s">
        <v>1964</v>
      </c>
      <c r="CD30" s="14" t="s">
        <v>1965</v>
      </c>
      <c r="CE30" s="14" t="s">
        <v>1966</v>
      </c>
      <c r="CF30" s="14" t="s">
        <v>1967</v>
      </c>
      <c r="CG30" s="14"/>
      <c r="CH30" s="14" t="s">
        <v>1968</v>
      </c>
      <c r="CI30" s="14"/>
      <c r="CJ30" s="100" t="s">
        <v>60</v>
      </c>
      <c r="CK30" s="40" t="s">
        <v>2137</v>
      </c>
      <c r="CL30" s="40" t="s">
        <v>2138</v>
      </c>
      <c r="CM30" s="40" t="s">
        <v>2139</v>
      </c>
      <c r="CN30" s="40" t="s">
        <v>2140</v>
      </c>
      <c r="CO30" s="40" t="s">
        <v>2141</v>
      </c>
      <c r="CP30" s="40" t="s">
        <v>2142</v>
      </c>
      <c r="CQ30" s="14"/>
      <c r="CR30" s="14"/>
      <c r="CS30" s="14"/>
      <c r="CT30" s="11"/>
      <c r="CU30" s="35"/>
      <c r="CV30" s="11"/>
    </row>
    <row r="31" spans="2:100" ht="16.5" x14ac:dyDescent="0.3">
      <c r="B31" s="8">
        <v>28</v>
      </c>
      <c r="C31" s="106" t="s">
        <v>1947</v>
      </c>
      <c r="D31" s="107" t="s">
        <v>195</v>
      </c>
      <c r="E31" s="107">
        <v>0.02</v>
      </c>
      <c r="F31" s="107" t="s">
        <v>147</v>
      </c>
      <c r="G31" s="107">
        <v>138.989</v>
      </c>
      <c r="H31" s="107">
        <v>138.98699999999999</v>
      </c>
      <c r="I31" s="107">
        <v>138.749</v>
      </c>
      <c r="J31" s="105" t="s">
        <v>1948</v>
      </c>
      <c r="K31" s="107">
        <v>138.88499999999999</v>
      </c>
      <c r="L31" s="107">
        <v>-0.14000000000000001</v>
      </c>
      <c r="M31" s="76"/>
      <c r="N31" s="76"/>
      <c r="O31" s="76"/>
      <c r="P31" s="76"/>
      <c r="Q31" s="76"/>
      <c r="R31" s="76"/>
      <c r="S31" s="76"/>
      <c r="T31" s="76"/>
      <c r="U31" s="76"/>
      <c r="V31" s="76"/>
      <c r="W31" s="129" t="s">
        <v>28</v>
      </c>
      <c r="X31" s="129"/>
      <c r="Y31" s="129"/>
      <c r="Z31" s="129"/>
      <c r="AA31" s="129"/>
      <c r="AB31" s="129"/>
      <c r="AC31" s="82">
        <v>-1</v>
      </c>
      <c r="AD31" s="109" t="s">
        <v>73</v>
      </c>
      <c r="AE31" s="109">
        <v>0</v>
      </c>
      <c r="AF31" s="59">
        <v>1.97</v>
      </c>
      <c r="AG31" s="112">
        <v>18</v>
      </c>
      <c r="AJ31" s="49"/>
      <c r="BW31" s="90" t="s">
        <v>2136</v>
      </c>
      <c r="BX31" s="90" t="s">
        <v>2034</v>
      </c>
      <c r="BY31" s="90" t="s">
        <v>2088</v>
      </c>
      <c r="BZ31" s="90" t="s">
        <v>2109</v>
      </c>
      <c r="CA31" s="90" t="s">
        <v>2092</v>
      </c>
      <c r="CB31" s="90" t="s">
        <v>2091</v>
      </c>
      <c r="CC31" s="90" t="s">
        <v>1964</v>
      </c>
      <c r="CD31" s="14" t="s">
        <v>1965</v>
      </c>
      <c r="CE31" s="14" t="s">
        <v>1966</v>
      </c>
      <c r="CF31" s="14" t="s">
        <v>1967</v>
      </c>
      <c r="CG31" s="14"/>
      <c r="CH31" s="14" t="s">
        <v>1968</v>
      </c>
      <c r="CI31" s="14"/>
      <c r="CJ31" s="100" t="s">
        <v>60</v>
      </c>
      <c r="CK31" s="40" t="s">
        <v>2137</v>
      </c>
      <c r="CL31" s="40" t="s">
        <v>2138</v>
      </c>
      <c r="CM31" s="40" t="s">
        <v>2139</v>
      </c>
      <c r="CN31" s="40" t="s">
        <v>2140</v>
      </c>
      <c r="CO31" s="40" t="s">
        <v>2141</v>
      </c>
      <c r="CP31" s="40" t="s">
        <v>2142</v>
      </c>
      <c r="CQ31" s="14"/>
      <c r="CR31" s="14"/>
      <c r="CS31" s="14"/>
      <c r="CT31" s="11"/>
      <c r="CU31" s="35"/>
      <c r="CV31" s="11"/>
    </row>
    <row r="32" spans="2:100" ht="16.5" x14ac:dyDescent="0.3">
      <c r="B32" s="8">
        <v>29</v>
      </c>
      <c r="C32" s="103" t="s">
        <v>1949</v>
      </c>
      <c r="D32" s="104" t="s">
        <v>195</v>
      </c>
      <c r="E32" s="104">
        <v>0.02</v>
      </c>
      <c r="F32" s="104" t="s">
        <v>147</v>
      </c>
      <c r="G32" s="104">
        <v>138.97499999999999</v>
      </c>
      <c r="H32" s="104">
        <v>139.065</v>
      </c>
      <c r="I32" s="104">
        <v>138.761</v>
      </c>
      <c r="J32" s="105" t="s">
        <v>1950</v>
      </c>
      <c r="K32" s="104">
        <v>138.761</v>
      </c>
      <c r="L32" s="104">
        <v>-0.14000000000000001</v>
      </c>
      <c r="M32" s="76"/>
      <c r="N32" s="76"/>
      <c r="O32" s="76"/>
      <c r="P32" s="76"/>
      <c r="Q32" s="76"/>
      <c r="R32" s="76"/>
      <c r="S32" s="76"/>
      <c r="T32" s="76"/>
      <c r="U32" s="76"/>
      <c r="V32" s="76"/>
      <c r="W32" s="127" t="s">
        <v>73</v>
      </c>
      <c r="X32" s="127"/>
      <c r="Y32" s="127"/>
      <c r="Z32" s="127"/>
      <c r="AA32" s="127"/>
      <c r="AB32" s="127"/>
      <c r="AC32" s="82">
        <v>1</v>
      </c>
      <c r="AE32" s="109">
        <v>1</v>
      </c>
      <c r="AF32" s="59">
        <v>4.0599999999999996</v>
      </c>
      <c r="AG32" s="109">
        <v>19</v>
      </c>
      <c r="AH32" t="s">
        <v>2388</v>
      </c>
      <c r="AI32" s="134">
        <v>1</v>
      </c>
      <c r="AJ32" s="49"/>
      <c r="BW32" s="90" t="s">
        <v>2136</v>
      </c>
      <c r="BX32" s="90" t="s">
        <v>2034</v>
      </c>
      <c r="BY32" s="90" t="s">
        <v>73</v>
      </c>
      <c r="BZ32" s="90" t="s">
        <v>2144</v>
      </c>
      <c r="CA32" s="90" t="s">
        <v>2091</v>
      </c>
      <c r="CB32" s="90" t="s">
        <v>2092</v>
      </c>
      <c r="CC32" s="90" t="s">
        <v>1969</v>
      </c>
      <c r="CD32" s="14" t="s">
        <v>1970</v>
      </c>
      <c r="CE32" s="14" t="s">
        <v>454</v>
      </c>
      <c r="CF32" s="14" t="s">
        <v>1971</v>
      </c>
      <c r="CG32" s="14"/>
      <c r="CH32" s="14"/>
      <c r="CI32" s="14"/>
      <c r="CJ32" s="100" t="s">
        <v>60</v>
      </c>
      <c r="CK32" s="40" t="s">
        <v>2137</v>
      </c>
      <c r="CL32" s="40" t="s">
        <v>2138</v>
      </c>
      <c r="CM32" s="40" t="s">
        <v>2139</v>
      </c>
      <c r="CN32" s="40" t="s">
        <v>2140</v>
      </c>
      <c r="CO32" s="40" t="s">
        <v>2141</v>
      </c>
      <c r="CP32" s="40" t="s">
        <v>2142</v>
      </c>
      <c r="CQ32" s="14"/>
      <c r="CR32" s="14"/>
      <c r="CS32" s="14"/>
      <c r="CT32" s="11"/>
      <c r="CU32" s="35"/>
      <c r="CV32" s="11"/>
    </row>
    <row r="33" spans="2:100" ht="16.5" x14ac:dyDescent="0.3">
      <c r="B33" s="8">
        <v>30</v>
      </c>
      <c r="C33" s="106" t="s">
        <v>1951</v>
      </c>
      <c r="D33" s="107" t="s">
        <v>195</v>
      </c>
      <c r="E33" s="107">
        <v>0.02</v>
      </c>
      <c r="F33" s="107" t="s">
        <v>147</v>
      </c>
      <c r="G33" s="107">
        <v>138.97</v>
      </c>
      <c r="H33" s="107">
        <v>139.07</v>
      </c>
      <c r="I33" s="107">
        <v>138.75899999999999</v>
      </c>
      <c r="J33" s="105" t="s">
        <v>1950</v>
      </c>
      <c r="K33" s="107">
        <v>138.75899999999999</v>
      </c>
      <c r="L33" s="107">
        <v>-0.14000000000000001</v>
      </c>
      <c r="M33" s="76"/>
      <c r="N33" s="76"/>
      <c r="O33" s="76"/>
      <c r="P33" s="76"/>
      <c r="Q33" s="76"/>
      <c r="R33" s="76"/>
      <c r="S33" s="76"/>
      <c r="T33" s="76"/>
      <c r="U33" s="76"/>
      <c r="V33" s="76"/>
      <c r="W33" s="127" t="s">
        <v>73</v>
      </c>
      <c r="X33" s="127"/>
      <c r="Y33" s="127"/>
      <c r="Z33" s="127"/>
      <c r="AA33" s="127"/>
      <c r="AB33" s="127"/>
      <c r="AC33" s="82">
        <v>1</v>
      </c>
      <c r="AE33" s="109">
        <v>0</v>
      </c>
      <c r="AF33" s="59">
        <v>4</v>
      </c>
      <c r="AG33" s="112">
        <v>19</v>
      </c>
      <c r="AJ33" s="49"/>
      <c r="BW33" s="90" t="s">
        <v>2136</v>
      </c>
      <c r="BX33" s="90" t="s">
        <v>2034</v>
      </c>
      <c r="BY33" s="90" t="s">
        <v>73</v>
      </c>
      <c r="BZ33" s="90" t="s">
        <v>2144</v>
      </c>
      <c r="CA33" s="90" t="s">
        <v>2091</v>
      </c>
      <c r="CB33" s="90" t="s">
        <v>2092</v>
      </c>
      <c r="CC33" s="90"/>
      <c r="CD33" s="14"/>
      <c r="CE33" s="14"/>
      <c r="CF33" s="14"/>
      <c r="CG33" s="14"/>
      <c r="CH33" s="14"/>
      <c r="CI33" s="14"/>
      <c r="CJ33" s="100" t="s">
        <v>60</v>
      </c>
      <c r="CK33" s="40" t="s">
        <v>2137</v>
      </c>
      <c r="CL33" s="40" t="s">
        <v>2138</v>
      </c>
      <c r="CM33" s="40" t="s">
        <v>2139</v>
      </c>
      <c r="CN33" s="40" t="s">
        <v>2140</v>
      </c>
      <c r="CO33" s="40" t="s">
        <v>2141</v>
      </c>
      <c r="CP33" s="40" t="s">
        <v>2142</v>
      </c>
      <c r="CQ33" s="14"/>
      <c r="CR33" s="14"/>
      <c r="CS33" s="14"/>
      <c r="CT33" s="11"/>
      <c r="CU33" s="35"/>
      <c r="CV33" s="11"/>
    </row>
    <row r="34" spans="2:100" ht="16.5" x14ac:dyDescent="0.3">
      <c r="B34" s="8">
        <v>31</v>
      </c>
      <c r="C34" s="103" t="s">
        <v>1952</v>
      </c>
      <c r="D34" s="104" t="s">
        <v>195</v>
      </c>
      <c r="E34" s="104">
        <v>0.02</v>
      </c>
      <c r="F34" s="104" t="s">
        <v>147</v>
      </c>
      <c r="G34" s="104">
        <v>138.66200000000001</v>
      </c>
      <c r="H34" s="104">
        <v>138.893</v>
      </c>
      <c r="I34" s="104">
        <v>138.488</v>
      </c>
      <c r="J34" s="105" t="s">
        <v>1953</v>
      </c>
      <c r="K34" s="104">
        <v>138.78399999999999</v>
      </c>
      <c r="L34" s="104">
        <v>-0.14000000000000001</v>
      </c>
      <c r="M34" s="76"/>
      <c r="N34" s="76"/>
      <c r="O34" s="76"/>
      <c r="P34" s="76"/>
      <c r="Q34" s="76"/>
      <c r="R34" s="76"/>
      <c r="S34" s="76"/>
      <c r="T34" s="76"/>
      <c r="U34" s="76"/>
      <c r="V34" s="76"/>
      <c r="W34" s="129" t="s">
        <v>28</v>
      </c>
      <c r="X34" s="129">
        <v>1</v>
      </c>
      <c r="Y34" s="129"/>
      <c r="Z34" s="129">
        <v>1</v>
      </c>
      <c r="AA34" s="129"/>
      <c r="AB34" s="129"/>
      <c r="AC34" s="82">
        <v>1</v>
      </c>
      <c r="AD34" s="130" t="s">
        <v>71</v>
      </c>
      <c r="AE34" s="130"/>
      <c r="AF34" s="59">
        <v>-2.3199999999999998</v>
      </c>
      <c r="AG34" s="110">
        <v>20</v>
      </c>
      <c r="AH34" t="s">
        <v>2389</v>
      </c>
      <c r="AI34" s="110">
        <v>-1</v>
      </c>
      <c r="AJ34" s="49"/>
      <c r="BW34" s="90" t="s">
        <v>2145</v>
      </c>
      <c r="BX34" s="90" t="s">
        <v>2146</v>
      </c>
      <c r="BY34" s="90" t="s">
        <v>2045</v>
      </c>
      <c r="BZ34" s="90" t="s">
        <v>1532</v>
      </c>
      <c r="CA34" s="90" t="s">
        <v>2092</v>
      </c>
      <c r="CB34" s="90" t="s">
        <v>2091</v>
      </c>
      <c r="CC34" s="90" t="s">
        <v>1958</v>
      </c>
      <c r="CD34" s="14" t="s">
        <v>1972</v>
      </c>
      <c r="CE34" s="14" t="s">
        <v>1973</v>
      </c>
      <c r="CF34" s="14" t="s">
        <v>1974</v>
      </c>
      <c r="CG34" s="14"/>
      <c r="CH34" s="14" t="s">
        <v>1975</v>
      </c>
      <c r="CI34" s="14"/>
      <c r="CJ34" s="102" t="s">
        <v>69</v>
      </c>
      <c r="CK34" s="40" t="s">
        <v>2137</v>
      </c>
      <c r="CL34" s="40" t="s">
        <v>2138</v>
      </c>
      <c r="CM34" s="40" t="s">
        <v>2139</v>
      </c>
      <c r="CN34" s="40" t="s">
        <v>2140</v>
      </c>
      <c r="CO34" s="40" t="s">
        <v>2141</v>
      </c>
      <c r="CP34" s="40" t="s">
        <v>2142</v>
      </c>
      <c r="CQ34" s="14"/>
      <c r="CR34" s="14"/>
      <c r="CS34" s="14"/>
      <c r="CT34" s="11"/>
      <c r="CU34" s="35"/>
      <c r="CV34" s="11"/>
    </row>
    <row r="35" spans="2:100" ht="16.5" x14ac:dyDescent="0.3">
      <c r="B35" s="8">
        <v>32</v>
      </c>
      <c r="C35" s="106" t="s">
        <v>1954</v>
      </c>
      <c r="D35" s="107" t="s">
        <v>195</v>
      </c>
      <c r="E35" s="107">
        <v>0.02</v>
      </c>
      <c r="F35" s="107" t="s">
        <v>147</v>
      </c>
      <c r="G35" s="107">
        <v>138.46100000000001</v>
      </c>
      <c r="H35" s="107">
        <v>138.63200000000001</v>
      </c>
      <c r="I35" s="107">
        <v>138.35900000000001</v>
      </c>
      <c r="J35" s="108" t="s">
        <v>1955</v>
      </c>
      <c r="K35" s="107">
        <v>138.61699999999999</v>
      </c>
      <c r="L35" s="107">
        <v>-0.14000000000000001</v>
      </c>
      <c r="M35" s="76"/>
      <c r="N35" s="76"/>
      <c r="O35" s="76"/>
      <c r="P35" s="76"/>
      <c r="Q35" s="76"/>
      <c r="R35" s="76"/>
      <c r="S35" s="76"/>
      <c r="T35" s="76"/>
      <c r="U35" s="76"/>
      <c r="V35" s="76"/>
      <c r="W35" s="129" t="s">
        <v>28</v>
      </c>
      <c r="X35" s="129">
        <v>1</v>
      </c>
      <c r="Y35" s="129"/>
      <c r="Z35" s="129"/>
      <c r="AA35" s="129">
        <v>1</v>
      </c>
      <c r="AB35" s="129"/>
      <c r="AC35" s="82">
        <v>1</v>
      </c>
      <c r="AD35" s="132" t="s">
        <v>71</v>
      </c>
      <c r="AE35" s="132"/>
      <c r="AF35" s="59">
        <v>-2.94</v>
      </c>
      <c r="AG35" s="110">
        <v>21</v>
      </c>
      <c r="AH35" t="s">
        <v>2388</v>
      </c>
      <c r="AI35" s="110">
        <v>-1</v>
      </c>
      <c r="AJ35" s="49"/>
      <c r="BW35" s="90" t="s">
        <v>2037</v>
      </c>
      <c r="BX35" s="90" t="s">
        <v>2153</v>
      </c>
      <c r="BY35" s="90" t="s">
        <v>2154</v>
      </c>
      <c r="BZ35" s="90" t="s">
        <v>2155</v>
      </c>
      <c r="CA35" s="90" t="s">
        <v>2156</v>
      </c>
      <c r="CB35" s="90" t="s">
        <v>2091</v>
      </c>
      <c r="CC35" s="90" t="s">
        <v>1959</v>
      </c>
      <c r="CD35" s="14" t="s">
        <v>1960</v>
      </c>
      <c r="CE35" s="14" t="s">
        <v>1961</v>
      </c>
      <c r="CF35" s="14" t="s">
        <v>1962</v>
      </c>
      <c r="CG35" s="14"/>
      <c r="CH35" s="14"/>
      <c r="CI35" s="14" t="s">
        <v>1963</v>
      </c>
      <c r="CJ35" s="100" t="s">
        <v>60</v>
      </c>
      <c r="CK35" s="40" t="s">
        <v>2147</v>
      </c>
      <c r="CL35" s="40" t="s">
        <v>2148</v>
      </c>
      <c r="CM35" s="40" t="s">
        <v>2149</v>
      </c>
      <c r="CN35" s="40" t="s">
        <v>2150</v>
      </c>
      <c r="CO35" s="40" t="s">
        <v>2151</v>
      </c>
      <c r="CP35" s="40" t="s">
        <v>2152</v>
      </c>
      <c r="CQ35" s="14"/>
      <c r="CR35" s="14"/>
      <c r="CS35" s="14"/>
      <c r="CT35" s="11"/>
      <c r="CU35" s="35"/>
      <c r="CV35" s="11"/>
    </row>
    <row r="36" spans="2:100" ht="16.5" x14ac:dyDescent="0.3">
      <c r="B36" s="8">
        <v>33</v>
      </c>
      <c r="C36" s="103" t="s">
        <v>1956</v>
      </c>
      <c r="D36" s="104" t="s">
        <v>195</v>
      </c>
      <c r="E36" s="104">
        <v>0.02</v>
      </c>
      <c r="F36" s="104" t="s">
        <v>147</v>
      </c>
      <c r="G36" s="104">
        <v>138.46100000000001</v>
      </c>
      <c r="H36" s="104">
        <v>138.63499999999999</v>
      </c>
      <c r="I36" s="104">
        <v>138.16499999999999</v>
      </c>
      <c r="J36" s="108" t="s">
        <v>1957</v>
      </c>
      <c r="K36" s="104">
        <v>138.61600000000001</v>
      </c>
      <c r="L36" s="104">
        <v>-0.14000000000000001</v>
      </c>
      <c r="M36" s="76"/>
      <c r="N36" s="76"/>
      <c r="O36" s="76"/>
      <c r="P36" s="76"/>
      <c r="Q36" s="76"/>
      <c r="R36" s="76"/>
      <c r="S36" s="76"/>
      <c r="T36" s="76"/>
      <c r="U36" s="76"/>
      <c r="V36" s="76"/>
      <c r="W36" s="133"/>
      <c r="X36" s="133"/>
      <c r="Y36" s="133"/>
      <c r="Z36" s="133"/>
      <c r="AA36" s="133"/>
      <c r="AB36" s="133"/>
      <c r="AC36" s="133"/>
      <c r="AD36" s="131"/>
      <c r="AE36" s="131"/>
      <c r="AF36" s="59">
        <v>-2.92</v>
      </c>
      <c r="AG36" s="112">
        <v>21</v>
      </c>
      <c r="AJ36" s="49"/>
      <c r="BW36" s="90" t="s">
        <v>2037</v>
      </c>
      <c r="BX36" s="90" t="s">
        <v>2153</v>
      </c>
      <c r="BY36" s="90" t="s">
        <v>2154</v>
      </c>
      <c r="BZ36" s="90" t="s">
        <v>2155</v>
      </c>
      <c r="CA36" s="90" t="s">
        <v>2156</v>
      </c>
      <c r="CB36" s="90" t="s">
        <v>2091</v>
      </c>
      <c r="CC36" s="90" t="s">
        <v>1959</v>
      </c>
      <c r="CD36" s="14" t="s">
        <v>1960</v>
      </c>
      <c r="CE36" s="14" t="s">
        <v>1961</v>
      </c>
      <c r="CF36" s="14" t="s">
        <v>1962</v>
      </c>
      <c r="CG36" s="14"/>
      <c r="CH36" s="14"/>
      <c r="CI36" s="14" t="s">
        <v>1963</v>
      </c>
      <c r="CJ36" s="100" t="s">
        <v>60</v>
      </c>
      <c r="CK36" s="40" t="s">
        <v>2147</v>
      </c>
      <c r="CL36" s="40" t="s">
        <v>2148</v>
      </c>
      <c r="CM36" s="40" t="s">
        <v>2149</v>
      </c>
      <c r="CN36" s="40" t="s">
        <v>2150</v>
      </c>
      <c r="CO36" s="40" t="s">
        <v>2151</v>
      </c>
      <c r="CP36" s="40" t="s">
        <v>2152</v>
      </c>
      <c r="CQ36" s="14"/>
      <c r="CR36" s="14"/>
      <c r="CS36" s="14"/>
      <c r="CT36" s="11"/>
      <c r="CU36" s="35"/>
      <c r="CV36" s="11"/>
    </row>
    <row r="37" spans="2:100" ht="16.5" x14ac:dyDescent="0.3">
      <c r="B37" s="8">
        <v>34</v>
      </c>
      <c r="C37" s="106" t="s">
        <v>1976</v>
      </c>
      <c r="D37" s="107" t="s">
        <v>200</v>
      </c>
      <c r="E37" s="107">
        <v>0.02</v>
      </c>
      <c r="F37" s="107" t="s">
        <v>147</v>
      </c>
      <c r="G37" s="107">
        <v>138.90799999999999</v>
      </c>
      <c r="H37" s="107">
        <v>138.84100000000001</v>
      </c>
      <c r="I37" s="107">
        <v>139.06100000000001</v>
      </c>
      <c r="J37" s="105" t="s">
        <v>1977</v>
      </c>
      <c r="K37" s="107">
        <v>139.03200000000001</v>
      </c>
      <c r="L37" s="107">
        <v>-0.14000000000000001</v>
      </c>
      <c r="M37" s="76"/>
      <c r="N37" s="76"/>
      <c r="O37" s="76"/>
      <c r="P37" s="76"/>
      <c r="Q37" s="76"/>
      <c r="R37" s="76"/>
      <c r="S37" s="76"/>
      <c r="T37" s="76"/>
      <c r="U37" s="76"/>
      <c r="V37" s="76"/>
      <c r="W37" s="129" t="s">
        <v>28</v>
      </c>
      <c r="X37" s="129">
        <v>1</v>
      </c>
      <c r="Y37" s="129"/>
      <c r="Z37" s="129"/>
      <c r="AA37" s="129"/>
      <c r="AB37" s="129"/>
      <c r="AC37" s="82">
        <v>-1</v>
      </c>
      <c r="AD37" s="109" t="s">
        <v>73</v>
      </c>
      <c r="AE37" s="109">
        <v>1</v>
      </c>
      <c r="AF37" s="59">
        <v>2.33</v>
      </c>
      <c r="AG37" s="109">
        <v>22</v>
      </c>
      <c r="AH37" t="s">
        <v>2389</v>
      </c>
      <c r="AI37" s="134">
        <v>1</v>
      </c>
      <c r="AJ37" s="49"/>
      <c r="BW37" s="90" t="s">
        <v>2157</v>
      </c>
      <c r="BX37" s="90" t="s">
        <v>2034</v>
      </c>
      <c r="BY37" s="90" t="s">
        <v>2094</v>
      </c>
      <c r="BZ37" s="90" t="s">
        <v>2109</v>
      </c>
      <c r="CA37" s="90" t="s">
        <v>2091</v>
      </c>
      <c r="CB37" s="90" t="s">
        <v>2092</v>
      </c>
      <c r="CC37" s="90" t="s">
        <v>2004</v>
      </c>
      <c r="CD37" s="14" t="s">
        <v>2005</v>
      </c>
      <c r="CE37" s="14" t="s">
        <v>2006</v>
      </c>
      <c r="CF37" s="14" t="s">
        <v>2007</v>
      </c>
      <c r="CG37" s="14"/>
      <c r="CH37" s="14" t="s">
        <v>2008</v>
      </c>
      <c r="CI37" s="14"/>
      <c r="CJ37" s="100" t="s">
        <v>60</v>
      </c>
      <c r="CK37" s="40" t="s">
        <v>2158</v>
      </c>
      <c r="CL37" s="40" t="s">
        <v>2159</v>
      </c>
      <c r="CM37" s="40" t="s">
        <v>2160</v>
      </c>
      <c r="CN37" s="40" t="s">
        <v>2161</v>
      </c>
      <c r="CO37" s="40" t="s">
        <v>2162</v>
      </c>
      <c r="CP37" s="40" t="s">
        <v>2163</v>
      </c>
      <c r="CQ37" s="14"/>
      <c r="CR37" s="14"/>
      <c r="CS37" s="14"/>
      <c r="CT37" s="11"/>
      <c r="CU37" s="35"/>
      <c r="CV37" s="11"/>
    </row>
    <row r="38" spans="2:100" ht="16.5" x14ac:dyDescent="0.3">
      <c r="B38" s="8">
        <v>35</v>
      </c>
      <c r="C38" s="103" t="s">
        <v>1978</v>
      </c>
      <c r="D38" s="104" t="s">
        <v>200</v>
      </c>
      <c r="E38" s="104">
        <v>0.02</v>
      </c>
      <c r="F38" s="104" t="s">
        <v>147</v>
      </c>
      <c r="G38" s="104">
        <v>138.90899999999999</v>
      </c>
      <c r="H38" s="104">
        <v>138.83699999999999</v>
      </c>
      <c r="I38" s="104">
        <v>139.06100000000001</v>
      </c>
      <c r="J38" s="105" t="s">
        <v>1979</v>
      </c>
      <c r="K38" s="104">
        <v>139.03200000000001</v>
      </c>
      <c r="L38" s="104">
        <v>-0.14000000000000001</v>
      </c>
      <c r="M38" s="76"/>
      <c r="N38" s="76"/>
      <c r="O38" s="76"/>
      <c r="P38" s="76"/>
      <c r="Q38" s="76"/>
      <c r="R38" s="76"/>
      <c r="S38" s="76"/>
      <c r="T38" s="76"/>
      <c r="U38" s="76"/>
      <c r="V38" s="76"/>
      <c r="W38" s="129" t="s">
        <v>28</v>
      </c>
      <c r="X38" s="129"/>
      <c r="Y38" s="129"/>
      <c r="Z38" s="129"/>
      <c r="AA38" s="129"/>
      <c r="AB38" s="129"/>
      <c r="AC38" s="82">
        <v>0</v>
      </c>
      <c r="AD38" s="109" t="s">
        <v>73</v>
      </c>
      <c r="AE38" s="109">
        <v>0</v>
      </c>
      <c r="AF38" s="59">
        <v>2.31</v>
      </c>
      <c r="AG38">
        <v>22</v>
      </c>
      <c r="AJ38" s="49"/>
      <c r="BW38" s="90" t="s">
        <v>2157</v>
      </c>
      <c r="BX38" s="90" t="s">
        <v>2034</v>
      </c>
      <c r="BY38" s="90" t="s">
        <v>2094</v>
      </c>
      <c r="BZ38" s="90" t="s">
        <v>2109</v>
      </c>
      <c r="CA38" s="90" t="s">
        <v>2091</v>
      </c>
      <c r="CB38" s="90" t="s">
        <v>2092</v>
      </c>
      <c r="CC38" s="90" t="s">
        <v>2004</v>
      </c>
      <c r="CD38" s="14" t="s">
        <v>2005</v>
      </c>
      <c r="CE38" s="14" t="s">
        <v>2006</v>
      </c>
      <c r="CF38" s="14" t="s">
        <v>2007</v>
      </c>
      <c r="CG38" s="14"/>
      <c r="CH38" s="14" t="s">
        <v>2008</v>
      </c>
      <c r="CI38" s="14"/>
      <c r="CJ38" s="100" t="s">
        <v>60</v>
      </c>
      <c r="CK38" s="40" t="s">
        <v>2158</v>
      </c>
      <c r="CL38" s="40" t="s">
        <v>2159</v>
      </c>
      <c r="CM38" s="40" t="s">
        <v>2160</v>
      </c>
      <c r="CN38" s="40" t="s">
        <v>2161</v>
      </c>
      <c r="CO38" s="40" t="s">
        <v>2162</v>
      </c>
      <c r="CP38" s="40" t="s">
        <v>2163</v>
      </c>
      <c r="CQ38" s="14"/>
      <c r="CR38" s="14"/>
      <c r="CS38" s="14"/>
      <c r="CT38" s="11"/>
      <c r="CU38" s="35"/>
      <c r="CV38" s="11"/>
    </row>
    <row r="39" spans="2:100" ht="16.5" x14ac:dyDescent="0.3">
      <c r="B39" s="8">
        <v>36</v>
      </c>
      <c r="C39" s="106" t="s">
        <v>1980</v>
      </c>
      <c r="D39" s="107" t="s">
        <v>200</v>
      </c>
      <c r="E39" s="107">
        <v>0.02</v>
      </c>
      <c r="F39" s="107" t="s">
        <v>147</v>
      </c>
      <c r="G39" s="107">
        <v>139.37899999999999</v>
      </c>
      <c r="H39" s="107">
        <v>139.197</v>
      </c>
      <c r="I39" s="107">
        <v>139.60900000000001</v>
      </c>
      <c r="J39" s="108" t="s">
        <v>1981</v>
      </c>
      <c r="K39" s="107">
        <v>139.286</v>
      </c>
      <c r="L39" s="107">
        <v>-0.14000000000000001</v>
      </c>
      <c r="M39" s="76"/>
      <c r="N39" s="76"/>
      <c r="O39" s="76"/>
      <c r="P39" s="76"/>
      <c r="Q39" s="76"/>
      <c r="R39" s="76"/>
      <c r="S39" s="76"/>
      <c r="T39" s="76"/>
      <c r="U39" s="76"/>
      <c r="V39" s="76"/>
      <c r="W39" s="129" t="s">
        <v>28</v>
      </c>
      <c r="X39" s="129">
        <v>1</v>
      </c>
      <c r="Y39" s="129"/>
      <c r="Z39" s="129"/>
      <c r="AA39" s="129">
        <v>1</v>
      </c>
      <c r="AB39" s="129"/>
      <c r="AC39" s="82">
        <v>1</v>
      </c>
      <c r="AD39" s="132" t="s">
        <v>71</v>
      </c>
      <c r="AE39" s="132"/>
      <c r="AF39" s="59">
        <v>-1.74</v>
      </c>
      <c r="AG39" s="113">
        <v>23</v>
      </c>
      <c r="AH39" t="s">
        <v>2391</v>
      </c>
      <c r="AI39" s="110">
        <v>-1</v>
      </c>
      <c r="AJ39" s="49"/>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90" t="s">
        <v>2164</v>
      </c>
      <c r="BX39" s="90" t="s">
        <v>2034</v>
      </c>
      <c r="BY39" s="90" t="s">
        <v>2165</v>
      </c>
      <c r="BZ39" s="90" t="s">
        <v>2166</v>
      </c>
      <c r="CA39" s="90" t="s">
        <v>2092</v>
      </c>
      <c r="CB39" s="90" t="s">
        <v>2091</v>
      </c>
      <c r="CC39" s="90" t="s">
        <v>2009</v>
      </c>
      <c r="CD39" s="14" t="s">
        <v>2010</v>
      </c>
      <c r="CE39" s="14" t="s">
        <v>2011</v>
      </c>
      <c r="CF39" s="14" t="s">
        <v>2012</v>
      </c>
      <c r="CG39" s="14" t="s">
        <v>2013</v>
      </c>
      <c r="CH39" s="14"/>
      <c r="CI39" s="14"/>
      <c r="CJ39" s="102" t="s">
        <v>69</v>
      </c>
      <c r="CK39" s="40" t="s">
        <v>2158</v>
      </c>
      <c r="CL39" s="40" t="s">
        <v>2159</v>
      </c>
      <c r="CM39" s="40" t="s">
        <v>2160</v>
      </c>
      <c r="CN39" s="40" t="s">
        <v>2161</v>
      </c>
      <c r="CO39" s="40" t="s">
        <v>2162</v>
      </c>
      <c r="CP39" s="40" t="s">
        <v>2163</v>
      </c>
      <c r="CQ39" s="14"/>
      <c r="CR39" s="14"/>
      <c r="CS39" s="14"/>
      <c r="CT39" s="11"/>
      <c r="CU39" s="35"/>
      <c r="CV39" s="11"/>
    </row>
    <row r="40" spans="2:100" ht="16.5" x14ac:dyDescent="0.3">
      <c r="B40" s="8">
        <v>37</v>
      </c>
      <c r="C40" s="103" t="s">
        <v>1982</v>
      </c>
      <c r="D40" s="104" t="s">
        <v>200</v>
      </c>
      <c r="E40" s="104">
        <v>0.02</v>
      </c>
      <c r="F40" s="104" t="s">
        <v>147</v>
      </c>
      <c r="G40" s="104">
        <v>139.37899999999999</v>
      </c>
      <c r="H40" s="104">
        <v>139.19999999999999</v>
      </c>
      <c r="I40" s="104">
        <v>139.47300000000001</v>
      </c>
      <c r="J40" s="108" t="s">
        <v>1983</v>
      </c>
      <c r="K40" s="104">
        <v>139.27699999999999</v>
      </c>
      <c r="L40" s="104">
        <v>-0.14000000000000001</v>
      </c>
      <c r="M40" s="76"/>
      <c r="N40" s="76"/>
      <c r="O40" s="76"/>
      <c r="P40" s="76"/>
      <c r="Q40" s="76"/>
      <c r="R40" s="76"/>
      <c r="S40" s="76"/>
      <c r="T40" s="76"/>
      <c r="U40" s="76"/>
      <c r="V40" s="76"/>
      <c r="W40" s="133"/>
      <c r="X40" s="133"/>
      <c r="Y40" s="133"/>
      <c r="Z40" s="133"/>
      <c r="AA40" s="133"/>
      <c r="AB40" s="133"/>
      <c r="AC40" s="133"/>
      <c r="AD40" s="131"/>
      <c r="AE40" s="131"/>
      <c r="AF40" s="59">
        <v>-1.91</v>
      </c>
      <c r="AJ40" s="49"/>
      <c r="BW40" s="90" t="s">
        <v>2164</v>
      </c>
      <c r="BX40" s="90" t="s">
        <v>2034</v>
      </c>
      <c r="BY40" s="90" t="s">
        <v>2165</v>
      </c>
      <c r="BZ40" s="90" t="s">
        <v>2166</v>
      </c>
      <c r="CA40" s="90" t="s">
        <v>2092</v>
      </c>
      <c r="CB40" s="90" t="s">
        <v>2091</v>
      </c>
      <c r="CC40" s="90" t="s">
        <v>2009</v>
      </c>
      <c r="CD40" s="14" t="s">
        <v>2010</v>
      </c>
      <c r="CE40" s="14" t="s">
        <v>2011</v>
      </c>
      <c r="CF40" s="14" t="s">
        <v>2012</v>
      </c>
      <c r="CG40" s="14" t="s">
        <v>2013</v>
      </c>
      <c r="CH40" s="14"/>
      <c r="CI40" s="14"/>
      <c r="CJ40" s="102" t="s">
        <v>69</v>
      </c>
      <c r="CK40" s="40" t="s">
        <v>2158</v>
      </c>
      <c r="CL40" s="40" t="s">
        <v>2159</v>
      </c>
      <c r="CM40" s="40" t="s">
        <v>2160</v>
      </c>
      <c r="CN40" s="40" t="s">
        <v>2161</v>
      </c>
      <c r="CO40" s="40" t="s">
        <v>2162</v>
      </c>
      <c r="CP40" s="40" t="s">
        <v>2163</v>
      </c>
      <c r="CQ40" s="14"/>
      <c r="CR40" s="14"/>
      <c r="CS40" s="14"/>
      <c r="CT40" s="11"/>
      <c r="CU40" s="35"/>
      <c r="CV40" s="11"/>
    </row>
    <row r="41" spans="2:100" ht="16.5" x14ac:dyDescent="0.3">
      <c r="B41" s="8">
        <v>38</v>
      </c>
      <c r="C41" s="106" t="s">
        <v>1984</v>
      </c>
      <c r="D41" s="107" t="s">
        <v>200</v>
      </c>
      <c r="E41" s="107">
        <v>0.02</v>
      </c>
      <c r="F41" s="107" t="s">
        <v>147</v>
      </c>
      <c r="G41" s="107">
        <v>139.37799999999999</v>
      </c>
      <c r="H41" s="107">
        <v>139.26900000000001</v>
      </c>
      <c r="I41" s="107">
        <v>139.47399999999999</v>
      </c>
      <c r="J41" s="108" t="s">
        <v>1985</v>
      </c>
      <c r="K41" s="107">
        <v>139.30699999999999</v>
      </c>
      <c r="L41" s="107">
        <v>-0.14000000000000001</v>
      </c>
      <c r="M41" s="76"/>
      <c r="N41" s="76"/>
      <c r="O41" s="76"/>
      <c r="P41" s="76"/>
      <c r="Q41" s="76"/>
      <c r="R41" s="76"/>
      <c r="S41" s="76"/>
      <c r="T41" s="76"/>
      <c r="U41" s="76"/>
      <c r="V41" s="76"/>
      <c r="W41" s="129" t="s">
        <v>28</v>
      </c>
      <c r="X41" s="129">
        <v>1</v>
      </c>
      <c r="Y41" s="129"/>
      <c r="Z41" s="129"/>
      <c r="AA41" s="129">
        <v>1</v>
      </c>
      <c r="AB41" s="129"/>
      <c r="AC41" s="82">
        <v>1</v>
      </c>
      <c r="AD41" s="132" t="s">
        <v>71</v>
      </c>
      <c r="AE41" s="132"/>
      <c r="AF41" s="59">
        <v>-1.33</v>
      </c>
      <c r="AG41" s="110">
        <v>24</v>
      </c>
      <c r="AH41" t="s">
        <v>2391</v>
      </c>
      <c r="AI41" s="110">
        <v>-1</v>
      </c>
      <c r="AJ41" s="49"/>
      <c r="BW41" s="90" t="s">
        <v>2164</v>
      </c>
      <c r="BX41" s="90" t="s">
        <v>2034</v>
      </c>
      <c r="BY41" s="90" t="s">
        <v>2165</v>
      </c>
      <c r="BZ41" s="90" t="s">
        <v>2166</v>
      </c>
      <c r="CA41" s="90" t="s">
        <v>2092</v>
      </c>
      <c r="CB41" s="90" t="s">
        <v>2091</v>
      </c>
      <c r="CC41" s="90" t="s">
        <v>2014</v>
      </c>
      <c r="CD41" s="14" t="s">
        <v>2015</v>
      </c>
      <c r="CE41" s="14" t="s">
        <v>2016</v>
      </c>
      <c r="CF41" s="14" t="s">
        <v>2017</v>
      </c>
      <c r="CG41" s="14" t="s">
        <v>2013</v>
      </c>
      <c r="CH41" s="14"/>
      <c r="CI41" s="14"/>
      <c r="CJ41" s="102" t="s">
        <v>69</v>
      </c>
      <c r="CK41" s="40" t="s">
        <v>2158</v>
      </c>
      <c r="CL41" s="40" t="s">
        <v>2159</v>
      </c>
      <c r="CM41" s="40" t="s">
        <v>2160</v>
      </c>
      <c r="CN41" s="40" t="s">
        <v>2161</v>
      </c>
      <c r="CO41" s="40" t="s">
        <v>2162</v>
      </c>
      <c r="CP41" s="40" t="s">
        <v>2163</v>
      </c>
      <c r="CQ41" s="14"/>
      <c r="CR41" s="14"/>
      <c r="CS41" s="14"/>
      <c r="CT41" s="11"/>
      <c r="CU41" s="35"/>
      <c r="CV41" s="11"/>
    </row>
    <row r="42" spans="2:100" ht="16.5" x14ac:dyDescent="0.3">
      <c r="B42" s="8">
        <v>39</v>
      </c>
      <c r="C42" s="103" t="s">
        <v>1986</v>
      </c>
      <c r="D42" s="104" t="s">
        <v>200</v>
      </c>
      <c r="E42" s="104">
        <v>0.02</v>
      </c>
      <c r="F42" s="104" t="s">
        <v>147</v>
      </c>
      <c r="G42" s="104">
        <v>139.37700000000001</v>
      </c>
      <c r="H42" s="104">
        <v>139.27099999999999</v>
      </c>
      <c r="I42" s="104">
        <v>139.56200000000001</v>
      </c>
      <c r="J42" s="108" t="s">
        <v>1987</v>
      </c>
      <c r="K42" s="104">
        <v>139.30799999999999</v>
      </c>
      <c r="L42" s="104">
        <v>-0.14000000000000001</v>
      </c>
      <c r="M42" s="76"/>
      <c r="N42" s="76"/>
      <c r="O42" s="76"/>
      <c r="P42" s="76"/>
      <c r="Q42" s="76"/>
      <c r="R42" s="76"/>
      <c r="S42" s="76"/>
      <c r="T42" s="76"/>
      <c r="U42" s="76"/>
      <c r="V42" s="76"/>
      <c r="W42" s="133"/>
      <c r="X42" s="133"/>
      <c r="Y42" s="133"/>
      <c r="Z42" s="133"/>
      <c r="AA42" s="133"/>
      <c r="AB42" s="133"/>
      <c r="AC42" s="133"/>
      <c r="AD42" s="131"/>
      <c r="AE42" s="131"/>
      <c r="AF42" s="98">
        <v>-1.29</v>
      </c>
      <c r="AJ42" s="49"/>
      <c r="BW42" s="90" t="s">
        <v>2164</v>
      </c>
      <c r="BX42" s="90" t="s">
        <v>2034</v>
      </c>
      <c r="BY42" s="90" t="s">
        <v>2165</v>
      </c>
      <c r="BZ42" s="90" t="s">
        <v>2166</v>
      </c>
      <c r="CA42" s="90" t="s">
        <v>2092</v>
      </c>
      <c r="CB42" s="90" t="s">
        <v>2091</v>
      </c>
      <c r="CC42" s="90" t="s">
        <v>2014</v>
      </c>
      <c r="CD42" s="14" t="s">
        <v>2015</v>
      </c>
      <c r="CE42" s="14" t="s">
        <v>2016</v>
      </c>
      <c r="CF42" s="14" t="s">
        <v>2017</v>
      </c>
      <c r="CG42" s="14" t="s">
        <v>2013</v>
      </c>
      <c r="CH42" s="14"/>
      <c r="CI42" s="14"/>
      <c r="CJ42" s="102" t="s">
        <v>69</v>
      </c>
      <c r="CK42" s="40" t="s">
        <v>2158</v>
      </c>
      <c r="CL42" s="40" t="s">
        <v>2159</v>
      </c>
      <c r="CM42" s="40" t="s">
        <v>2160</v>
      </c>
      <c r="CN42" s="40" t="s">
        <v>2161</v>
      </c>
      <c r="CO42" s="40" t="s">
        <v>2162</v>
      </c>
      <c r="CP42" s="40" t="s">
        <v>2163</v>
      </c>
      <c r="CQ42" s="14"/>
      <c r="CR42" s="14"/>
      <c r="CS42" s="14"/>
      <c r="CT42" s="11"/>
      <c r="CU42" s="35"/>
      <c r="CV42" s="11"/>
    </row>
    <row r="43" spans="2:100" ht="16.5" x14ac:dyDescent="0.3">
      <c r="B43" s="8">
        <v>40</v>
      </c>
      <c r="C43" s="106" t="s">
        <v>1988</v>
      </c>
      <c r="D43" s="107" t="s">
        <v>200</v>
      </c>
      <c r="E43" s="107">
        <v>0.02</v>
      </c>
      <c r="F43" s="107" t="s">
        <v>147</v>
      </c>
      <c r="G43" s="107">
        <v>140.05000000000001</v>
      </c>
      <c r="H43" s="107">
        <v>139.60400000000001</v>
      </c>
      <c r="I43" s="107">
        <v>140.274</v>
      </c>
      <c r="J43" s="105" t="s">
        <v>1989</v>
      </c>
      <c r="K43" s="107">
        <v>140.023</v>
      </c>
      <c r="L43" s="107">
        <v>-0.14000000000000001</v>
      </c>
      <c r="M43" s="76"/>
      <c r="N43" s="76"/>
      <c r="O43" s="76"/>
      <c r="P43" s="76"/>
      <c r="Q43" s="76"/>
      <c r="R43" s="76"/>
      <c r="S43" s="76"/>
      <c r="T43" s="76"/>
      <c r="U43" s="76"/>
      <c r="V43" s="76"/>
      <c r="W43" s="129" t="s">
        <v>28</v>
      </c>
      <c r="X43" s="129">
        <v>1</v>
      </c>
      <c r="Y43" s="129"/>
      <c r="Z43" s="129">
        <v>1</v>
      </c>
      <c r="AA43" s="129"/>
      <c r="AB43" s="129"/>
      <c r="AC43" s="82">
        <v>1</v>
      </c>
      <c r="AD43" s="130" t="s">
        <v>71</v>
      </c>
      <c r="AE43" s="130"/>
      <c r="AF43" s="59">
        <v>-0.51</v>
      </c>
      <c r="AG43" s="110">
        <v>25</v>
      </c>
      <c r="AH43" t="s">
        <v>2391</v>
      </c>
      <c r="AI43" s="110">
        <v>-1</v>
      </c>
      <c r="AJ43" s="49"/>
      <c r="BW43" s="90" t="s">
        <v>2116</v>
      </c>
      <c r="BX43" s="90" t="s">
        <v>2034</v>
      </c>
      <c r="BY43" s="90" t="s">
        <v>2165</v>
      </c>
      <c r="BZ43" s="90" t="s">
        <v>2174</v>
      </c>
      <c r="CA43" s="90" t="s">
        <v>2175</v>
      </c>
      <c r="CB43" s="90" t="s">
        <v>2091</v>
      </c>
      <c r="CC43" s="90" t="s">
        <v>2018</v>
      </c>
      <c r="CD43" s="85" t="s">
        <v>2019</v>
      </c>
      <c r="CE43" s="85" t="s">
        <v>2020</v>
      </c>
      <c r="CF43" s="85" t="s">
        <v>2021</v>
      </c>
      <c r="CG43" s="85" t="s">
        <v>2022</v>
      </c>
      <c r="CH43" s="85" t="s">
        <v>2024</v>
      </c>
      <c r="CI43" s="85" t="s">
        <v>2023</v>
      </c>
      <c r="CJ43" s="101" t="s">
        <v>61</v>
      </c>
      <c r="CK43" s="40" t="s">
        <v>2172</v>
      </c>
      <c r="CL43" s="40" t="s">
        <v>2171</v>
      </c>
      <c r="CM43" s="40" t="s">
        <v>2170</v>
      </c>
      <c r="CN43" s="40" t="s">
        <v>2169</v>
      </c>
      <c r="CO43" s="40" t="s">
        <v>2168</v>
      </c>
      <c r="CP43" s="40" t="s">
        <v>2167</v>
      </c>
      <c r="CQ43" s="14"/>
      <c r="CR43" s="14"/>
      <c r="CS43" s="14"/>
      <c r="CT43" s="11"/>
      <c r="CU43" s="35"/>
      <c r="CV43" s="11"/>
    </row>
    <row r="44" spans="2:100" ht="16.5" x14ac:dyDescent="0.3">
      <c r="B44" s="8">
        <v>41</v>
      </c>
      <c r="C44" s="103" t="s">
        <v>1990</v>
      </c>
      <c r="D44" s="104" t="s">
        <v>200</v>
      </c>
      <c r="E44" s="104">
        <v>0.02</v>
      </c>
      <c r="F44" s="104" t="s">
        <v>147</v>
      </c>
      <c r="G44" s="104">
        <v>140.053</v>
      </c>
      <c r="H44" s="104">
        <v>139.60400000000001</v>
      </c>
      <c r="I44" s="104">
        <v>140.49600000000001</v>
      </c>
      <c r="J44" s="105" t="s">
        <v>1991</v>
      </c>
      <c r="K44" s="104">
        <v>140.024</v>
      </c>
      <c r="L44" s="104">
        <v>-0.14000000000000001</v>
      </c>
      <c r="M44" s="76"/>
      <c r="N44" s="76"/>
      <c r="O44" s="76"/>
      <c r="P44" s="76"/>
      <c r="Q44" s="76"/>
      <c r="R44" s="76"/>
      <c r="S44" s="76"/>
      <c r="T44" s="76"/>
      <c r="U44" s="76"/>
      <c r="V44" s="76"/>
      <c r="W44" s="133"/>
      <c r="X44" s="133"/>
      <c r="Y44" s="133"/>
      <c r="Z44" s="133"/>
      <c r="AA44" s="133"/>
      <c r="AB44" s="133"/>
      <c r="AC44" s="133"/>
      <c r="AD44" s="131"/>
      <c r="AE44" s="131"/>
      <c r="AF44" s="59">
        <v>-0.54</v>
      </c>
      <c r="AJ44" s="49"/>
      <c r="BW44" s="90" t="s">
        <v>2116</v>
      </c>
      <c r="BX44" s="90" t="s">
        <v>2034</v>
      </c>
      <c r="BY44" s="90" t="s">
        <v>2165</v>
      </c>
      <c r="BZ44" s="90" t="s">
        <v>2174</v>
      </c>
      <c r="CA44" s="90" t="s">
        <v>2175</v>
      </c>
      <c r="CB44" s="90" t="s">
        <v>2091</v>
      </c>
      <c r="CC44" s="90" t="s">
        <v>2018</v>
      </c>
      <c r="CD44" s="85" t="s">
        <v>2019</v>
      </c>
      <c r="CE44" s="85" t="s">
        <v>2020</v>
      </c>
      <c r="CF44" s="85" t="s">
        <v>2021</v>
      </c>
      <c r="CG44" s="85" t="s">
        <v>2022</v>
      </c>
      <c r="CH44" s="85" t="s">
        <v>2024</v>
      </c>
      <c r="CI44" s="85" t="s">
        <v>2023</v>
      </c>
      <c r="CJ44" s="101" t="s">
        <v>61</v>
      </c>
      <c r="CK44" s="40" t="s">
        <v>2172</v>
      </c>
      <c r="CL44" s="40" t="s">
        <v>2171</v>
      </c>
      <c r="CM44" s="40" t="s">
        <v>2170</v>
      </c>
      <c r="CN44" s="40" t="s">
        <v>2169</v>
      </c>
      <c r="CO44" s="40" t="s">
        <v>2168</v>
      </c>
      <c r="CP44" s="40" t="s">
        <v>2167</v>
      </c>
      <c r="CQ44" s="14"/>
      <c r="CR44" s="14"/>
      <c r="CS44" s="14"/>
      <c r="CT44" s="11"/>
      <c r="CU44" s="35"/>
      <c r="CV44" s="11"/>
    </row>
    <row r="45" spans="2:100" ht="16.5" x14ac:dyDescent="0.3">
      <c r="B45" s="8">
        <v>42</v>
      </c>
      <c r="C45" s="106" t="s">
        <v>1992</v>
      </c>
      <c r="D45" s="107" t="s">
        <v>200</v>
      </c>
      <c r="E45" s="107">
        <v>0.02</v>
      </c>
      <c r="F45" s="107" t="s">
        <v>147</v>
      </c>
      <c r="G45" s="107">
        <v>140.059</v>
      </c>
      <c r="H45" s="107">
        <v>139.60400000000001</v>
      </c>
      <c r="I45" s="107">
        <v>140.709</v>
      </c>
      <c r="J45" s="105" t="s">
        <v>1993</v>
      </c>
      <c r="K45" s="107">
        <v>140.017</v>
      </c>
      <c r="L45" s="107">
        <v>-0.14000000000000001</v>
      </c>
      <c r="M45" s="76"/>
      <c r="N45" s="76"/>
      <c r="O45" s="76"/>
      <c r="P45" s="76"/>
      <c r="Q45" s="76"/>
      <c r="R45" s="76"/>
      <c r="S45" s="76"/>
      <c r="T45" s="76"/>
      <c r="U45" s="76"/>
      <c r="V45" s="76"/>
      <c r="W45" s="133"/>
      <c r="X45" s="133"/>
      <c r="Y45" s="133"/>
      <c r="Z45" s="133"/>
      <c r="AA45" s="133"/>
      <c r="AB45" s="133"/>
      <c r="AC45" s="133"/>
      <c r="AD45" s="131"/>
      <c r="AE45" s="131"/>
      <c r="AF45" s="59">
        <v>-0.79</v>
      </c>
      <c r="AJ45" s="49"/>
      <c r="BW45" s="90" t="s">
        <v>2116</v>
      </c>
      <c r="BX45" s="90" t="s">
        <v>2034</v>
      </c>
      <c r="BY45" s="90" t="s">
        <v>2165</v>
      </c>
      <c r="BZ45" s="90" t="s">
        <v>2174</v>
      </c>
      <c r="CA45" s="90" t="s">
        <v>2175</v>
      </c>
      <c r="CB45" s="90" t="s">
        <v>2091</v>
      </c>
      <c r="CC45" s="90" t="s">
        <v>2018</v>
      </c>
      <c r="CD45" s="85" t="s">
        <v>2019</v>
      </c>
      <c r="CE45" s="85" t="s">
        <v>2020</v>
      </c>
      <c r="CF45" s="85" t="s">
        <v>2021</v>
      </c>
      <c r="CG45" s="85" t="s">
        <v>2022</v>
      </c>
      <c r="CH45" s="85" t="s">
        <v>2024</v>
      </c>
      <c r="CI45" s="85" t="s">
        <v>2023</v>
      </c>
      <c r="CJ45" s="101" t="s">
        <v>61</v>
      </c>
      <c r="CK45" s="40" t="s">
        <v>2172</v>
      </c>
      <c r="CL45" s="40" t="s">
        <v>2171</v>
      </c>
      <c r="CM45" s="40" t="s">
        <v>2170</v>
      </c>
      <c r="CN45" s="40" t="s">
        <v>2169</v>
      </c>
      <c r="CO45" s="40" t="s">
        <v>2168</v>
      </c>
      <c r="CP45" s="40" t="s">
        <v>2167</v>
      </c>
      <c r="CQ45" s="14"/>
      <c r="CR45" s="14"/>
      <c r="CS45" s="14"/>
      <c r="CT45" s="11"/>
      <c r="CU45" s="35"/>
      <c r="CV45" s="11"/>
    </row>
    <row r="46" spans="2:100" ht="16.5" x14ac:dyDescent="0.3">
      <c r="B46" s="8">
        <v>43</v>
      </c>
      <c r="C46" s="103" t="s">
        <v>1994</v>
      </c>
      <c r="D46" s="104" t="s">
        <v>200</v>
      </c>
      <c r="E46" s="104">
        <v>0.02</v>
      </c>
      <c r="F46" s="104" t="s">
        <v>147</v>
      </c>
      <c r="G46" s="104">
        <v>140.083</v>
      </c>
      <c r="H46" s="104">
        <v>139.60400000000001</v>
      </c>
      <c r="I46" s="104">
        <v>140.96799999999999</v>
      </c>
      <c r="J46" s="105" t="s">
        <v>1995</v>
      </c>
      <c r="K46" s="104">
        <v>140.018</v>
      </c>
      <c r="L46" s="104">
        <v>-0.14000000000000001</v>
      </c>
      <c r="M46" s="76"/>
      <c r="N46" s="76"/>
      <c r="O46" s="76"/>
      <c r="P46" s="76"/>
      <c r="Q46" s="76"/>
      <c r="R46" s="76"/>
      <c r="S46" s="76"/>
      <c r="T46" s="76"/>
      <c r="U46" s="76"/>
      <c r="V46" s="76"/>
      <c r="W46" s="133"/>
      <c r="X46" s="133"/>
      <c r="Y46" s="133"/>
      <c r="Z46" s="133"/>
      <c r="AA46" s="133"/>
      <c r="AB46" s="133"/>
      <c r="AC46" s="133"/>
      <c r="AD46" s="131"/>
      <c r="AE46" s="131"/>
      <c r="AF46" s="59">
        <v>-1.22</v>
      </c>
      <c r="AJ46" s="49"/>
      <c r="BW46" s="90" t="s">
        <v>2116</v>
      </c>
      <c r="BX46" s="90" t="s">
        <v>2034</v>
      </c>
      <c r="BY46" s="90" t="s">
        <v>2165</v>
      </c>
      <c r="BZ46" s="90" t="s">
        <v>2174</v>
      </c>
      <c r="CA46" s="90" t="s">
        <v>2175</v>
      </c>
      <c r="CB46" s="90" t="s">
        <v>2091</v>
      </c>
      <c r="CC46" s="90" t="s">
        <v>2018</v>
      </c>
      <c r="CD46" s="85" t="s">
        <v>2019</v>
      </c>
      <c r="CE46" s="85" t="s">
        <v>2020</v>
      </c>
      <c r="CF46" s="85" t="s">
        <v>2021</v>
      </c>
      <c r="CG46" s="85" t="s">
        <v>2022</v>
      </c>
      <c r="CH46" s="85" t="s">
        <v>2024</v>
      </c>
      <c r="CI46" s="85" t="s">
        <v>2023</v>
      </c>
      <c r="CJ46" s="101" t="s">
        <v>61</v>
      </c>
      <c r="CK46" s="40" t="s">
        <v>2172</v>
      </c>
      <c r="CL46" s="40" t="s">
        <v>2171</v>
      </c>
      <c r="CM46" s="40" t="s">
        <v>2170</v>
      </c>
      <c r="CN46" s="40" t="s">
        <v>2169</v>
      </c>
      <c r="CO46" s="40" t="s">
        <v>2168</v>
      </c>
      <c r="CP46" s="40" t="s">
        <v>2167</v>
      </c>
      <c r="CQ46" s="14"/>
      <c r="CR46" s="14"/>
      <c r="CS46" s="14"/>
      <c r="CT46" s="11"/>
      <c r="CU46" s="35"/>
      <c r="CV46" s="11"/>
    </row>
    <row r="47" spans="2:100" ht="16.5" x14ac:dyDescent="0.3">
      <c r="B47" s="8"/>
      <c r="C47" s="106" t="s">
        <v>1996</v>
      </c>
      <c r="D47" s="107" t="s">
        <v>200</v>
      </c>
      <c r="E47" s="107">
        <v>0.02</v>
      </c>
      <c r="F47" s="107" t="s">
        <v>147</v>
      </c>
      <c r="G47" s="107">
        <v>140.09299999999999</v>
      </c>
      <c r="H47" s="107">
        <v>139.96</v>
      </c>
      <c r="I47" s="107">
        <v>140.273</v>
      </c>
      <c r="J47" s="105" t="s">
        <v>1997</v>
      </c>
      <c r="K47" s="107">
        <v>140.02600000000001</v>
      </c>
      <c r="L47" s="107">
        <v>-0.14000000000000001</v>
      </c>
      <c r="M47" s="76"/>
      <c r="N47" s="76"/>
      <c r="O47" s="76"/>
      <c r="P47" s="76"/>
      <c r="Q47" s="76"/>
      <c r="R47" s="76"/>
      <c r="S47" s="76"/>
      <c r="T47" s="76"/>
      <c r="U47" s="76"/>
      <c r="V47" s="76"/>
      <c r="W47" s="129" t="s">
        <v>28</v>
      </c>
      <c r="X47" s="129">
        <v>1</v>
      </c>
      <c r="Y47" s="129"/>
      <c r="Z47" s="129">
        <v>1</v>
      </c>
      <c r="AA47" s="129"/>
      <c r="AB47" s="129"/>
      <c r="AC47" s="82">
        <v>1</v>
      </c>
      <c r="AD47" s="130" t="s">
        <v>71</v>
      </c>
      <c r="AE47" s="130"/>
      <c r="AF47" s="59">
        <v>-1.25</v>
      </c>
      <c r="AG47" s="110">
        <v>26</v>
      </c>
      <c r="AH47" t="s">
        <v>2391</v>
      </c>
      <c r="AI47" s="110">
        <v>-1</v>
      </c>
      <c r="AJ47" s="49"/>
      <c r="BW47" s="90" t="s">
        <v>2173</v>
      </c>
      <c r="BX47" s="90" t="s">
        <v>2176</v>
      </c>
      <c r="BY47" s="90" t="s">
        <v>2165</v>
      </c>
      <c r="BZ47" s="90" t="s">
        <v>2177</v>
      </c>
      <c r="CA47" s="90" t="s">
        <v>2175</v>
      </c>
      <c r="CB47" s="90" t="s">
        <v>2091</v>
      </c>
      <c r="CC47" s="90" t="s">
        <v>2025</v>
      </c>
      <c r="CD47" s="85" t="s">
        <v>2026</v>
      </c>
      <c r="CE47" s="85" t="s">
        <v>2027</v>
      </c>
      <c r="CF47" s="85" t="s">
        <v>2028</v>
      </c>
      <c r="CG47" s="85" t="s">
        <v>2029</v>
      </c>
      <c r="CH47" s="85" t="s">
        <v>2030</v>
      </c>
      <c r="CI47" s="85" t="s">
        <v>2031</v>
      </c>
      <c r="CJ47" s="101" t="s">
        <v>61</v>
      </c>
      <c r="CK47" s="40" t="s">
        <v>2172</v>
      </c>
      <c r="CL47" s="40" t="s">
        <v>2171</v>
      </c>
      <c r="CM47" s="40" t="s">
        <v>2170</v>
      </c>
      <c r="CN47" s="40" t="s">
        <v>2169</v>
      </c>
      <c r="CO47" s="40" t="s">
        <v>2168</v>
      </c>
      <c r="CP47" s="40" t="s">
        <v>2167</v>
      </c>
      <c r="CQ47" s="14"/>
      <c r="CR47" s="14"/>
      <c r="CS47" s="14"/>
      <c r="CT47" s="11"/>
      <c r="CU47" s="35"/>
      <c r="CV47" s="11"/>
    </row>
    <row r="48" spans="2:100" ht="16.5" x14ac:dyDescent="0.3">
      <c r="B48" s="8">
        <v>44</v>
      </c>
      <c r="C48" s="103" t="s">
        <v>1998</v>
      </c>
      <c r="D48" s="104" t="s">
        <v>200</v>
      </c>
      <c r="E48" s="104">
        <v>0.02</v>
      </c>
      <c r="F48" s="104" t="s">
        <v>147</v>
      </c>
      <c r="G48" s="104">
        <v>140.119</v>
      </c>
      <c r="H48" s="104">
        <v>139.964</v>
      </c>
      <c r="I48" s="104">
        <v>140.59299999999999</v>
      </c>
      <c r="J48" s="105" t="s">
        <v>1999</v>
      </c>
      <c r="K48" s="104">
        <v>140.029</v>
      </c>
      <c r="L48" s="104">
        <v>-0.14000000000000001</v>
      </c>
      <c r="M48" s="76"/>
      <c r="N48" s="76"/>
      <c r="O48" s="76"/>
      <c r="P48" s="76"/>
      <c r="Q48" s="76"/>
      <c r="R48" s="76"/>
      <c r="S48" s="76"/>
      <c r="T48" s="76"/>
      <c r="U48" s="76"/>
      <c r="V48" s="76"/>
      <c r="W48" s="133"/>
      <c r="X48" s="133"/>
      <c r="Y48" s="133"/>
      <c r="Z48" s="133"/>
      <c r="AA48" s="133"/>
      <c r="AB48" s="133"/>
      <c r="AC48" s="133"/>
      <c r="AD48" s="131"/>
      <c r="AE48" s="131"/>
      <c r="AF48" s="59">
        <v>-1.69</v>
      </c>
      <c r="AJ48" s="49"/>
      <c r="BW48" s="90" t="s">
        <v>2173</v>
      </c>
      <c r="BX48" s="90" t="s">
        <v>2176</v>
      </c>
      <c r="BY48" s="90" t="s">
        <v>2165</v>
      </c>
      <c r="BZ48" s="90" t="s">
        <v>2177</v>
      </c>
      <c r="CA48" s="90" t="s">
        <v>2175</v>
      </c>
      <c r="CB48" s="90"/>
      <c r="CC48" s="90" t="s">
        <v>2025</v>
      </c>
      <c r="CD48" s="85" t="s">
        <v>2026</v>
      </c>
      <c r="CE48" s="85" t="s">
        <v>2027</v>
      </c>
      <c r="CF48" s="85" t="s">
        <v>2028</v>
      </c>
      <c r="CG48" s="85" t="s">
        <v>2029</v>
      </c>
      <c r="CH48" s="85" t="s">
        <v>2030</v>
      </c>
      <c r="CI48" s="85" t="s">
        <v>2031</v>
      </c>
      <c r="CJ48" s="101" t="s">
        <v>61</v>
      </c>
      <c r="CK48" s="40" t="s">
        <v>2172</v>
      </c>
      <c r="CL48" s="40" t="s">
        <v>2171</v>
      </c>
      <c r="CM48" s="40" t="s">
        <v>2170</v>
      </c>
      <c r="CN48" s="40" t="s">
        <v>2169</v>
      </c>
      <c r="CO48" s="40" t="s">
        <v>2168</v>
      </c>
      <c r="CP48" s="40" t="s">
        <v>2167</v>
      </c>
      <c r="CQ48" s="14"/>
      <c r="CR48" s="14"/>
      <c r="CS48" s="14"/>
      <c r="CT48" s="11"/>
      <c r="CU48" s="35"/>
      <c r="CV48" s="11"/>
    </row>
    <row r="49" spans="2:100" ht="16.5" x14ac:dyDescent="0.3">
      <c r="B49" s="8">
        <v>45</v>
      </c>
      <c r="C49" s="106" t="s">
        <v>2000</v>
      </c>
      <c r="D49" s="107" t="s">
        <v>200</v>
      </c>
      <c r="E49" s="107">
        <v>0.02</v>
      </c>
      <c r="F49" s="107" t="s">
        <v>147</v>
      </c>
      <c r="G49" s="107">
        <v>140.12</v>
      </c>
      <c r="H49" s="107">
        <v>139.96</v>
      </c>
      <c r="I49" s="107">
        <v>0</v>
      </c>
      <c r="J49" s="105" t="s">
        <v>2001</v>
      </c>
      <c r="K49" s="107">
        <v>140.029</v>
      </c>
      <c r="L49" s="107">
        <v>-0.14000000000000001</v>
      </c>
      <c r="M49" s="76"/>
      <c r="N49" s="76"/>
      <c r="O49" s="76"/>
      <c r="P49" s="76"/>
      <c r="Q49" s="76"/>
      <c r="R49" s="76"/>
      <c r="S49" s="76"/>
      <c r="T49" s="76"/>
      <c r="U49" s="76"/>
      <c r="V49" s="76"/>
      <c r="W49" s="133"/>
      <c r="X49" s="133"/>
      <c r="Y49" s="133"/>
      <c r="Z49" s="133"/>
      <c r="AA49" s="133"/>
      <c r="AB49" s="133"/>
      <c r="AC49" s="133"/>
      <c r="AD49" s="131"/>
      <c r="AE49" s="131"/>
      <c r="AF49" s="59">
        <v>-1.7</v>
      </c>
      <c r="AJ49" s="49"/>
      <c r="BW49" s="90" t="s">
        <v>2173</v>
      </c>
      <c r="BX49" s="90" t="s">
        <v>2176</v>
      </c>
      <c r="BY49" s="90" t="s">
        <v>2165</v>
      </c>
      <c r="BZ49" s="90" t="s">
        <v>2177</v>
      </c>
      <c r="CA49" s="90" t="s">
        <v>2175</v>
      </c>
      <c r="CB49" s="90"/>
      <c r="CC49" s="90" t="s">
        <v>2025</v>
      </c>
      <c r="CD49" s="85" t="s">
        <v>2026</v>
      </c>
      <c r="CE49" s="85" t="s">
        <v>2027</v>
      </c>
      <c r="CF49" s="85" t="s">
        <v>2028</v>
      </c>
      <c r="CG49" s="85" t="s">
        <v>2029</v>
      </c>
      <c r="CH49" s="85" t="s">
        <v>2030</v>
      </c>
      <c r="CI49" s="85" t="s">
        <v>2031</v>
      </c>
      <c r="CJ49" s="101" t="s">
        <v>61</v>
      </c>
      <c r="CK49" s="40" t="s">
        <v>2172</v>
      </c>
      <c r="CL49" s="40" t="s">
        <v>2171</v>
      </c>
      <c r="CM49" s="40" t="s">
        <v>2170</v>
      </c>
      <c r="CN49" s="40" t="s">
        <v>2169</v>
      </c>
      <c r="CO49" s="40" t="s">
        <v>2168</v>
      </c>
      <c r="CP49" s="40" t="s">
        <v>2167</v>
      </c>
      <c r="CQ49" s="14"/>
      <c r="CR49" s="14"/>
      <c r="CS49" s="14"/>
      <c r="CT49" s="11"/>
      <c r="CU49" s="35"/>
      <c r="CV49" s="11"/>
    </row>
    <row r="50" spans="2:100" ht="16.5" x14ac:dyDescent="0.3">
      <c r="B50" s="8">
        <v>46</v>
      </c>
      <c r="C50" s="103" t="s">
        <v>2002</v>
      </c>
      <c r="D50" s="104" t="s">
        <v>200</v>
      </c>
      <c r="E50" s="104">
        <v>0.02</v>
      </c>
      <c r="F50" s="104" t="s">
        <v>147</v>
      </c>
      <c r="G50" s="104">
        <v>140.12899999999999</v>
      </c>
      <c r="H50" s="104">
        <v>139.96</v>
      </c>
      <c r="I50" s="104">
        <v>140.96799999999999</v>
      </c>
      <c r="J50" s="105" t="s">
        <v>2003</v>
      </c>
      <c r="K50" s="104">
        <v>140.029</v>
      </c>
      <c r="L50" s="104">
        <v>-0.14000000000000001</v>
      </c>
      <c r="M50" s="76"/>
      <c r="N50" s="76"/>
      <c r="O50" s="76"/>
      <c r="P50" s="76"/>
      <c r="Q50" s="76"/>
      <c r="R50" s="76"/>
      <c r="S50" s="76"/>
      <c r="T50" s="76"/>
      <c r="U50" s="76"/>
      <c r="V50" s="76"/>
      <c r="W50" s="133"/>
      <c r="X50" s="133"/>
      <c r="Y50" s="133"/>
      <c r="Z50" s="133"/>
      <c r="AA50" s="133"/>
      <c r="AB50" s="133"/>
      <c r="AC50" s="133"/>
      <c r="AD50" s="131"/>
      <c r="AE50" s="131"/>
      <c r="AF50" s="59">
        <v>-1.87</v>
      </c>
      <c r="AJ50" s="49"/>
      <c r="BW50" s="90" t="s">
        <v>2173</v>
      </c>
      <c r="BX50" s="90" t="s">
        <v>2176</v>
      </c>
      <c r="BY50" s="90" t="s">
        <v>2165</v>
      </c>
      <c r="BZ50" s="90" t="s">
        <v>2177</v>
      </c>
      <c r="CA50" s="90" t="s">
        <v>2175</v>
      </c>
      <c r="CB50" s="90"/>
      <c r="CC50" s="90" t="s">
        <v>2025</v>
      </c>
      <c r="CD50" s="85" t="s">
        <v>2026</v>
      </c>
      <c r="CE50" s="85" t="s">
        <v>2027</v>
      </c>
      <c r="CF50" s="85" t="s">
        <v>2028</v>
      </c>
      <c r="CG50" s="85" t="s">
        <v>2029</v>
      </c>
      <c r="CH50" s="85" t="s">
        <v>2030</v>
      </c>
      <c r="CI50" s="85" t="s">
        <v>2031</v>
      </c>
      <c r="CJ50" s="101" t="s">
        <v>61</v>
      </c>
      <c r="CK50" s="40" t="s">
        <v>2172</v>
      </c>
      <c r="CL50" s="40" t="s">
        <v>2171</v>
      </c>
      <c r="CM50" s="40" t="s">
        <v>2170</v>
      </c>
      <c r="CN50" s="40" t="s">
        <v>2169</v>
      </c>
      <c r="CO50" s="40" t="s">
        <v>2168</v>
      </c>
      <c r="CP50" s="40" t="s">
        <v>2167</v>
      </c>
      <c r="CQ50" s="14"/>
      <c r="CR50" s="14"/>
      <c r="CS50" s="14"/>
      <c r="CT50" s="11"/>
      <c r="CU50" s="35"/>
      <c r="CV50" s="11"/>
    </row>
    <row r="51" spans="2:100" s="118" customFormat="1" ht="16.5" x14ac:dyDescent="0.3">
      <c r="B51" s="115"/>
      <c r="C51" s="105" t="s">
        <v>2178</v>
      </c>
      <c r="D51" s="124" t="s">
        <v>200</v>
      </c>
      <c r="E51" s="124">
        <v>0.02</v>
      </c>
      <c r="F51" s="124" t="s">
        <v>147</v>
      </c>
      <c r="G51" s="124">
        <v>139.85900000000001</v>
      </c>
      <c r="H51" s="124">
        <v>139.70099999999999</v>
      </c>
      <c r="I51" s="124">
        <v>140.01400000000001</v>
      </c>
      <c r="J51" s="105" t="s">
        <v>2179</v>
      </c>
      <c r="K51" s="124">
        <v>139.73400000000001</v>
      </c>
      <c r="L51" s="124">
        <v>-0.14000000000000001</v>
      </c>
      <c r="M51" s="116"/>
      <c r="N51" s="116"/>
      <c r="O51" s="116"/>
      <c r="P51" s="116"/>
      <c r="Q51" s="116"/>
      <c r="R51" s="116"/>
      <c r="S51" s="116"/>
      <c r="T51" s="116"/>
      <c r="U51" s="116"/>
      <c r="V51" s="116"/>
      <c r="W51" s="129" t="s">
        <v>28</v>
      </c>
      <c r="X51" s="129">
        <v>1</v>
      </c>
      <c r="Y51" s="129"/>
      <c r="Z51" s="129"/>
      <c r="AA51" s="129"/>
      <c r="AB51" s="129"/>
      <c r="AC51" s="82">
        <v>-1</v>
      </c>
      <c r="AD51" s="109" t="s">
        <v>73</v>
      </c>
      <c r="AE51" s="109">
        <v>1</v>
      </c>
      <c r="AF51" s="117">
        <v>-2.36</v>
      </c>
      <c r="AG51" s="110">
        <v>27</v>
      </c>
      <c r="AH51" t="s">
        <v>2386</v>
      </c>
      <c r="AI51" s="134">
        <v>1</v>
      </c>
      <c r="AJ51" s="59">
        <v>1</v>
      </c>
      <c r="AK51" s="59">
        <v>1</v>
      </c>
      <c r="AL51" s="59">
        <v>1</v>
      </c>
      <c r="AM51" s="59">
        <v>1</v>
      </c>
      <c r="AN51" s="59">
        <v>1</v>
      </c>
      <c r="AO51" s="59">
        <v>-1</v>
      </c>
      <c r="AP51" s="59">
        <v>-1</v>
      </c>
      <c r="AQ51" s="59">
        <v>1</v>
      </c>
      <c r="AR51" s="59">
        <v>-1</v>
      </c>
      <c r="AS51" s="59">
        <v>1</v>
      </c>
      <c r="AT51" s="59">
        <v>1</v>
      </c>
      <c r="AU51" s="59">
        <v>-1</v>
      </c>
      <c r="AV51" s="59">
        <v>1</v>
      </c>
      <c r="AW51" s="59">
        <v>1</v>
      </c>
      <c r="AX51" s="59">
        <v>1</v>
      </c>
      <c r="AY51" s="59">
        <v>-1</v>
      </c>
      <c r="AZ51" s="59">
        <v>-1</v>
      </c>
      <c r="BA51" s="59">
        <v>1</v>
      </c>
      <c r="BB51" s="59">
        <v>-1</v>
      </c>
      <c r="BC51" s="59">
        <v>-1</v>
      </c>
      <c r="BD51" s="59">
        <v>-1</v>
      </c>
      <c r="BE51" s="59">
        <v>-1</v>
      </c>
      <c r="BF51" s="59">
        <v>-1</v>
      </c>
      <c r="BG51" s="59">
        <v>-1</v>
      </c>
      <c r="BH51" s="59">
        <v>1</v>
      </c>
      <c r="BI51" s="59">
        <v>-1</v>
      </c>
      <c r="BJ51" s="59">
        <v>-1</v>
      </c>
      <c r="BK51" s="59">
        <v>-1</v>
      </c>
      <c r="BL51" s="59">
        <v>-1</v>
      </c>
      <c r="BM51" s="59">
        <v>-1</v>
      </c>
      <c r="BN51" s="59">
        <v>-1</v>
      </c>
      <c r="BO51" s="59">
        <v>-1</v>
      </c>
      <c r="BP51" s="125">
        <f>SUM(AJ51,BO52)</f>
        <v>1</v>
      </c>
      <c r="CD51" s="119"/>
      <c r="CE51" s="119"/>
      <c r="CF51" s="119"/>
      <c r="CG51" s="119"/>
      <c r="CH51" s="119"/>
      <c r="CI51" s="119"/>
      <c r="CJ51" s="120"/>
      <c r="CK51" s="121"/>
      <c r="CL51" s="121"/>
      <c r="CM51" s="121"/>
      <c r="CN51" s="121"/>
      <c r="CO51" s="121"/>
      <c r="CP51" s="121"/>
      <c r="CQ51" s="120"/>
      <c r="CR51" s="120"/>
      <c r="CS51" s="120"/>
      <c r="CT51" s="122"/>
      <c r="CU51" s="123"/>
      <c r="CV51" s="122"/>
    </row>
    <row r="52" spans="2:100" ht="16.5" x14ac:dyDescent="0.3">
      <c r="B52" s="8">
        <v>47</v>
      </c>
      <c r="C52" s="106" t="s">
        <v>2180</v>
      </c>
      <c r="D52" s="107" t="s">
        <v>200</v>
      </c>
      <c r="E52" s="107">
        <v>0.02</v>
      </c>
      <c r="F52" s="107" t="s">
        <v>147</v>
      </c>
      <c r="G52" s="107">
        <v>139.858</v>
      </c>
      <c r="H52" s="107">
        <v>139.69900000000001</v>
      </c>
      <c r="I52" s="107">
        <v>140.012</v>
      </c>
      <c r="J52" s="106" t="s">
        <v>2181</v>
      </c>
      <c r="K52" s="107">
        <v>139.73400000000001</v>
      </c>
      <c r="L52" s="107">
        <v>-0.14000000000000001</v>
      </c>
      <c r="M52" s="76"/>
      <c r="N52" s="76"/>
      <c r="O52" s="76"/>
      <c r="P52" s="76"/>
      <c r="Q52" s="76"/>
      <c r="R52" s="76"/>
      <c r="S52" s="76"/>
      <c r="T52" s="76"/>
      <c r="U52" s="76"/>
      <c r="V52" s="76"/>
      <c r="W52" s="129" t="s">
        <v>28</v>
      </c>
      <c r="X52" s="129"/>
      <c r="Y52" s="129"/>
      <c r="Z52" s="129"/>
      <c r="AA52" s="129"/>
      <c r="AB52" s="129"/>
      <c r="AC52" s="82">
        <v>-1</v>
      </c>
      <c r="AD52" s="109" t="s">
        <v>73</v>
      </c>
      <c r="AE52" s="109">
        <v>0</v>
      </c>
      <c r="AF52" s="59">
        <v>-2.34</v>
      </c>
      <c r="CE52" s="85"/>
      <c r="CF52" s="85"/>
      <c r="CG52" s="85"/>
      <c r="CH52" s="85"/>
      <c r="CI52" s="85"/>
      <c r="CJ52" s="99"/>
      <c r="CK52" s="40"/>
      <c r="CL52" s="40"/>
      <c r="CM52" s="40"/>
      <c r="CN52" s="40"/>
      <c r="CO52" s="40"/>
      <c r="CP52" s="40"/>
      <c r="CQ52" s="14"/>
      <c r="CR52" s="14"/>
      <c r="CS52" s="14"/>
      <c r="CT52" s="11"/>
      <c r="CU52" s="35"/>
      <c r="CV52" s="11"/>
    </row>
    <row r="53" spans="2:100" ht="16.5" x14ac:dyDescent="0.3">
      <c r="B53" s="8">
        <v>48</v>
      </c>
      <c r="C53" s="106" t="s">
        <v>2182</v>
      </c>
      <c r="D53" s="107" t="s">
        <v>200</v>
      </c>
      <c r="E53" s="107">
        <v>0.02</v>
      </c>
      <c r="F53" s="107" t="s">
        <v>147</v>
      </c>
      <c r="G53" s="107">
        <v>139.93100000000001</v>
      </c>
      <c r="H53" s="107">
        <v>139.82300000000001</v>
      </c>
      <c r="I53" s="107">
        <v>140.036</v>
      </c>
      <c r="J53" s="106" t="s">
        <v>2183</v>
      </c>
      <c r="K53" s="107">
        <v>139.82300000000001</v>
      </c>
      <c r="L53" s="107">
        <v>-0.14000000000000001</v>
      </c>
      <c r="M53" s="76"/>
      <c r="N53" s="76"/>
      <c r="O53" s="76"/>
      <c r="P53" s="76"/>
      <c r="Q53" s="76"/>
      <c r="R53" s="76"/>
      <c r="S53" s="76"/>
      <c r="T53" s="76"/>
      <c r="U53" s="76"/>
      <c r="V53" s="76"/>
      <c r="W53" s="129" t="s">
        <v>28</v>
      </c>
      <c r="X53" s="129">
        <v>1</v>
      </c>
      <c r="Y53" s="129"/>
      <c r="Z53" s="129"/>
      <c r="AA53" s="129">
        <v>1</v>
      </c>
      <c r="AB53" s="129"/>
      <c r="AC53" s="82">
        <v>1</v>
      </c>
      <c r="AD53" s="132" t="s">
        <v>71</v>
      </c>
      <c r="AE53" s="132"/>
      <c r="AF53" s="59">
        <v>-2.04</v>
      </c>
      <c r="AG53" s="110">
        <v>28</v>
      </c>
      <c r="AH53" t="s">
        <v>2388</v>
      </c>
      <c r="AI53" s="134">
        <v>1</v>
      </c>
      <c r="CE53" s="85"/>
      <c r="CF53" s="85"/>
      <c r="CG53" s="85"/>
      <c r="CH53" s="85"/>
      <c r="CI53" s="85"/>
      <c r="CJ53" s="99"/>
      <c r="CK53" s="40"/>
      <c r="CL53" s="40"/>
      <c r="CM53" s="40"/>
      <c r="CN53" s="40"/>
      <c r="CO53" s="40"/>
      <c r="CP53" s="40"/>
      <c r="CQ53" s="14"/>
      <c r="CR53" s="14"/>
      <c r="CS53" s="14"/>
      <c r="CT53" s="11"/>
      <c r="CU53" s="35"/>
      <c r="CV53" s="11"/>
    </row>
    <row r="54" spans="2:100" ht="16.5" x14ac:dyDescent="0.3">
      <c r="B54" s="8">
        <v>49</v>
      </c>
      <c r="C54" s="103" t="s">
        <v>2184</v>
      </c>
      <c r="D54" s="104" t="s">
        <v>200</v>
      </c>
      <c r="E54" s="104">
        <v>0.02</v>
      </c>
      <c r="F54" s="104" t="s">
        <v>147</v>
      </c>
      <c r="G54" s="104">
        <v>139.93100000000001</v>
      </c>
      <c r="H54" s="104">
        <v>139.82300000000001</v>
      </c>
      <c r="I54" s="104">
        <v>140.12100000000001</v>
      </c>
      <c r="J54" s="103" t="s">
        <v>2183</v>
      </c>
      <c r="K54" s="104">
        <v>139.82300000000001</v>
      </c>
      <c r="L54" s="104">
        <v>-0.14000000000000001</v>
      </c>
      <c r="M54" s="76"/>
      <c r="N54" s="76"/>
      <c r="O54" s="76"/>
      <c r="P54" s="76"/>
      <c r="Q54" s="76"/>
      <c r="R54" s="76"/>
      <c r="S54" s="76"/>
      <c r="T54" s="76"/>
      <c r="U54" s="76"/>
      <c r="V54" s="76"/>
      <c r="W54" s="129" t="s">
        <v>28</v>
      </c>
      <c r="X54" s="129"/>
      <c r="Y54" s="129"/>
      <c r="Z54" s="129"/>
      <c r="AA54" s="129"/>
      <c r="AB54" s="129"/>
      <c r="AC54" s="82">
        <v>1</v>
      </c>
      <c r="AD54" s="132" t="s">
        <v>71</v>
      </c>
      <c r="AE54" s="132"/>
      <c r="AF54" s="59">
        <v>-2.04</v>
      </c>
      <c r="CE54" s="85"/>
      <c r="CF54" s="85"/>
      <c r="CG54" s="85"/>
      <c r="CH54" s="85"/>
      <c r="CI54" s="85"/>
      <c r="CJ54" s="99"/>
      <c r="CK54" s="40"/>
      <c r="CL54" s="40"/>
      <c r="CM54" s="40"/>
      <c r="CN54" s="40"/>
      <c r="CO54" s="40"/>
      <c r="CP54" s="40"/>
      <c r="CQ54" s="14"/>
      <c r="CR54" s="14"/>
      <c r="CS54" s="14"/>
      <c r="CT54" s="11"/>
      <c r="CU54" s="35"/>
      <c r="CV54" s="11"/>
    </row>
    <row r="55" spans="2:100" ht="16.5" x14ac:dyDescent="0.3">
      <c r="B55" s="8">
        <v>50</v>
      </c>
      <c r="C55" s="106" t="s">
        <v>2185</v>
      </c>
      <c r="D55" s="107" t="s">
        <v>200</v>
      </c>
      <c r="E55" s="107">
        <v>0.02</v>
      </c>
      <c r="F55" s="107" t="s">
        <v>147</v>
      </c>
      <c r="G55" s="107">
        <v>139.81200000000001</v>
      </c>
      <c r="H55" s="107">
        <v>139.82</v>
      </c>
      <c r="I55" s="107">
        <v>140.03100000000001</v>
      </c>
      <c r="J55" s="106" t="s">
        <v>2186</v>
      </c>
      <c r="K55" s="107">
        <v>140.02699999999999</v>
      </c>
      <c r="L55" s="107">
        <v>-0.14000000000000001</v>
      </c>
      <c r="M55" s="76"/>
      <c r="N55" s="76"/>
      <c r="O55" s="76"/>
      <c r="P55" s="76"/>
      <c r="Q55" s="76"/>
      <c r="R55" s="76"/>
      <c r="S55" s="76"/>
      <c r="T55" s="76"/>
      <c r="U55" s="76"/>
      <c r="V55" s="76"/>
      <c r="W55" s="129" t="s">
        <v>28</v>
      </c>
      <c r="X55" s="129">
        <v>1</v>
      </c>
      <c r="Y55" s="129"/>
      <c r="Z55" s="129"/>
      <c r="AA55" s="129"/>
      <c r="AB55" s="129"/>
      <c r="AC55" s="82">
        <v>-1</v>
      </c>
      <c r="AD55" s="109" t="s">
        <v>73</v>
      </c>
      <c r="AE55" s="109">
        <v>1</v>
      </c>
      <c r="AF55" s="59">
        <v>4.0599999999999996</v>
      </c>
      <c r="AG55" s="109">
        <v>29</v>
      </c>
      <c r="AH55" t="s">
        <v>2388</v>
      </c>
      <c r="AI55" s="134">
        <v>1</v>
      </c>
      <c r="CD55" s="85"/>
      <c r="CE55" s="85"/>
      <c r="CF55" s="85"/>
      <c r="CG55" s="85"/>
      <c r="CH55" s="85"/>
      <c r="CI55" s="85"/>
      <c r="CJ55" s="99"/>
      <c r="CK55" s="40"/>
      <c r="CL55" s="40"/>
      <c r="CM55" s="40"/>
      <c r="CN55" s="40"/>
      <c r="CO55" s="40"/>
      <c r="CP55" s="40"/>
      <c r="CQ55" s="14"/>
      <c r="CR55" s="14"/>
      <c r="CS55" s="14"/>
      <c r="CT55" s="11"/>
      <c r="CU55" s="35"/>
      <c r="CV55" s="11"/>
    </row>
    <row r="56" spans="2:100" ht="16.5" x14ac:dyDescent="0.3">
      <c r="B56" s="8">
        <v>51</v>
      </c>
      <c r="C56" s="103" t="s">
        <v>2187</v>
      </c>
      <c r="D56" s="104" t="s">
        <v>200</v>
      </c>
      <c r="E56" s="104">
        <v>0.02</v>
      </c>
      <c r="F56" s="104" t="s">
        <v>147</v>
      </c>
      <c r="G56" s="104">
        <v>139.87299999999999</v>
      </c>
      <c r="H56" s="104">
        <v>139.881</v>
      </c>
      <c r="I56" s="104">
        <v>140.18899999999999</v>
      </c>
      <c r="J56" s="103" t="s">
        <v>2188</v>
      </c>
      <c r="K56" s="104">
        <v>139.98699999999999</v>
      </c>
      <c r="L56" s="104">
        <v>-0.14000000000000001</v>
      </c>
      <c r="M56" s="76"/>
      <c r="N56" s="76"/>
      <c r="O56" s="76"/>
      <c r="P56" s="76"/>
      <c r="Q56" s="76"/>
      <c r="R56" s="76"/>
      <c r="S56" s="76"/>
      <c r="T56" s="76"/>
      <c r="U56" s="76"/>
      <c r="V56" s="76"/>
      <c r="W56" s="129" t="s">
        <v>28</v>
      </c>
      <c r="X56" s="129"/>
      <c r="Y56" s="129"/>
      <c r="Z56" s="129"/>
      <c r="AA56" s="129"/>
      <c r="AB56" s="129"/>
      <c r="AC56" s="82">
        <v>-1</v>
      </c>
      <c r="AD56" s="109" t="s">
        <v>73</v>
      </c>
      <c r="AE56" s="109">
        <v>0</v>
      </c>
      <c r="AF56" s="59">
        <v>2.15</v>
      </c>
      <c r="CD56" s="85"/>
      <c r="CE56" s="85"/>
      <c r="CF56" s="85"/>
      <c r="CG56" s="85"/>
      <c r="CH56" s="85"/>
      <c r="CI56" s="85"/>
      <c r="CJ56" s="99"/>
      <c r="CK56" s="40"/>
      <c r="CL56" s="40"/>
      <c r="CM56" s="40"/>
      <c r="CN56" s="40"/>
      <c r="CO56" s="40"/>
      <c r="CP56" s="40"/>
      <c r="CQ56" s="14"/>
      <c r="CR56" s="14"/>
      <c r="CS56" s="14"/>
      <c r="CT56" s="11"/>
      <c r="CU56" s="35"/>
      <c r="CV56" s="11"/>
    </row>
    <row r="57" spans="2:100" ht="16.5" x14ac:dyDescent="0.3">
      <c r="B57" s="8">
        <v>52</v>
      </c>
      <c r="C57" s="106" t="s">
        <v>2189</v>
      </c>
      <c r="D57" s="107" t="s">
        <v>195</v>
      </c>
      <c r="E57" s="107">
        <v>0.02</v>
      </c>
      <c r="F57" s="107" t="s">
        <v>147</v>
      </c>
      <c r="G57" s="107">
        <v>140.26</v>
      </c>
      <c r="H57" s="107">
        <v>140.49600000000001</v>
      </c>
      <c r="I57" s="107">
        <v>140.05199999999999</v>
      </c>
      <c r="J57" s="106" t="s">
        <v>2190</v>
      </c>
      <c r="K57" s="107">
        <v>140.05199999999999</v>
      </c>
      <c r="L57" s="107">
        <v>-0.14000000000000001</v>
      </c>
      <c r="M57" s="76"/>
      <c r="N57" s="76"/>
      <c r="O57" s="76"/>
      <c r="P57" s="76"/>
      <c r="Q57" s="76"/>
      <c r="R57" s="76"/>
      <c r="S57" s="76"/>
      <c r="T57" s="76"/>
      <c r="U57" s="76"/>
      <c r="V57" s="76"/>
      <c r="W57" s="129" t="s">
        <v>28</v>
      </c>
      <c r="X57" s="129">
        <v>1</v>
      </c>
      <c r="Y57" s="129"/>
      <c r="Z57" s="129"/>
      <c r="AA57" s="129"/>
      <c r="AB57" s="129"/>
      <c r="AC57" s="82">
        <v>-1</v>
      </c>
      <c r="AD57" s="109" t="s">
        <v>73</v>
      </c>
      <c r="AE57" s="109">
        <v>1</v>
      </c>
      <c r="AF57" s="59">
        <v>3.95</v>
      </c>
      <c r="AG57" s="109">
        <v>30</v>
      </c>
      <c r="AH57" t="s">
        <v>2390</v>
      </c>
      <c r="AI57" s="134">
        <v>1</v>
      </c>
      <c r="CD57" s="85"/>
      <c r="CE57" s="85"/>
      <c r="CF57" s="85"/>
      <c r="CG57" s="85"/>
      <c r="CH57" s="85"/>
      <c r="CI57" s="85"/>
      <c r="CJ57" s="99"/>
      <c r="CK57" s="40"/>
      <c r="CL57" s="40"/>
      <c r="CM57" s="40"/>
      <c r="CN57" s="40"/>
      <c r="CO57" s="40"/>
      <c r="CP57" s="40"/>
      <c r="CQ57" s="14"/>
      <c r="CR57" s="14"/>
      <c r="CS57" s="14"/>
      <c r="CT57" s="11"/>
      <c r="CU57" s="35"/>
      <c r="CV57" s="11"/>
    </row>
    <row r="58" spans="2:100" ht="16.5" x14ac:dyDescent="0.3">
      <c r="B58" s="8">
        <v>53</v>
      </c>
      <c r="C58" s="103" t="s">
        <v>2191</v>
      </c>
      <c r="D58" s="104" t="s">
        <v>195</v>
      </c>
      <c r="E58" s="104">
        <v>0.02</v>
      </c>
      <c r="F58" s="104" t="s">
        <v>147</v>
      </c>
      <c r="G58" s="104">
        <v>140.249</v>
      </c>
      <c r="H58" s="104">
        <v>140.24</v>
      </c>
      <c r="I58" s="104">
        <v>139.858</v>
      </c>
      <c r="J58" s="103" t="s">
        <v>2192</v>
      </c>
      <c r="K58" s="104">
        <v>140.24</v>
      </c>
      <c r="L58" s="104">
        <v>-0.14000000000000001</v>
      </c>
      <c r="M58" s="76"/>
      <c r="N58" s="76"/>
      <c r="O58" s="76"/>
      <c r="P58" s="76"/>
      <c r="Q58" s="76"/>
      <c r="R58" s="76"/>
      <c r="S58" s="76"/>
      <c r="T58" s="76"/>
      <c r="U58" s="76"/>
      <c r="V58" s="76"/>
      <c r="W58" s="128" t="s">
        <v>72</v>
      </c>
      <c r="X58" s="128"/>
      <c r="Y58" s="128"/>
      <c r="Z58" s="128"/>
      <c r="AA58" s="128"/>
      <c r="AB58" s="128">
        <v>1</v>
      </c>
      <c r="AC58" s="82">
        <v>-1</v>
      </c>
      <c r="AD58" s="109" t="s">
        <v>73</v>
      </c>
      <c r="AE58" s="109">
        <v>0</v>
      </c>
      <c r="AF58" s="59">
        <v>0.17</v>
      </c>
      <c r="CD58" s="85"/>
      <c r="CE58" s="85"/>
      <c r="CF58" s="85"/>
      <c r="CG58" s="85"/>
      <c r="CH58" s="85"/>
      <c r="CI58" s="85"/>
      <c r="CJ58" s="86"/>
      <c r="CK58" s="14"/>
      <c r="CL58" s="14"/>
      <c r="CM58" s="14"/>
      <c r="CN58" s="14"/>
      <c r="CO58" s="14"/>
      <c r="CP58" s="14"/>
      <c r="CQ58" s="14"/>
      <c r="CR58" s="14"/>
      <c r="CS58" s="14"/>
      <c r="CT58" s="11"/>
      <c r="CU58" s="35"/>
      <c r="CV58" s="11"/>
    </row>
    <row r="59" spans="2:100" ht="16.5" x14ac:dyDescent="0.3">
      <c r="B59" s="8">
        <v>54</v>
      </c>
      <c r="C59" s="106" t="s">
        <v>2193</v>
      </c>
      <c r="D59" s="107" t="s">
        <v>195</v>
      </c>
      <c r="E59" s="107">
        <v>0.04</v>
      </c>
      <c r="F59" s="107" t="s">
        <v>147</v>
      </c>
      <c r="G59" s="107">
        <v>141.08600000000001</v>
      </c>
      <c r="H59" s="107">
        <v>141.18600000000001</v>
      </c>
      <c r="I59" s="107">
        <v>140.84399999999999</v>
      </c>
      <c r="J59" s="106" t="s">
        <v>2194</v>
      </c>
      <c r="K59" s="107">
        <v>141.18600000000001</v>
      </c>
      <c r="L59" s="107">
        <v>-0.28000000000000003</v>
      </c>
      <c r="M59" s="76"/>
      <c r="N59" s="76"/>
      <c r="O59" s="76"/>
      <c r="P59" s="76"/>
      <c r="Q59" s="76"/>
      <c r="R59" s="76"/>
      <c r="S59" s="76"/>
      <c r="T59" s="76"/>
      <c r="U59" s="76"/>
      <c r="V59" s="76"/>
      <c r="W59" s="130" t="s">
        <v>71</v>
      </c>
      <c r="X59" s="130"/>
      <c r="Y59" s="130">
        <v>1</v>
      </c>
      <c r="Z59" s="130">
        <v>1</v>
      </c>
      <c r="AA59" s="130"/>
      <c r="AB59" s="130"/>
      <c r="AC59" s="82">
        <v>1</v>
      </c>
      <c r="AD59" s="130" t="s">
        <v>71</v>
      </c>
      <c r="AE59" s="130"/>
      <c r="AF59" s="59">
        <v>-3.77</v>
      </c>
      <c r="AG59" s="110">
        <v>31</v>
      </c>
      <c r="AH59" t="s">
        <v>2388</v>
      </c>
      <c r="AI59" s="110">
        <v>-1</v>
      </c>
      <c r="CD59" s="85"/>
      <c r="CE59" s="85"/>
      <c r="CF59" s="85"/>
      <c r="CG59" s="85"/>
      <c r="CH59" s="85"/>
      <c r="CI59" s="85"/>
      <c r="CJ59" s="86"/>
      <c r="CK59" s="14"/>
      <c r="CL59" s="14"/>
      <c r="CM59" s="14"/>
      <c r="CN59" s="14"/>
      <c r="CO59" s="14"/>
      <c r="CP59" s="14"/>
      <c r="CQ59" s="14"/>
      <c r="CR59" s="14"/>
      <c r="CS59" s="14"/>
      <c r="CT59" s="11"/>
      <c r="CU59" s="35"/>
      <c r="CV59" s="11"/>
    </row>
    <row r="60" spans="2:100" ht="16.5" x14ac:dyDescent="0.3">
      <c r="B60" s="8">
        <v>55</v>
      </c>
      <c r="C60" s="103" t="s">
        <v>2195</v>
      </c>
      <c r="D60" s="104" t="s">
        <v>200</v>
      </c>
      <c r="E60" s="104">
        <v>0.04</v>
      </c>
      <c r="F60" s="104" t="s">
        <v>147</v>
      </c>
      <c r="G60" s="104">
        <v>141.18</v>
      </c>
      <c r="H60" s="104">
        <v>0</v>
      </c>
      <c r="I60" s="104">
        <v>141.42500000000001</v>
      </c>
      <c r="J60" s="103" t="s">
        <v>2196</v>
      </c>
      <c r="K60" s="104">
        <v>141.184</v>
      </c>
      <c r="L60" s="104">
        <v>-0.28000000000000003</v>
      </c>
      <c r="M60" s="76"/>
      <c r="N60" s="76"/>
      <c r="O60" s="76"/>
      <c r="P60" s="76"/>
      <c r="Q60" s="76"/>
      <c r="R60" s="76"/>
      <c r="S60" s="76"/>
      <c r="T60" s="76"/>
      <c r="U60" s="76"/>
      <c r="V60" s="76"/>
      <c r="W60" s="128" t="s">
        <v>72</v>
      </c>
      <c r="X60" s="128"/>
      <c r="Y60" s="128"/>
      <c r="Z60" s="128"/>
      <c r="AA60" s="128"/>
      <c r="AB60" s="128">
        <v>1</v>
      </c>
      <c r="AC60" s="82">
        <v>-1</v>
      </c>
      <c r="AD60" s="109" t="s">
        <v>73</v>
      </c>
      <c r="AE60" s="109">
        <v>1</v>
      </c>
      <c r="AF60" s="59">
        <v>0.16</v>
      </c>
      <c r="AG60" s="109">
        <v>32</v>
      </c>
      <c r="CD60" s="85"/>
      <c r="CE60" s="85"/>
      <c r="CF60" s="85"/>
      <c r="CG60" s="85"/>
      <c r="CH60" s="85"/>
      <c r="CI60" s="85"/>
      <c r="CJ60" s="86"/>
      <c r="CK60" s="14"/>
      <c r="CL60" s="14"/>
      <c r="CM60" s="14"/>
      <c r="CN60" s="14"/>
      <c r="CO60" s="14"/>
      <c r="CP60" s="14"/>
      <c r="CQ60" s="14"/>
      <c r="CR60" s="14"/>
      <c r="CS60" s="14"/>
      <c r="CT60" s="11"/>
      <c r="CU60" s="35"/>
      <c r="CV60" s="11"/>
    </row>
    <row r="61" spans="2:100" ht="16.5" x14ac:dyDescent="0.3">
      <c r="B61" s="8">
        <v>56</v>
      </c>
      <c r="C61" s="106" t="s">
        <v>2197</v>
      </c>
      <c r="D61" s="107" t="s">
        <v>200</v>
      </c>
      <c r="E61" s="107">
        <v>0.04</v>
      </c>
      <c r="F61" s="107" t="s">
        <v>147</v>
      </c>
      <c r="G61" s="107">
        <v>141.18199999999999</v>
      </c>
      <c r="H61" s="107">
        <v>140.99700000000001</v>
      </c>
      <c r="I61" s="107">
        <v>141.56100000000001</v>
      </c>
      <c r="J61" s="106" t="s">
        <v>2198</v>
      </c>
      <c r="K61" s="107">
        <v>141.10300000000001</v>
      </c>
      <c r="L61" s="107">
        <v>-0.28000000000000003</v>
      </c>
      <c r="M61" s="76"/>
      <c r="N61" s="76"/>
      <c r="O61" s="76"/>
      <c r="P61" s="76"/>
      <c r="Q61" s="76"/>
      <c r="R61" s="76"/>
      <c r="S61" s="76"/>
      <c r="T61" s="76"/>
      <c r="U61" s="76"/>
      <c r="V61" s="76"/>
      <c r="W61" s="129" t="s">
        <v>28</v>
      </c>
      <c r="X61" s="129">
        <v>1</v>
      </c>
      <c r="Y61" s="129"/>
      <c r="Z61" s="129"/>
      <c r="AA61" s="129"/>
      <c r="AB61" s="129"/>
      <c r="AC61" s="82">
        <v>-1</v>
      </c>
      <c r="AD61" s="109" t="s">
        <v>73</v>
      </c>
      <c r="AE61" s="109">
        <v>1</v>
      </c>
      <c r="AF61" s="59">
        <v>-2.98</v>
      </c>
      <c r="AG61" s="110">
        <v>33</v>
      </c>
      <c r="AH61" t="s">
        <v>2389</v>
      </c>
      <c r="AI61" s="134">
        <v>1</v>
      </c>
      <c r="CD61" s="85"/>
      <c r="CE61" s="85"/>
      <c r="CF61" s="85"/>
      <c r="CG61" s="85"/>
      <c r="CH61" s="85"/>
      <c r="CI61" s="85"/>
      <c r="CJ61" s="86"/>
      <c r="CK61" s="14"/>
      <c r="CL61" s="14"/>
      <c r="CM61" s="14"/>
      <c r="CN61" s="14"/>
      <c r="CO61" s="14"/>
      <c r="CP61" s="14"/>
      <c r="CQ61" s="14"/>
      <c r="CR61" s="14"/>
      <c r="CS61" s="14"/>
      <c r="CT61" s="11"/>
      <c r="CU61" s="35"/>
      <c r="CV61" s="11"/>
    </row>
    <row r="62" spans="2:100" ht="16.5" x14ac:dyDescent="0.3">
      <c r="B62" s="8">
        <v>57</v>
      </c>
      <c r="C62" s="103" t="s">
        <v>2199</v>
      </c>
      <c r="D62" s="104" t="s">
        <v>195</v>
      </c>
      <c r="E62" s="104">
        <v>0.04</v>
      </c>
      <c r="F62" s="104" t="s">
        <v>147</v>
      </c>
      <c r="G62" s="104">
        <v>142.38999999999999</v>
      </c>
      <c r="H62" s="104">
        <v>142.55099999999999</v>
      </c>
      <c r="I62" s="104">
        <v>142.02600000000001</v>
      </c>
      <c r="J62" s="103" t="s">
        <v>2200</v>
      </c>
      <c r="K62" s="104">
        <v>142.47800000000001</v>
      </c>
      <c r="L62" s="104">
        <v>-0.28000000000000003</v>
      </c>
      <c r="M62" s="76"/>
      <c r="N62" s="76"/>
      <c r="O62" s="76"/>
      <c r="P62" s="76"/>
      <c r="Q62" s="76"/>
      <c r="R62" s="76"/>
      <c r="S62" s="76"/>
      <c r="T62" s="76"/>
      <c r="U62" s="76"/>
      <c r="V62" s="76"/>
      <c r="W62" s="129" t="s">
        <v>28</v>
      </c>
      <c r="X62" s="129">
        <v>1</v>
      </c>
      <c r="Y62" s="129"/>
      <c r="Z62" s="129"/>
      <c r="AA62" s="129">
        <v>1</v>
      </c>
      <c r="AB62" s="129"/>
      <c r="AC62" s="82">
        <v>1</v>
      </c>
      <c r="AD62" s="132" t="s">
        <v>71</v>
      </c>
      <c r="AE62" s="132"/>
      <c r="AF62" s="59">
        <v>-3.32</v>
      </c>
      <c r="AG62" s="110">
        <v>34</v>
      </c>
      <c r="AH62" t="s">
        <v>2392</v>
      </c>
      <c r="AI62" s="134">
        <v>1</v>
      </c>
      <c r="CD62" s="85"/>
      <c r="CE62" s="85"/>
      <c r="CF62" s="85"/>
      <c r="CG62" s="85"/>
      <c r="CH62" s="85"/>
      <c r="CI62" s="85"/>
      <c r="CJ62" s="86"/>
      <c r="CK62" s="14"/>
      <c r="CL62" s="14"/>
      <c r="CM62" s="14"/>
      <c r="CN62" s="14"/>
      <c r="CO62" s="14"/>
      <c r="CP62" s="14"/>
      <c r="CQ62" s="14"/>
      <c r="CR62" s="14"/>
      <c r="CS62" s="14"/>
      <c r="CT62" s="11"/>
      <c r="CU62" s="35"/>
      <c r="CV62" s="11"/>
    </row>
    <row r="63" spans="2:100" ht="16.5" x14ac:dyDescent="0.3">
      <c r="B63" s="8">
        <v>58</v>
      </c>
      <c r="C63" s="106" t="s">
        <v>2201</v>
      </c>
      <c r="D63" s="107" t="s">
        <v>200</v>
      </c>
      <c r="E63" s="107">
        <v>0.04</v>
      </c>
      <c r="F63" s="107" t="s">
        <v>147</v>
      </c>
      <c r="G63" s="107">
        <v>142.57400000000001</v>
      </c>
      <c r="H63" s="107">
        <v>142.36500000000001</v>
      </c>
      <c r="I63" s="107">
        <v>143.29499999999999</v>
      </c>
      <c r="J63" s="106" t="s">
        <v>2202</v>
      </c>
      <c r="K63" s="107">
        <v>142.51400000000001</v>
      </c>
      <c r="L63" s="107">
        <v>-0.28000000000000003</v>
      </c>
      <c r="M63" s="76"/>
      <c r="N63" s="76"/>
      <c r="O63" s="76"/>
      <c r="P63" s="76"/>
      <c r="Q63" s="76"/>
      <c r="R63" s="76"/>
      <c r="S63" s="76"/>
      <c r="T63" s="76"/>
      <c r="U63" s="76"/>
      <c r="V63" s="76"/>
      <c r="W63" s="129" t="s">
        <v>28</v>
      </c>
      <c r="X63" s="129">
        <v>1</v>
      </c>
      <c r="Y63" s="129"/>
      <c r="Z63" s="129">
        <v>1</v>
      </c>
      <c r="AA63" s="129"/>
      <c r="AB63" s="129"/>
      <c r="AC63" s="82">
        <v>1</v>
      </c>
      <c r="AD63" s="130" t="s">
        <v>71</v>
      </c>
      <c r="AE63" s="130"/>
      <c r="AF63" s="59">
        <v>-2.2599999999999998</v>
      </c>
      <c r="AG63" s="110">
        <v>35</v>
      </c>
      <c r="AH63" t="s">
        <v>2391</v>
      </c>
      <c r="AI63" s="110">
        <v>-1</v>
      </c>
      <c r="CD63" s="85"/>
      <c r="CE63" s="85"/>
      <c r="CF63" s="85"/>
      <c r="CG63" s="85"/>
      <c r="CH63" s="85"/>
      <c r="CI63" s="85"/>
      <c r="CJ63" s="86"/>
      <c r="CK63" s="14"/>
      <c r="CL63" s="14"/>
      <c r="CM63" s="14"/>
      <c r="CN63" s="14"/>
      <c r="CO63" s="14"/>
      <c r="CP63" s="14"/>
      <c r="CQ63" s="14"/>
      <c r="CR63" s="14"/>
      <c r="CS63" s="14"/>
      <c r="CT63" s="11"/>
      <c r="CU63" s="35"/>
      <c r="CV63" s="11"/>
    </row>
    <row r="64" spans="2:100" ht="16.5" x14ac:dyDescent="0.3">
      <c r="B64" s="8">
        <v>59</v>
      </c>
      <c r="C64" s="103" t="s">
        <v>2203</v>
      </c>
      <c r="D64" s="104" t="s">
        <v>200</v>
      </c>
      <c r="E64" s="104">
        <v>0.01</v>
      </c>
      <c r="F64" s="104" t="s">
        <v>147</v>
      </c>
      <c r="G64" s="104">
        <v>142.643</v>
      </c>
      <c r="H64" s="104">
        <v>142.369</v>
      </c>
      <c r="I64" s="104">
        <v>144.02500000000001</v>
      </c>
      <c r="J64" s="103" t="s">
        <v>2202</v>
      </c>
      <c r="K64" s="104">
        <v>142.517</v>
      </c>
      <c r="L64" s="104">
        <v>-7.0000000000000007E-2</v>
      </c>
      <c r="M64" s="76"/>
      <c r="N64" s="76"/>
      <c r="O64" s="76"/>
      <c r="P64" s="76"/>
      <c r="Q64" s="76"/>
      <c r="R64" s="76"/>
      <c r="S64" s="76"/>
      <c r="T64" s="76"/>
      <c r="U64" s="76"/>
      <c r="V64" s="76"/>
      <c r="W64" s="129" t="s">
        <v>28</v>
      </c>
      <c r="X64" s="129"/>
      <c r="Y64" s="129"/>
      <c r="Z64" s="129"/>
      <c r="AA64" s="129"/>
      <c r="AB64" s="129"/>
      <c r="AC64" s="82">
        <v>1</v>
      </c>
      <c r="AD64" s="130" t="s">
        <v>71</v>
      </c>
      <c r="AE64" s="130"/>
      <c r="AF64" s="59">
        <v>-1.19</v>
      </c>
      <c r="CD64" s="85"/>
      <c r="CE64" s="85"/>
      <c r="CF64" s="85"/>
      <c r="CG64" s="85"/>
      <c r="CH64" s="85"/>
      <c r="CI64" s="85"/>
      <c r="CJ64" s="86"/>
      <c r="CK64" s="14"/>
      <c r="CL64" s="14"/>
      <c r="CM64" s="14"/>
      <c r="CN64" s="14"/>
      <c r="CO64" s="14"/>
      <c r="CP64" s="14"/>
      <c r="CQ64" s="14"/>
      <c r="CR64" s="14"/>
      <c r="CS64" s="14"/>
      <c r="CT64" s="11"/>
      <c r="CU64" s="35"/>
      <c r="CV64" s="11"/>
    </row>
    <row r="65" spans="2:100" ht="16.5" x14ac:dyDescent="0.3">
      <c r="B65" s="8">
        <v>60</v>
      </c>
      <c r="C65" s="106" t="s">
        <v>2204</v>
      </c>
      <c r="D65" s="107" t="s">
        <v>195</v>
      </c>
      <c r="E65" s="107">
        <v>0.04</v>
      </c>
      <c r="F65" s="107" t="s">
        <v>147</v>
      </c>
      <c r="G65" s="107">
        <v>142.446</v>
      </c>
      <c r="H65" s="107">
        <v>142.61099999999999</v>
      </c>
      <c r="I65" s="107">
        <v>142.04300000000001</v>
      </c>
      <c r="J65" s="106" t="s">
        <v>2205</v>
      </c>
      <c r="K65" s="107">
        <v>142.559</v>
      </c>
      <c r="L65" s="107">
        <v>-0.28000000000000003</v>
      </c>
      <c r="M65" s="76"/>
      <c r="N65" s="76"/>
      <c r="O65" s="76"/>
      <c r="P65" s="76"/>
      <c r="Q65" s="76"/>
      <c r="R65" s="76"/>
      <c r="S65" s="76"/>
      <c r="T65" s="76"/>
      <c r="U65" s="76"/>
      <c r="V65" s="76"/>
      <c r="W65" s="129" t="s">
        <v>28</v>
      </c>
      <c r="X65" s="129">
        <v>1</v>
      </c>
      <c r="Y65" s="129"/>
      <c r="Z65" s="129"/>
      <c r="AA65" s="129"/>
      <c r="AB65" s="129"/>
      <c r="AC65" s="82">
        <v>-1</v>
      </c>
      <c r="AD65" s="109" t="s">
        <v>73</v>
      </c>
      <c r="AE65" s="109">
        <v>1</v>
      </c>
      <c r="AF65" s="59">
        <v>-4.26</v>
      </c>
      <c r="AG65" s="110">
        <v>36</v>
      </c>
      <c r="AH65" t="s">
        <v>2392</v>
      </c>
      <c r="AI65" s="134">
        <v>1</v>
      </c>
      <c r="CD65" s="85"/>
      <c r="CE65" s="85"/>
      <c r="CF65" s="85"/>
      <c r="CG65" s="85"/>
      <c r="CH65" s="85"/>
      <c r="CI65" s="85"/>
      <c r="CJ65" s="86"/>
      <c r="CK65" s="14"/>
      <c r="CL65" s="14"/>
      <c r="CM65" s="14"/>
      <c r="CN65" s="14"/>
      <c r="CO65" s="14"/>
      <c r="CP65" s="14"/>
      <c r="CQ65" s="14"/>
      <c r="CR65" s="14"/>
      <c r="CS65" s="14"/>
      <c r="CT65" s="11"/>
      <c r="CU65" s="35"/>
      <c r="CV65" s="11"/>
    </row>
    <row r="66" spans="2:100" ht="16.5" x14ac:dyDescent="0.3">
      <c r="B66" s="8">
        <v>61</v>
      </c>
      <c r="C66" s="103" t="s">
        <v>2206</v>
      </c>
      <c r="D66" s="104" t="s">
        <v>195</v>
      </c>
      <c r="E66" s="104">
        <v>0.04</v>
      </c>
      <c r="F66" s="104" t="s">
        <v>147</v>
      </c>
      <c r="G66" s="104">
        <v>141.809</v>
      </c>
      <c r="H66" s="104">
        <v>141.923</v>
      </c>
      <c r="I66" s="104">
        <v>141.66499999999999</v>
      </c>
      <c r="J66" s="103" t="s">
        <v>2207</v>
      </c>
      <c r="K66" s="104">
        <v>141.852</v>
      </c>
      <c r="L66" s="104">
        <v>-0.28000000000000003</v>
      </c>
      <c r="M66" s="76"/>
      <c r="N66" s="76"/>
      <c r="O66" s="76"/>
      <c r="P66" s="76"/>
      <c r="Q66" s="76"/>
      <c r="R66" s="76"/>
      <c r="S66" s="76"/>
      <c r="T66" s="76"/>
      <c r="U66" s="76"/>
      <c r="V66" s="76"/>
      <c r="W66" s="129" t="s">
        <v>28</v>
      </c>
      <c r="X66" s="129">
        <v>1</v>
      </c>
      <c r="Y66" s="129"/>
      <c r="Z66" s="129"/>
      <c r="AA66" s="129">
        <v>1</v>
      </c>
      <c r="AB66" s="129"/>
      <c r="AC66" s="82">
        <v>1</v>
      </c>
      <c r="AD66" s="132" t="s">
        <v>71</v>
      </c>
      <c r="AE66" s="132"/>
      <c r="AF66" s="59">
        <v>-1.62</v>
      </c>
      <c r="AG66" s="110">
        <v>37</v>
      </c>
      <c r="AH66" t="s">
        <v>2392</v>
      </c>
      <c r="AI66" s="134">
        <v>1</v>
      </c>
      <c r="CD66" s="85"/>
      <c r="CE66" s="85"/>
      <c r="CF66" s="85"/>
      <c r="CG66" s="85"/>
      <c r="CH66" s="85"/>
      <c r="CI66" s="85"/>
      <c r="CJ66" s="86"/>
      <c r="CK66" s="14"/>
      <c r="CL66" s="14"/>
      <c r="CM66" s="14"/>
      <c r="CN66" s="14"/>
      <c r="CO66" s="14"/>
      <c r="CP66" s="14"/>
      <c r="CQ66" s="14"/>
      <c r="CR66" s="14"/>
      <c r="CS66" s="14"/>
      <c r="CT66" s="11"/>
      <c r="CU66" s="35"/>
      <c r="CV66" s="11"/>
    </row>
    <row r="67" spans="2:100" ht="16.5" x14ac:dyDescent="0.3">
      <c r="B67" s="8">
        <v>62</v>
      </c>
      <c r="C67" s="106" t="s">
        <v>2208</v>
      </c>
      <c r="D67" s="107" t="s">
        <v>200</v>
      </c>
      <c r="E67" s="107">
        <v>0.04</v>
      </c>
      <c r="F67" s="107" t="s">
        <v>147</v>
      </c>
      <c r="G67" s="107">
        <v>141.90799999999999</v>
      </c>
      <c r="H67" s="107">
        <v>141.75200000000001</v>
      </c>
      <c r="I67" s="107">
        <v>142.548</v>
      </c>
      <c r="J67" s="106" t="s">
        <v>2209</v>
      </c>
      <c r="K67" s="107">
        <v>141.797</v>
      </c>
      <c r="L67" s="107">
        <v>-0.28000000000000003</v>
      </c>
      <c r="M67" s="76"/>
      <c r="N67" s="76"/>
      <c r="O67" s="76"/>
      <c r="P67" s="76"/>
      <c r="Q67" s="76"/>
      <c r="R67" s="76"/>
      <c r="S67" s="76"/>
      <c r="T67" s="76"/>
      <c r="U67" s="76"/>
      <c r="V67" s="76"/>
      <c r="W67" s="129" t="s">
        <v>28</v>
      </c>
      <c r="X67" s="129">
        <v>1</v>
      </c>
      <c r="Y67" s="129"/>
      <c r="Z67" s="129">
        <v>1</v>
      </c>
      <c r="AA67" s="129"/>
      <c r="AB67" s="129"/>
      <c r="AC67" s="82">
        <v>1</v>
      </c>
      <c r="AD67" s="130" t="s">
        <v>71</v>
      </c>
      <c r="AE67" s="130"/>
      <c r="AF67" s="59">
        <v>-4.18</v>
      </c>
      <c r="AG67" s="110">
        <v>38</v>
      </c>
      <c r="AH67" t="s">
        <v>2392</v>
      </c>
      <c r="AI67" s="134">
        <v>1</v>
      </c>
      <c r="CD67" s="85"/>
      <c r="CE67" s="85"/>
      <c r="CF67" s="85"/>
      <c r="CG67" s="85"/>
      <c r="CH67" s="85"/>
      <c r="CI67" s="85"/>
      <c r="CJ67" s="86"/>
      <c r="CK67" s="14"/>
      <c r="CS67" s="14"/>
      <c r="CT67" s="11"/>
      <c r="CU67" s="35"/>
      <c r="CV67" s="11"/>
    </row>
    <row r="68" spans="2:100" ht="16.5" x14ac:dyDescent="0.3">
      <c r="B68" s="8">
        <v>63</v>
      </c>
      <c r="C68" s="103" t="s">
        <v>2210</v>
      </c>
      <c r="D68" s="104" t="s">
        <v>200</v>
      </c>
      <c r="E68" s="104">
        <v>0.04</v>
      </c>
      <c r="F68" s="104" t="s">
        <v>147</v>
      </c>
      <c r="G68" s="104">
        <v>141.75800000000001</v>
      </c>
      <c r="H68" s="104">
        <v>141.57599999999999</v>
      </c>
      <c r="I68" s="104">
        <v>141.911</v>
      </c>
      <c r="J68" s="103" t="s">
        <v>2211</v>
      </c>
      <c r="K68" s="104">
        <v>141.65299999999999</v>
      </c>
      <c r="L68" s="104">
        <v>-0.28000000000000003</v>
      </c>
      <c r="M68" s="76"/>
      <c r="N68" s="76"/>
      <c r="O68" s="76"/>
      <c r="P68" s="76"/>
      <c r="Q68" s="76"/>
      <c r="R68" s="76"/>
      <c r="S68" s="76"/>
      <c r="T68" s="76"/>
      <c r="U68" s="76"/>
      <c r="V68" s="76"/>
      <c r="W68" s="129" t="s">
        <v>28</v>
      </c>
      <c r="X68" s="129">
        <v>1</v>
      </c>
      <c r="Y68" s="129"/>
      <c r="Z68" s="129"/>
      <c r="AA68" s="129"/>
      <c r="AB68" s="129"/>
      <c r="AC68" s="82">
        <v>1</v>
      </c>
      <c r="AD68" s="130" t="s">
        <v>71</v>
      </c>
      <c r="AE68" s="130"/>
      <c r="AF68" s="59">
        <v>-3.96</v>
      </c>
      <c r="AG68" s="110">
        <v>38</v>
      </c>
      <c r="CD68" s="85"/>
      <c r="CE68" s="85"/>
      <c r="CF68" s="85"/>
      <c r="CG68" s="85"/>
      <c r="CH68" s="85"/>
      <c r="CI68" s="85"/>
      <c r="CJ68" s="86"/>
      <c r="CK68" s="14"/>
      <c r="CL68" s="40"/>
      <c r="CM68" s="40"/>
      <c r="CN68" s="40"/>
      <c r="CO68" s="40"/>
      <c r="CP68" s="40"/>
      <c r="CQ68" s="40"/>
      <c r="CR68" s="40"/>
      <c r="CS68" s="14"/>
      <c r="CT68" s="11"/>
      <c r="CU68" s="35"/>
      <c r="CV68" s="11"/>
    </row>
    <row r="69" spans="2:100" ht="16.5" x14ac:dyDescent="0.3">
      <c r="B69" s="8">
        <v>64</v>
      </c>
      <c r="C69" s="106" t="s">
        <v>2212</v>
      </c>
      <c r="D69" s="107" t="s">
        <v>200</v>
      </c>
      <c r="E69" s="107">
        <v>0.04</v>
      </c>
      <c r="F69" s="107" t="s">
        <v>147</v>
      </c>
      <c r="G69" s="107">
        <v>141.11099999999999</v>
      </c>
      <c r="H69" s="107">
        <v>141.11500000000001</v>
      </c>
      <c r="I69" s="107">
        <v>141.24100000000001</v>
      </c>
      <c r="J69" s="106" t="s">
        <v>2213</v>
      </c>
      <c r="K69" s="107">
        <v>141.11500000000001</v>
      </c>
      <c r="L69" s="107">
        <v>-0.28000000000000003</v>
      </c>
      <c r="M69" s="76"/>
      <c r="N69" s="76"/>
      <c r="O69" s="76"/>
      <c r="P69" s="76"/>
      <c r="Q69" s="76"/>
      <c r="R69" s="76"/>
      <c r="S69" s="76"/>
      <c r="T69" s="76"/>
      <c r="U69" s="76"/>
      <c r="V69" s="76"/>
      <c r="W69" s="128" t="s">
        <v>72</v>
      </c>
      <c r="X69" s="128"/>
      <c r="Y69" s="128"/>
      <c r="Z69" s="128"/>
      <c r="AA69" s="128"/>
      <c r="AB69" s="128">
        <v>1</v>
      </c>
      <c r="AC69" s="82">
        <v>-1</v>
      </c>
      <c r="AD69" s="109" t="s">
        <v>73</v>
      </c>
      <c r="AE69" s="109">
        <v>1</v>
      </c>
      <c r="AF69" s="59">
        <v>0.15</v>
      </c>
      <c r="AG69" s="109">
        <v>39</v>
      </c>
      <c r="AH69" t="s">
        <v>2392</v>
      </c>
      <c r="AI69" s="134">
        <v>1</v>
      </c>
      <c r="CD69" s="1"/>
      <c r="CE69" s="85"/>
      <c r="CF69" s="85"/>
      <c r="CG69" s="85"/>
      <c r="CH69" s="85"/>
      <c r="CI69" s="85"/>
      <c r="CJ69" s="86"/>
      <c r="CK69" s="14"/>
      <c r="CL69" s="40"/>
      <c r="CM69" s="40"/>
      <c r="CN69" s="40"/>
      <c r="CO69" s="40"/>
      <c r="CP69" s="40"/>
      <c r="CQ69" s="40"/>
      <c r="CR69" s="40"/>
      <c r="CS69" s="14"/>
      <c r="CT69" s="11"/>
      <c r="CU69" s="35"/>
      <c r="CV69" s="11"/>
    </row>
    <row r="70" spans="2:100" ht="16.5" x14ac:dyDescent="0.3">
      <c r="B70" s="8">
        <v>65</v>
      </c>
      <c r="C70" s="103" t="s">
        <v>2214</v>
      </c>
      <c r="D70" s="104" t="s">
        <v>195</v>
      </c>
      <c r="E70" s="104">
        <v>0.04</v>
      </c>
      <c r="F70" s="104" t="s">
        <v>147</v>
      </c>
      <c r="G70" s="104">
        <v>141.238</v>
      </c>
      <c r="H70" s="104">
        <v>141.233</v>
      </c>
      <c r="I70" s="104">
        <v>141.07</v>
      </c>
      <c r="J70" s="103" t="s">
        <v>2215</v>
      </c>
      <c r="K70" s="104">
        <v>141.196</v>
      </c>
      <c r="L70" s="107">
        <v>-0.28000000000000003</v>
      </c>
      <c r="M70" s="76"/>
      <c r="N70" s="76"/>
      <c r="O70" s="76"/>
      <c r="P70" s="76"/>
      <c r="Q70" s="76"/>
      <c r="R70" s="76"/>
      <c r="S70" s="76"/>
      <c r="T70" s="76"/>
      <c r="U70" s="76"/>
      <c r="V70" s="76"/>
      <c r="W70" s="129" t="s">
        <v>28</v>
      </c>
      <c r="X70" s="129">
        <v>1</v>
      </c>
      <c r="Y70" s="129"/>
      <c r="Z70" s="129"/>
      <c r="AA70" s="129">
        <v>1</v>
      </c>
      <c r="AB70" s="129"/>
      <c r="AC70" s="82">
        <v>1</v>
      </c>
      <c r="AD70" s="132" t="s">
        <v>71</v>
      </c>
      <c r="AE70" s="132"/>
      <c r="AF70" s="59">
        <v>1.58</v>
      </c>
      <c r="AG70" s="109">
        <v>40</v>
      </c>
      <c r="AH70" t="s">
        <v>2389</v>
      </c>
      <c r="AI70" s="110">
        <v>-1</v>
      </c>
      <c r="CD70" s="1"/>
      <c r="CE70" s="85"/>
      <c r="CF70" s="85"/>
      <c r="CG70" s="85"/>
      <c r="CH70" s="85"/>
      <c r="CI70" s="85"/>
      <c r="CJ70" s="86"/>
      <c r="CK70" s="14"/>
      <c r="CL70" s="40"/>
      <c r="CM70" s="40"/>
      <c r="CN70" s="40"/>
      <c r="CO70" s="40"/>
      <c r="CP70" s="40"/>
      <c r="CQ70" s="40"/>
      <c r="CR70" s="40"/>
      <c r="CS70" s="14"/>
      <c r="CT70" s="11"/>
      <c r="CU70" s="35"/>
      <c r="CV70" s="11"/>
    </row>
    <row r="71" spans="2:100" ht="16.5" x14ac:dyDescent="0.3">
      <c r="B71" s="8">
        <v>66</v>
      </c>
      <c r="C71" s="106" t="s">
        <v>2216</v>
      </c>
      <c r="D71" s="107" t="s">
        <v>195</v>
      </c>
      <c r="E71" s="107">
        <v>0.04</v>
      </c>
      <c r="F71" s="107" t="s">
        <v>147</v>
      </c>
      <c r="G71" s="107">
        <v>141.214</v>
      </c>
      <c r="H71" s="107">
        <v>141.535</v>
      </c>
      <c r="I71" s="107">
        <v>140.76499999999999</v>
      </c>
      <c r="J71" s="106" t="s">
        <v>2217</v>
      </c>
      <c r="K71" s="107">
        <v>140.77699999999999</v>
      </c>
      <c r="L71" s="107">
        <v>-0.28000000000000003</v>
      </c>
      <c r="M71" s="76"/>
      <c r="N71" s="76"/>
      <c r="O71" s="76"/>
      <c r="P71" s="76"/>
      <c r="Q71" s="76"/>
      <c r="R71" s="76"/>
      <c r="S71" s="76"/>
      <c r="T71" s="76"/>
      <c r="U71" s="76"/>
      <c r="V71" s="76"/>
      <c r="W71" s="129" t="s">
        <v>28</v>
      </c>
      <c r="X71" s="129">
        <v>1</v>
      </c>
      <c r="Y71" s="129"/>
      <c r="Z71" s="129"/>
      <c r="AA71" s="129"/>
      <c r="AB71" s="129"/>
      <c r="AC71" s="82">
        <v>-1</v>
      </c>
      <c r="AD71" s="109" t="s">
        <v>73</v>
      </c>
      <c r="AE71" s="109">
        <v>1</v>
      </c>
      <c r="AF71" s="59">
        <v>16.47</v>
      </c>
      <c r="AG71" s="109">
        <v>41</v>
      </c>
      <c r="AH71" t="s">
        <v>2392</v>
      </c>
      <c r="AI71" s="134">
        <v>1</v>
      </c>
      <c r="CD71" s="85"/>
      <c r="CE71" s="85"/>
      <c r="CF71" s="85"/>
      <c r="CG71" s="85"/>
      <c r="CH71" s="85"/>
      <c r="CI71" s="85"/>
      <c r="CJ71" s="86"/>
      <c r="CK71" s="14"/>
      <c r="CL71" s="40"/>
      <c r="CM71" s="40"/>
      <c r="CN71" s="40"/>
      <c r="CO71" s="40"/>
      <c r="CP71" s="40"/>
      <c r="CQ71" s="40"/>
      <c r="CR71" s="40"/>
      <c r="CS71" s="14"/>
      <c r="CT71" s="11"/>
      <c r="CU71" s="35"/>
      <c r="CV71" s="11"/>
    </row>
    <row r="72" spans="2:100" ht="16.5" x14ac:dyDescent="0.3">
      <c r="B72" s="8">
        <v>67</v>
      </c>
      <c r="C72" s="106" t="s">
        <v>2224</v>
      </c>
      <c r="D72" s="107" t="s">
        <v>195</v>
      </c>
      <c r="E72" s="107">
        <v>0.04</v>
      </c>
      <c r="F72" s="107" t="s">
        <v>147</v>
      </c>
      <c r="G72" s="107">
        <v>137.34399999999999</v>
      </c>
      <c r="H72" s="107">
        <v>137.57400000000001</v>
      </c>
      <c r="I72" s="107">
        <v>136.84899999999999</v>
      </c>
      <c r="J72" s="106" t="s">
        <v>2225</v>
      </c>
      <c r="K72" s="107">
        <v>136.90100000000001</v>
      </c>
      <c r="L72" s="107">
        <v>-0.28000000000000003</v>
      </c>
      <c r="M72" s="76"/>
      <c r="N72" s="76"/>
      <c r="O72" s="76"/>
      <c r="P72" s="76"/>
      <c r="Q72" s="76"/>
      <c r="R72" s="76"/>
      <c r="S72" s="76"/>
      <c r="T72" s="76"/>
      <c r="U72" s="76"/>
      <c r="V72" s="76"/>
      <c r="W72" s="129" t="s">
        <v>28</v>
      </c>
      <c r="X72" s="129">
        <v>1</v>
      </c>
      <c r="Y72" s="129"/>
      <c r="Z72" s="129"/>
      <c r="AA72" s="129"/>
      <c r="AB72" s="129"/>
      <c r="AC72" s="82">
        <v>-1</v>
      </c>
      <c r="AD72" s="109" t="s">
        <v>73</v>
      </c>
      <c r="AE72" s="109">
        <v>1</v>
      </c>
      <c r="AF72" s="59">
        <v>16.68</v>
      </c>
      <c r="AG72" s="109">
        <v>42</v>
      </c>
      <c r="AH72" t="s">
        <v>2392</v>
      </c>
      <c r="AI72" s="134">
        <v>1</v>
      </c>
      <c r="CD72" s="85"/>
      <c r="CE72" s="85"/>
      <c r="CF72" s="85"/>
      <c r="CG72" s="85"/>
      <c r="CH72" s="85"/>
      <c r="CI72" s="85"/>
      <c r="CJ72" s="86"/>
      <c r="CK72" s="14"/>
      <c r="CL72" s="40"/>
      <c r="CM72" s="40"/>
      <c r="CN72" s="40"/>
      <c r="CO72" s="40"/>
      <c r="CP72" s="40"/>
      <c r="CQ72" s="40"/>
      <c r="CR72" s="40"/>
      <c r="CS72" s="14"/>
      <c r="CT72" s="11"/>
      <c r="CU72" s="35"/>
      <c r="CV72" s="11"/>
    </row>
    <row r="73" spans="2:100" ht="16.5" x14ac:dyDescent="0.3">
      <c r="B73" s="8">
        <v>68</v>
      </c>
      <c r="C73" s="103" t="s">
        <v>2226</v>
      </c>
      <c r="D73" s="104" t="s">
        <v>195</v>
      </c>
      <c r="E73" s="104">
        <v>0.02</v>
      </c>
      <c r="F73" s="104" t="s">
        <v>147</v>
      </c>
      <c r="G73" s="104">
        <v>138.136</v>
      </c>
      <c r="H73" s="104">
        <v>138.37200000000001</v>
      </c>
      <c r="I73" s="104">
        <v>137.858</v>
      </c>
      <c r="J73" s="103" t="s">
        <v>2227</v>
      </c>
      <c r="K73" s="104">
        <v>137.858</v>
      </c>
      <c r="L73" s="104">
        <v>-0.14000000000000001</v>
      </c>
      <c r="M73" s="76"/>
      <c r="N73" s="76"/>
      <c r="O73" s="76"/>
      <c r="P73" s="76"/>
      <c r="Q73" s="76"/>
      <c r="R73" s="76"/>
      <c r="S73" s="76"/>
      <c r="T73" s="76"/>
      <c r="U73" s="76"/>
      <c r="V73" s="76"/>
      <c r="W73" s="109" t="s">
        <v>73</v>
      </c>
      <c r="X73" s="109"/>
      <c r="Y73" s="109"/>
      <c r="Z73" s="109"/>
      <c r="AA73" s="109"/>
      <c r="AB73" s="109"/>
      <c r="AC73" s="82">
        <v>1</v>
      </c>
      <c r="AE73" s="109">
        <v>1</v>
      </c>
      <c r="AF73" s="59">
        <v>5.24</v>
      </c>
      <c r="AG73" s="109">
        <v>43</v>
      </c>
      <c r="AH73" t="s">
        <v>2392</v>
      </c>
      <c r="AI73" s="134">
        <v>1</v>
      </c>
      <c r="CD73" s="85"/>
      <c r="CE73" s="85"/>
      <c r="CF73" s="85"/>
      <c r="CG73" s="85"/>
      <c r="CH73" s="85"/>
      <c r="CI73" s="85"/>
      <c r="CJ73" s="86"/>
      <c r="CK73" s="14"/>
      <c r="CL73" s="40"/>
      <c r="CM73" s="40"/>
      <c r="CN73" s="40"/>
      <c r="CO73" s="40"/>
      <c r="CP73" s="40"/>
      <c r="CQ73" s="40"/>
      <c r="CR73" s="40"/>
      <c r="CS73" s="14"/>
      <c r="CT73" s="11"/>
      <c r="CU73" s="35"/>
      <c r="CV73" s="11"/>
    </row>
    <row r="74" spans="2:100" ht="16.5" x14ac:dyDescent="0.3">
      <c r="B74" s="8">
        <v>69</v>
      </c>
      <c r="C74" s="106" t="s">
        <v>2228</v>
      </c>
      <c r="D74" s="107" t="s">
        <v>195</v>
      </c>
      <c r="E74" s="107">
        <v>0.02</v>
      </c>
      <c r="F74" s="107" t="s">
        <v>147</v>
      </c>
      <c r="G74" s="107">
        <v>138.11799999999999</v>
      </c>
      <c r="H74" s="107">
        <v>138.36500000000001</v>
      </c>
      <c r="I74" s="107">
        <v>137.858</v>
      </c>
      <c r="J74" s="106" t="s">
        <v>2227</v>
      </c>
      <c r="K74" s="107">
        <v>137.858</v>
      </c>
      <c r="L74" s="107">
        <v>-0.14000000000000001</v>
      </c>
      <c r="M74" s="76"/>
      <c r="N74" s="76"/>
      <c r="O74" s="76"/>
      <c r="P74" s="76"/>
      <c r="Q74" s="76"/>
      <c r="R74" s="76"/>
      <c r="S74" s="76"/>
      <c r="T74" s="76"/>
      <c r="U74" s="76"/>
      <c r="V74" s="76"/>
      <c r="W74" s="109" t="s">
        <v>73</v>
      </c>
      <c r="X74" s="109"/>
      <c r="Y74" s="109"/>
      <c r="Z74" s="109"/>
      <c r="AA74" s="109"/>
      <c r="AB74" s="109"/>
      <c r="AC74" s="82">
        <v>1</v>
      </c>
      <c r="AE74" s="109">
        <v>1</v>
      </c>
      <c r="AF74" s="59">
        <v>4.9000000000000004</v>
      </c>
      <c r="CD74" s="85"/>
      <c r="CE74" s="85"/>
      <c r="CF74" s="85"/>
      <c r="CG74" s="85"/>
      <c r="CH74" s="85"/>
      <c r="CI74" s="85"/>
      <c r="CJ74" s="86"/>
      <c r="CK74" s="14"/>
      <c r="CL74" s="40"/>
      <c r="CM74" s="40"/>
      <c r="CN74" s="40"/>
      <c r="CO74" s="40"/>
      <c r="CP74" s="40"/>
      <c r="CQ74" s="40"/>
      <c r="CR74" s="40"/>
      <c r="CS74" s="14"/>
      <c r="CT74" s="11"/>
      <c r="CU74" s="35"/>
      <c r="CV74" s="11"/>
    </row>
    <row r="75" spans="2:100" ht="16.5" x14ac:dyDescent="0.3">
      <c r="B75" s="8">
        <v>70</v>
      </c>
      <c r="C75" s="103" t="s">
        <v>2229</v>
      </c>
      <c r="D75" s="104" t="s">
        <v>195</v>
      </c>
      <c r="E75" s="104">
        <v>0.01</v>
      </c>
      <c r="F75" s="104" t="s">
        <v>147</v>
      </c>
      <c r="G75" s="104">
        <v>137.73099999999999</v>
      </c>
      <c r="H75" s="104">
        <v>137.71299999999999</v>
      </c>
      <c r="I75" s="104">
        <v>136.916</v>
      </c>
      <c r="J75" s="103" t="s">
        <v>2230</v>
      </c>
      <c r="K75" s="104">
        <v>137.49700000000001</v>
      </c>
      <c r="L75" s="104">
        <v>-7.0000000000000007E-2</v>
      </c>
      <c r="M75" s="76"/>
      <c r="N75" s="76"/>
      <c r="O75" s="76"/>
      <c r="P75" s="76"/>
      <c r="Q75" s="76"/>
      <c r="R75" s="76"/>
      <c r="S75" s="76"/>
      <c r="T75" s="76"/>
      <c r="U75" s="76"/>
      <c r="V75" s="76"/>
      <c r="W75" s="128" t="s">
        <v>72</v>
      </c>
      <c r="X75" s="128"/>
      <c r="Y75" s="128"/>
      <c r="Z75" s="128"/>
      <c r="AA75" s="128"/>
      <c r="AB75" s="128">
        <v>1</v>
      </c>
      <c r="AC75" s="82">
        <v>-1</v>
      </c>
      <c r="AD75" s="109" t="s">
        <v>73</v>
      </c>
      <c r="AE75" s="109">
        <v>1</v>
      </c>
      <c r="AF75" s="59">
        <v>2.21</v>
      </c>
      <c r="AG75" s="109">
        <v>44</v>
      </c>
      <c r="AH75" t="s">
        <v>2386</v>
      </c>
      <c r="AI75" s="134">
        <v>1</v>
      </c>
      <c r="CD75" s="85"/>
      <c r="CE75" s="85"/>
      <c r="CF75" s="85"/>
      <c r="CG75" s="85"/>
      <c r="CH75" s="85"/>
      <c r="CI75" s="85"/>
      <c r="CJ75" s="85"/>
      <c r="CK75" s="14"/>
      <c r="CL75" s="40"/>
      <c r="CM75" s="40"/>
      <c r="CN75" s="40"/>
      <c r="CO75" s="40"/>
      <c r="CP75" s="40"/>
      <c r="CQ75" s="40"/>
      <c r="CR75" s="40"/>
      <c r="CS75" s="14"/>
      <c r="CT75" s="11"/>
      <c r="CU75" s="35"/>
      <c r="CV75" s="11"/>
    </row>
    <row r="76" spans="2:100" ht="16.5" x14ac:dyDescent="0.3">
      <c r="B76" s="8">
        <v>71</v>
      </c>
      <c r="C76" s="106" t="s">
        <v>2231</v>
      </c>
      <c r="D76" s="107" t="s">
        <v>195</v>
      </c>
      <c r="E76" s="107">
        <v>0.01</v>
      </c>
      <c r="F76" s="107" t="s">
        <v>147</v>
      </c>
      <c r="G76" s="107">
        <v>137.63800000000001</v>
      </c>
      <c r="H76" s="107">
        <v>137.90299999999999</v>
      </c>
      <c r="I76" s="107">
        <v>136.92400000000001</v>
      </c>
      <c r="J76" s="106" t="s">
        <v>2232</v>
      </c>
      <c r="K76" s="107">
        <v>137.62799999999999</v>
      </c>
      <c r="L76" s="107">
        <v>-7.0000000000000007E-2</v>
      </c>
      <c r="M76" s="76"/>
      <c r="N76" s="76"/>
      <c r="O76" s="76"/>
      <c r="P76" s="76"/>
      <c r="Q76" s="76"/>
      <c r="R76" s="76"/>
      <c r="S76" s="76"/>
      <c r="T76" s="76"/>
      <c r="U76" s="76"/>
      <c r="V76" s="76"/>
      <c r="W76" s="128" t="s">
        <v>72</v>
      </c>
      <c r="X76" s="128"/>
      <c r="Y76" s="128"/>
      <c r="Z76" s="128"/>
      <c r="AA76" s="128"/>
      <c r="AB76" s="128"/>
      <c r="AC76" s="82">
        <v>-1</v>
      </c>
      <c r="AD76" s="109" t="s">
        <v>73</v>
      </c>
      <c r="AE76" s="109"/>
      <c r="AF76" s="59">
        <v>0.09</v>
      </c>
      <c r="CD76" s="85"/>
      <c r="CE76" s="85"/>
      <c r="CF76" s="85"/>
      <c r="CG76" s="85"/>
      <c r="CH76" s="85"/>
      <c r="CI76" s="85"/>
      <c r="CJ76" s="85"/>
      <c r="CK76" s="14"/>
      <c r="CL76" s="40"/>
      <c r="CM76" s="40"/>
      <c r="CN76" s="40"/>
      <c r="CO76" s="40"/>
      <c r="CP76" s="40"/>
      <c r="CQ76" s="40"/>
      <c r="CR76" s="40"/>
      <c r="CS76" s="14"/>
      <c r="CT76" s="11"/>
      <c r="CU76" s="35"/>
      <c r="CV76" s="11"/>
    </row>
    <row r="77" spans="2:100" ht="16.5" x14ac:dyDescent="0.3">
      <c r="B77" s="8">
        <v>72</v>
      </c>
      <c r="C77" s="103" t="s">
        <v>2233</v>
      </c>
      <c r="D77" s="104" t="s">
        <v>195</v>
      </c>
      <c r="E77" s="104">
        <v>0.04</v>
      </c>
      <c r="F77" s="104" t="s">
        <v>147</v>
      </c>
      <c r="G77" s="104">
        <v>136.435</v>
      </c>
      <c r="H77" s="104">
        <v>136.43100000000001</v>
      </c>
      <c r="I77" s="104">
        <v>136.107</v>
      </c>
      <c r="J77" s="103" t="s">
        <v>2234</v>
      </c>
      <c r="K77" s="104">
        <v>136.292</v>
      </c>
      <c r="L77" s="104">
        <v>-0.28000000000000003</v>
      </c>
      <c r="M77" s="76"/>
      <c r="N77" s="76"/>
      <c r="O77" s="76"/>
      <c r="P77" s="76"/>
      <c r="Q77" s="76"/>
      <c r="R77" s="76"/>
      <c r="S77" s="76"/>
      <c r="T77" s="76"/>
      <c r="U77" s="76"/>
      <c r="V77" s="76"/>
      <c r="W77" s="128" t="s">
        <v>72</v>
      </c>
      <c r="X77" s="128"/>
      <c r="Y77" s="128"/>
      <c r="Z77" s="128"/>
      <c r="AA77" s="128"/>
      <c r="AB77" s="128">
        <v>1</v>
      </c>
      <c r="AC77" s="82">
        <v>-1</v>
      </c>
      <c r="AD77" s="109" t="s">
        <v>73</v>
      </c>
      <c r="AE77" s="109">
        <v>1</v>
      </c>
      <c r="AF77" s="59">
        <v>5.41</v>
      </c>
      <c r="AG77" s="109">
        <v>45</v>
      </c>
      <c r="AH77" t="s">
        <v>2392</v>
      </c>
      <c r="AI77" s="134">
        <v>1</v>
      </c>
      <c r="CD77" s="85"/>
      <c r="CE77" s="85"/>
      <c r="CF77" s="85"/>
      <c r="CG77" s="85"/>
      <c r="CH77" s="85"/>
      <c r="CI77" s="85"/>
      <c r="CJ77" s="85"/>
      <c r="CK77" s="14"/>
      <c r="CL77" s="40"/>
      <c r="CM77" s="40"/>
      <c r="CN77" s="40"/>
      <c r="CO77" s="40"/>
      <c r="CP77" s="40"/>
      <c r="CQ77" s="40"/>
      <c r="CR77" s="40"/>
      <c r="CS77" s="14"/>
      <c r="CT77" s="11"/>
      <c r="CU77" s="35"/>
      <c r="CV77" s="11"/>
    </row>
    <row r="78" spans="2:100" ht="16.5" x14ac:dyDescent="0.3">
      <c r="B78" s="8">
        <v>73</v>
      </c>
      <c r="C78" s="106" t="s">
        <v>2235</v>
      </c>
      <c r="D78" s="107" t="s">
        <v>195</v>
      </c>
      <c r="E78" s="107">
        <v>0.04</v>
      </c>
      <c r="F78" s="107" t="s">
        <v>147</v>
      </c>
      <c r="G78" s="107">
        <v>136.22300000000001</v>
      </c>
      <c r="H78" s="107">
        <v>136.21899999999999</v>
      </c>
      <c r="I78" s="107">
        <v>135.941</v>
      </c>
      <c r="J78" s="106" t="s">
        <v>2236</v>
      </c>
      <c r="K78" s="107">
        <v>135.953</v>
      </c>
      <c r="L78" s="107">
        <v>-0.28000000000000003</v>
      </c>
      <c r="M78" s="76"/>
      <c r="N78" s="76"/>
      <c r="O78" s="76"/>
      <c r="P78" s="76"/>
      <c r="Q78" s="76"/>
      <c r="R78" s="76"/>
      <c r="S78" s="76"/>
      <c r="T78" s="76"/>
      <c r="U78" s="76"/>
      <c r="V78" s="76"/>
      <c r="W78" s="128" t="s">
        <v>72</v>
      </c>
      <c r="X78" s="128"/>
      <c r="Y78" s="128"/>
      <c r="Z78" s="128"/>
      <c r="AA78" s="128"/>
      <c r="AB78" s="128">
        <v>1</v>
      </c>
      <c r="AC78" s="82">
        <v>-1</v>
      </c>
      <c r="AD78" s="109" t="s">
        <v>73</v>
      </c>
      <c r="AE78" s="109">
        <v>1</v>
      </c>
      <c r="AF78" s="59">
        <v>10.24</v>
      </c>
      <c r="AG78" s="109">
        <v>46</v>
      </c>
      <c r="AH78" t="s">
        <v>2392</v>
      </c>
      <c r="AI78" s="134">
        <v>1</v>
      </c>
      <c r="CD78" s="85"/>
      <c r="CE78" s="85"/>
      <c r="CF78" s="85"/>
      <c r="CG78" s="85"/>
      <c r="CH78" s="85"/>
      <c r="CI78" s="85"/>
      <c r="CJ78" s="85"/>
      <c r="CK78" s="14"/>
      <c r="CL78" s="40"/>
      <c r="CM78" s="40"/>
      <c r="CN78" s="40"/>
      <c r="CO78" s="40"/>
      <c r="CP78" s="40"/>
      <c r="CQ78" s="40"/>
      <c r="CR78" s="40"/>
      <c r="CS78" s="14"/>
      <c r="CT78" s="11"/>
      <c r="CU78" s="35"/>
      <c r="CV78" s="11"/>
    </row>
    <row r="79" spans="2:100" ht="16.5" x14ac:dyDescent="0.3">
      <c r="B79" s="8">
        <v>74</v>
      </c>
      <c r="C79" s="103" t="s">
        <v>2237</v>
      </c>
      <c r="D79" s="104" t="s">
        <v>195</v>
      </c>
      <c r="E79" s="104">
        <v>0.04</v>
      </c>
      <c r="F79" s="104" t="s">
        <v>147</v>
      </c>
      <c r="G79" s="104">
        <v>136.095</v>
      </c>
      <c r="H79" s="104">
        <v>136.29900000000001</v>
      </c>
      <c r="I79" s="104">
        <v>135.76599999999999</v>
      </c>
      <c r="J79" s="103" t="s">
        <v>2238</v>
      </c>
      <c r="K79" s="104">
        <v>136.29599999999999</v>
      </c>
      <c r="L79" s="104">
        <v>-0.28000000000000003</v>
      </c>
      <c r="M79" s="76"/>
      <c r="N79" s="76"/>
      <c r="O79" s="76"/>
      <c r="P79" s="76"/>
      <c r="Q79" s="76"/>
      <c r="R79" s="76"/>
      <c r="S79" s="76"/>
      <c r="T79" s="76"/>
      <c r="U79" s="76"/>
      <c r="V79" s="76"/>
      <c r="W79" s="130" t="s">
        <v>71</v>
      </c>
      <c r="X79" s="130"/>
      <c r="Y79" s="130">
        <v>1</v>
      </c>
      <c r="Z79" s="130"/>
      <c r="AA79" s="130">
        <v>1</v>
      </c>
      <c r="AB79" s="130"/>
      <c r="AC79" s="82">
        <v>1</v>
      </c>
      <c r="AD79" s="132" t="s">
        <v>71</v>
      </c>
      <c r="AE79" s="132"/>
      <c r="AF79" s="59">
        <v>-7.65</v>
      </c>
      <c r="AG79" s="110">
        <v>47</v>
      </c>
      <c r="AH79" t="s">
        <v>2392</v>
      </c>
      <c r="AI79" s="110">
        <v>-1</v>
      </c>
      <c r="CD79" s="85"/>
      <c r="CE79" s="85"/>
      <c r="CF79" s="85"/>
      <c r="CG79" s="85"/>
      <c r="CH79" s="85"/>
      <c r="CI79" s="85"/>
      <c r="CJ79" s="85"/>
      <c r="CK79" s="14"/>
      <c r="CL79" s="40"/>
      <c r="CM79" s="40"/>
      <c r="CN79" s="40"/>
      <c r="CO79" s="40"/>
      <c r="CP79" s="40"/>
      <c r="CQ79" s="40"/>
      <c r="CR79" s="40"/>
      <c r="CS79" s="14"/>
      <c r="CT79" s="11"/>
      <c r="CU79" s="35"/>
      <c r="CV79" s="11"/>
    </row>
    <row r="80" spans="2:100" ht="16.5" x14ac:dyDescent="0.3">
      <c r="B80" s="8">
        <v>75</v>
      </c>
      <c r="C80" s="106" t="s">
        <v>2239</v>
      </c>
      <c r="D80" s="107" t="s">
        <v>195</v>
      </c>
      <c r="E80" s="107">
        <v>0.04</v>
      </c>
      <c r="F80" s="107" t="s">
        <v>147</v>
      </c>
      <c r="G80" s="107">
        <v>136.28</v>
      </c>
      <c r="H80" s="107">
        <v>136.619</v>
      </c>
      <c r="I80" s="107">
        <v>135.80500000000001</v>
      </c>
      <c r="J80" s="106" t="s">
        <v>2240</v>
      </c>
      <c r="K80" s="107">
        <v>136.452</v>
      </c>
      <c r="L80" s="107">
        <v>-0.28000000000000003</v>
      </c>
      <c r="M80" s="76"/>
      <c r="N80" s="76"/>
      <c r="O80" s="76"/>
      <c r="P80" s="76"/>
      <c r="Q80" s="76"/>
      <c r="R80" s="76"/>
      <c r="S80" s="76"/>
      <c r="T80" s="76"/>
      <c r="U80" s="76"/>
      <c r="V80" s="76"/>
      <c r="W80" s="130" t="s">
        <v>71</v>
      </c>
      <c r="X80" s="130"/>
      <c r="Y80" s="130"/>
      <c r="Z80" s="130"/>
      <c r="AA80" s="130"/>
      <c r="AB80" s="130"/>
      <c r="AC80" s="82">
        <v>1</v>
      </c>
      <c r="AD80" s="132" t="s">
        <v>71</v>
      </c>
      <c r="AE80" s="132"/>
      <c r="AF80" s="59">
        <v>-6.55</v>
      </c>
      <c r="CD80" s="85"/>
      <c r="CE80" s="85"/>
      <c r="CF80" s="85"/>
      <c r="CG80" s="85"/>
      <c r="CH80" s="85"/>
      <c r="CI80" s="85"/>
      <c r="CJ80" s="85"/>
      <c r="CK80" s="14"/>
      <c r="CL80" s="40"/>
      <c r="CM80" s="40"/>
      <c r="CN80" s="40"/>
      <c r="CO80" s="40"/>
      <c r="CP80" s="40"/>
      <c r="CQ80" s="40"/>
      <c r="CR80" s="40"/>
      <c r="CS80" s="14"/>
      <c r="CT80" s="11"/>
      <c r="CU80" s="35"/>
      <c r="CV80" s="11"/>
    </row>
    <row r="81" spans="1:100" ht="16.5" x14ac:dyDescent="0.3">
      <c r="B81" s="8">
        <v>76</v>
      </c>
      <c r="C81" s="103" t="s">
        <v>2241</v>
      </c>
      <c r="D81" s="104" t="s">
        <v>200</v>
      </c>
      <c r="E81" s="104">
        <v>0.04</v>
      </c>
      <c r="F81" s="104" t="s">
        <v>147</v>
      </c>
      <c r="G81" s="104">
        <v>135.96799999999999</v>
      </c>
      <c r="H81" s="104">
        <v>135.518</v>
      </c>
      <c r="I81" s="104">
        <v>136.16300000000001</v>
      </c>
      <c r="J81" s="103" t="s">
        <v>2242</v>
      </c>
      <c r="K81" s="104">
        <v>135.83199999999999</v>
      </c>
      <c r="L81" s="104">
        <v>-0.28000000000000003</v>
      </c>
      <c r="M81" s="76"/>
      <c r="N81" s="76"/>
      <c r="O81" s="76"/>
      <c r="P81" s="76"/>
      <c r="Q81" s="76"/>
      <c r="R81" s="76"/>
      <c r="S81" s="76"/>
      <c r="T81" s="76"/>
      <c r="U81" s="76"/>
      <c r="V81" s="76"/>
      <c r="W81" s="130" t="s">
        <v>71</v>
      </c>
      <c r="X81" s="130"/>
      <c r="Y81" s="130"/>
      <c r="Z81" s="130">
        <v>1</v>
      </c>
      <c r="AA81" s="130"/>
      <c r="AB81" s="130"/>
      <c r="AC81" s="82">
        <v>1</v>
      </c>
      <c r="AD81" s="130" t="s">
        <v>71</v>
      </c>
      <c r="AE81" s="130"/>
      <c r="AF81" s="59">
        <v>-5.2</v>
      </c>
      <c r="AG81" s="110">
        <v>47</v>
      </c>
      <c r="CD81" s="85"/>
      <c r="CE81" s="85"/>
      <c r="CF81" s="85"/>
      <c r="CG81" s="85"/>
      <c r="CH81" s="85"/>
      <c r="CI81" s="85"/>
      <c r="CJ81" s="85"/>
      <c r="CK81" s="14"/>
      <c r="CL81" s="40"/>
      <c r="CM81" s="40"/>
      <c r="CN81" s="40"/>
      <c r="CO81" s="40"/>
      <c r="CP81" s="40"/>
      <c r="CQ81" s="40"/>
      <c r="CR81" s="40"/>
      <c r="CS81" s="14"/>
      <c r="CT81" s="11"/>
      <c r="CU81" s="35"/>
      <c r="CV81" s="11"/>
    </row>
    <row r="82" spans="1:100" ht="16.5" x14ac:dyDescent="0.3">
      <c r="B82" s="8">
        <v>77</v>
      </c>
      <c r="C82" s="106" t="s">
        <v>2243</v>
      </c>
      <c r="D82" s="107" t="s">
        <v>195</v>
      </c>
      <c r="E82" s="107">
        <v>0.04</v>
      </c>
      <c r="F82" s="107" t="s">
        <v>147</v>
      </c>
      <c r="G82" s="107">
        <v>135.83600000000001</v>
      </c>
      <c r="H82" s="107">
        <v>136.00800000000001</v>
      </c>
      <c r="I82" s="107">
        <v>135.65899999999999</v>
      </c>
      <c r="J82" s="106" t="s">
        <v>2244</v>
      </c>
      <c r="K82" s="107">
        <v>135.78800000000001</v>
      </c>
      <c r="L82" s="107">
        <v>-0.28000000000000003</v>
      </c>
      <c r="M82" s="76"/>
      <c r="N82" s="76"/>
      <c r="O82" s="76"/>
      <c r="P82" s="76"/>
      <c r="Q82" s="76"/>
      <c r="R82" s="76"/>
      <c r="S82" s="76"/>
      <c r="T82" s="76"/>
      <c r="U82" s="76"/>
      <c r="V82" s="76"/>
      <c r="W82" s="129" t="s">
        <v>28</v>
      </c>
      <c r="X82" s="129">
        <v>1</v>
      </c>
      <c r="Y82" s="129"/>
      <c r="Z82" s="129"/>
      <c r="AA82" s="129"/>
      <c r="AB82" s="129"/>
      <c r="AC82" s="82">
        <v>-1</v>
      </c>
      <c r="AD82" s="109" t="s">
        <v>73</v>
      </c>
      <c r="AE82" s="109">
        <v>1</v>
      </c>
      <c r="AF82" s="59">
        <v>1.84</v>
      </c>
      <c r="AG82" s="109">
        <v>48</v>
      </c>
      <c r="AH82" t="s">
        <v>2386</v>
      </c>
      <c r="AI82" s="134">
        <v>1</v>
      </c>
      <c r="CD82" s="85"/>
      <c r="CE82" s="85"/>
      <c r="CF82" s="85"/>
      <c r="CG82" s="85"/>
      <c r="CH82" s="85"/>
      <c r="CI82" s="85"/>
      <c r="CJ82" s="85"/>
      <c r="CK82" s="14"/>
      <c r="CL82" s="40"/>
      <c r="CM82" s="40"/>
      <c r="CN82" s="40"/>
      <c r="CO82" s="14"/>
      <c r="CP82" s="40"/>
      <c r="CQ82" s="40"/>
      <c r="CR82" s="40"/>
      <c r="CS82" s="14"/>
      <c r="CT82" s="11"/>
      <c r="CU82" s="35"/>
      <c r="CV82" s="11"/>
    </row>
    <row r="83" spans="1:100" ht="16.5" x14ac:dyDescent="0.3">
      <c r="B83" s="8">
        <v>78</v>
      </c>
      <c r="C83" s="103" t="s">
        <v>2245</v>
      </c>
      <c r="D83" s="104" t="s">
        <v>195</v>
      </c>
      <c r="E83" s="104">
        <v>0.02</v>
      </c>
      <c r="F83" s="104" t="s">
        <v>147</v>
      </c>
      <c r="G83" s="104">
        <v>135.50700000000001</v>
      </c>
      <c r="H83" s="104">
        <v>135.929</v>
      </c>
      <c r="I83" s="104">
        <v>134.67500000000001</v>
      </c>
      <c r="J83" s="103" t="s">
        <v>2246</v>
      </c>
      <c r="K83" s="104">
        <v>135.27000000000001</v>
      </c>
      <c r="L83" s="104">
        <v>-0.14000000000000001</v>
      </c>
      <c r="M83" s="76"/>
      <c r="N83" s="76"/>
      <c r="O83" s="76"/>
      <c r="P83" s="76"/>
      <c r="Q83" s="76"/>
      <c r="R83" s="76"/>
      <c r="S83" s="76"/>
      <c r="T83" s="76"/>
      <c r="U83" s="76"/>
      <c r="V83" s="76"/>
      <c r="W83" s="129" t="s">
        <v>28</v>
      </c>
      <c r="X83" s="129"/>
      <c r="Y83" s="129"/>
      <c r="Z83" s="129"/>
      <c r="AA83" s="129"/>
      <c r="AB83" s="129"/>
      <c r="AC83" s="82">
        <v>-1</v>
      </c>
      <c r="AD83" s="109" t="s">
        <v>73</v>
      </c>
      <c r="AE83" s="109"/>
      <c r="AF83" s="59">
        <v>4.53</v>
      </c>
      <c r="AG83" s="109">
        <v>48</v>
      </c>
      <c r="CD83" s="85"/>
      <c r="CE83" s="85"/>
      <c r="CF83" s="85"/>
      <c r="CG83" s="85"/>
      <c r="CH83" s="85"/>
      <c r="CI83" s="85"/>
      <c r="CJ83" s="85"/>
      <c r="CK83" s="14"/>
      <c r="CL83" s="40"/>
      <c r="CM83" s="40"/>
      <c r="CN83" s="40"/>
      <c r="CO83" s="14"/>
      <c r="CP83" s="40"/>
      <c r="CQ83" s="40"/>
      <c r="CR83" s="40"/>
      <c r="CS83" s="14"/>
      <c r="CT83" s="11"/>
      <c r="CU83" s="35"/>
      <c r="CV83" s="11"/>
    </row>
    <row r="84" spans="1:100" ht="16.5" x14ac:dyDescent="0.3">
      <c r="B84" s="8">
        <v>79</v>
      </c>
      <c r="C84" s="106" t="s">
        <v>2245</v>
      </c>
      <c r="D84" s="107" t="s">
        <v>195</v>
      </c>
      <c r="E84" s="107">
        <v>0.02</v>
      </c>
      <c r="F84" s="107" t="s">
        <v>147</v>
      </c>
      <c r="G84" s="107">
        <v>135.50700000000001</v>
      </c>
      <c r="H84" s="107">
        <v>135.488</v>
      </c>
      <c r="I84" s="107">
        <v>134.67500000000001</v>
      </c>
      <c r="J84" s="106" t="s">
        <v>2247</v>
      </c>
      <c r="K84" s="107">
        <v>135.161</v>
      </c>
      <c r="L84" s="107">
        <v>-0.14000000000000001</v>
      </c>
      <c r="M84" s="76"/>
      <c r="N84" s="76"/>
      <c r="O84" s="76"/>
      <c r="P84" s="76"/>
      <c r="Q84" s="76"/>
      <c r="R84" s="76"/>
      <c r="S84" s="76"/>
      <c r="T84" s="76"/>
      <c r="U84" s="76"/>
      <c r="V84" s="76"/>
      <c r="W84" s="129" t="s">
        <v>28</v>
      </c>
      <c r="X84" s="129"/>
      <c r="Y84" s="129"/>
      <c r="Z84" s="129"/>
      <c r="AA84" s="129"/>
      <c r="AB84" s="129"/>
      <c r="AC84" s="82">
        <v>-1</v>
      </c>
      <c r="AD84" s="109" t="s">
        <v>73</v>
      </c>
      <c r="AE84" s="109"/>
      <c r="AF84" s="59">
        <v>6.62</v>
      </c>
      <c r="AG84" s="109">
        <v>48</v>
      </c>
      <c r="CD84" s="85"/>
      <c r="CE84" s="85"/>
      <c r="CF84" s="85"/>
      <c r="CG84" s="85"/>
      <c r="CH84" s="85"/>
      <c r="CI84" s="85"/>
      <c r="CJ84" s="85"/>
      <c r="CK84" s="14"/>
      <c r="CL84" s="40"/>
      <c r="CM84" s="40"/>
      <c r="CN84" s="40"/>
      <c r="CO84" s="40"/>
      <c r="CP84" s="40"/>
      <c r="CQ84" s="40"/>
      <c r="CR84" s="40"/>
      <c r="CS84" s="14"/>
      <c r="CT84" s="11"/>
      <c r="CU84" s="35"/>
      <c r="CV84" s="11"/>
    </row>
    <row r="85" spans="1:100" ht="16.5" x14ac:dyDescent="0.3">
      <c r="A85" t="s">
        <v>299</v>
      </c>
      <c r="B85" s="8">
        <v>80</v>
      </c>
      <c r="C85" s="103" t="s">
        <v>2248</v>
      </c>
      <c r="D85" s="104" t="s">
        <v>195</v>
      </c>
      <c r="E85" s="104">
        <v>0.03</v>
      </c>
      <c r="F85" s="104" t="s">
        <v>147</v>
      </c>
      <c r="G85" s="104">
        <v>133.80699999999999</v>
      </c>
      <c r="H85" s="104">
        <v>133.916</v>
      </c>
      <c r="I85" s="104">
        <v>133.61000000000001</v>
      </c>
      <c r="J85" s="103" t="s">
        <v>2249</v>
      </c>
      <c r="K85" s="104">
        <v>133.916</v>
      </c>
      <c r="L85" s="104">
        <v>-0.21</v>
      </c>
      <c r="M85" s="76"/>
      <c r="N85" s="76"/>
      <c r="O85" s="76"/>
      <c r="P85" s="76"/>
      <c r="Q85" s="76"/>
      <c r="R85" s="76"/>
      <c r="S85" s="76"/>
      <c r="T85" s="76"/>
      <c r="U85" s="76"/>
      <c r="V85" s="76"/>
      <c r="W85" s="130" t="s">
        <v>71</v>
      </c>
      <c r="X85" s="130"/>
      <c r="Y85" s="130">
        <v>1</v>
      </c>
      <c r="Z85" s="130">
        <v>1</v>
      </c>
      <c r="AA85" s="130"/>
      <c r="AB85" s="130"/>
      <c r="AC85" s="82">
        <v>1</v>
      </c>
      <c r="AD85" s="130" t="s">
        <v>71</v>
      </c>
      <c r="AE85" s="130"/>
      <c r="AF85" s="59">
        <v>-3.14</v>
      </c>
      <c r="AG85" s="110">
        <v>49</v>
      </c>
      <c r="AH85" t="s">
        <v>2387</v>
      </c>
      <c r="AI85" s="110">
        <v>-1</v>
      </c>
      <c r="CD85" s="85"/>
      <c r="CE85" s="85"/>
      <c r="CF85" s="85"/>
      <c r="CG85" s="85"/>
      <c r="CH85" s="85"/>
      <c r="CI85" s="85"/>
      <c r="CJ85" s="85"/>
      <c r="CK85" s="14"/>
      <c r="CL85" s="40"/>
      <c r="CM85" s="40"/>
      <c r="CN85" s="40"/>
      <c r="CO85" s="40"/>
      <c r="CP85" s="40"/>
      <c r="CQ85" s="40"/>
      <c r="CR85" s="40"/>
      <c r="CS85" s="14"/>
      <c r="CT85" s="11"/>
      <c r="CU85" s="35"/>
      <c r="CV85" s="11"/>
    </row>
    <row r="86" spans="1:100" ht="16.5" x14ac:dyDescent="0.3">
      <c r="A86" t="s">
        <v>299</v>
      </c>
      <c r="B86" s="8">
        <v>81</v>
      </c>
      <c r="C86" s="106" t="s">
        <v>2250</v>
      </c>
      <c r="D86" s="107" t="s">
        <v>195</v>
      </c>
      <c r="E86" s="107">
        <v>0.01</v>
      </c>
      <c r="F86" s="107" t="s">
        <v>147</v>
      </c>
      <c r="G86" s="107">
        <v>133.804</v>
      </c>
      <c r="H86" s="107">
        <v>133.91800000000001</v>
      </c>
      <c r="I86" s="107">
        <v>133.60499999999999</v>
      </c>
      <c r="J86" s="106" t="s">
        <v>2251</v>
      </c>
      <c r="K86" s="107">
        <v>133.91800000000001</v>
      </c>
      <c r="L86" s="107">
        <v>-7.0000000000000007E-2</v>
      </c>
      <c r="M86" s="76"/>
      <c r="N86" s="76"/>
      <c r="O86" s="76"/>
      <c r="P86" s="76"/>
      <c r="Q86" s="76"/>
      <c r="R86" s="76"/>
      <c r="S86" s="76"/>
      <c r="T86" s="76"/>
      <c r="U86" s="76"/>
      <c r="V86" s="76"/>
      <c r="W86" s="130" t="s">
        <v>71</v>
      </c>
      <c r="X86" s="130"/>
      <c r="Y86" s="130"/>
      <c r="Z86" s="130"/>
      <c r="AA86" s="130"/>
      <c r="AB86" s="130"/>
      <c r="AC86" s="82">
        <v>1</v>
      </c>
      <c r="AD86" s="130" t="s">
        <v>71</v>
      </c>
      <c r="AE86" s="130"/>
      <c r="AF86" s="59">
        <v>-1.1000000000000001</v>
      </c>
      <c r="CD86" s="85"/>
      <c r="CE86" s="85"/>
      <c r="CF86" s="85"/>
      <c r="CG86" s="85"/>
      <c r="CH86" s="85"/>
      <c r="CI86" s="85"/>
      <c r="CJ86" s="85"/>
      <c r="CK86" s="14"/>
      <c r="CL86" s="40"/>
      <c r="CM86" s="40"/>
      <c r="CN86" s="40"/>
      <c r="CO86" s="40"/>
      <c r="CP86" s="40"/>
      <c r="CQ86" s="40"/>
      <c r="CR86" s="40"/>
      <c r="CS86" s="14"/>
      <c r="CT86" s="11"/>
      <c r="CU86" s="35"/>
      <c r="CV86" s="11"/>
    </row>
    <row r="87" spans="1:100" ht="16.5" x14ac:dyDescent="0.3">
      <c r="B87" s="8">
        <v>82</v>
      </c>
      <c r="C87" s="103" t="s">
        <v>2252</v>
      </c>
      <c r="D87" s="104" t="s">
        <v>200</v>
      </c>
      <c r="E87" s="104">
        <v>0.04</v>
      </c>
      <c r="F87" s="104" t="s">
        <v>147</v>
      </c>
      <c r="G87" s="104">
        <v>133.97499999999999</v>
      </c>
      <c r="H87" s="104">
        <v>133.97999999999999</v>
      </c>
      <c r="I87" s="104">
        <v>134.93100000000001</v>
      </c>
      <c r="J87" s="103" t="s">
        <v>2253</v>
      </c>
      <c r="K87" s="104">
        <v>133.97999999999999</v>
      </c>
      <c r="L87" s="104">
        <v>-0.28000000000000003</v>
      </c>
      <c r="M87" s="76"/>
      <c r="N87" s="76"/>
      <c r="O87" s="76"/>
      <c r="P87" s="76"/>
      <c r="Q87" s="76"/>
      <c r="R87" s="76"/>
      <c r="S87" s="76"/>
      <c r="T87" s="76"/>
      <c r="U87" s="76"/>
      <c r="V87" s="76"/>
      <c r="W87" s="128" t="s">
        <v>72</v>
      </c>
      <c r="X87" s="128"/>
      <c r="Y87" s="128"/>
      <c r="Z87" s="128"/>
      <c r="AA87" s="128"/>
      <c r="AB87" s="128">
        <v>1</v>
      </c>
      <c r="AC87" s="82">
        <v>-1</v>
      </c>
      <c r="AD87" s="109" t="s">
        <v>73</v>
      </c>
      <c r="AE87" s="109">
        <v>1</v>
      </c>
      <c r="AF87" s="59">
        <v>0.19</v>
      </c>
      <c r="AG87" s="109">
        <v>50</v>
      </c>
      <c r="AH87" t="s">
        <v>2389</v>
      </c>
      <c r="AI87" s="134">
        <v>1</v>
      </c>
      <c r="CD87" s="1"/>
      <c r="CE87" s="1"/>
      <c r="CF87" s="1"/>
      <c r="CG87" s="1"/>
      <c r="CH87" s="1"/>
      <c r="CI87" s="1"/>
      <c r="CJ87" s="1"/>
      <c r="CL87" s="40"/>
      <c r="CM87" s="40"/>
      <c r="CN87" s="40"/>
      <c r="CO87" s="40"/>
      <c r="CP87" s="40"/>
      <c r="CQ87" s="40"/>
      <c r="CR87" s="40"/>
      <c r="CS87" s="14"/>
      <c r="CT87" s="11"/>
      <c r="CU87" s="35"/>
      <c r="CV87" s="11"/>
    </row>
    <row r="88" spans="1:100" ht="16.5" x14ac:dyDescent="0.3">
      <c r="B88" s="8">
        <v>83</v>
      </c>
      <c r="C88" s="106" t="s">
        <v>2254</v>
      </c>
      <c r="D88" s="107" t="s">
        <v>200</v>
      </c>
      <c r="E88" s="107">
        <v>0.04</v>
      </c>
      <c r="F88" s="107" t="s">
        <v>147</v>
      </c>
      <c r="G88" s="107">
        <v>134.01499999999999</v>
      </c>
      <c r="H88" s="107">
        <v>133.48599999999999</v>
      </c>
      <c r="I88" s="107">
        <v>134.50200000000001</v>
      </c>
      <c r="J88" s="106" t="s">
        <v>2255</v>
      </c>
      <c r="K88" s="107">
        <v>134.50200000000001</v>
      </c>
      <c r="L88" s="107">
        <v>-0.28000000000000003</v>
      </c>
      <c r="M88" s="76"/>
      <c r="N88" s="76"/>
      <c r="O88" s="76"/>
      <c r="P88" s="76"/>
      <c r="Q88" s="76"/>
      <c r="R88" s="76"/>
      <c r="S88" s="76"/>
      <c r="T88" s="76"/>
      <c r="U88" s="76"/>
      <c r="V88" s="76"/>
      <c r="W88" s="109" t="s">
        <v>73</v>
      </c>
      <c r="X88" s="109"/>
      <c r="Y88" s="109"/>
      <c r="Z88" s="109"/>
      <c r="AA88" s="109"/>
      <c r="AB88" s="109"/>
      <c r="AC88" s="82">
        <v>1</v>
      </c>
      <c r="AE88">
        <v>1</v>
      </c>
      <c r="AF88" s="59">
        <v>18.579999999999998</v>
      </c>
      <c r="CD88" s="1"/>
      <c r="CE88" s="1"/>
      <c r="CF88" s="1"/>
      <c r="CG88" s="1"/>
      <c r="CH88" s="1"/>
      <c r="CI88" s="1"/>
      <c r="CJ88" s="1"/>
      <c r="CL88" s="40"/>
      <c r="CM88" s="40"/>
      <c r="CN88" s="40"/>
      <c r="CO88" s="40"/>
      <c r="CP88" s="40"/>
      <c r="CQ88" s="40"/>
      <c r="CR88" s="40"/>
      <c r="CS88" s="14"/>
      <c r="CT88" s="11"/>
      <c r="CU88" s="35"/>
      <c r="CV88" s="11"/>
    </row>
    <row r="89" spans="1:100" ht="16.5" x14ac:dyDescent="0.3">
      <c r="B89" s="8">
        <v>84</v>
      </c>
      <c r="C89" s="103" t="s">
        <v>2256</v>
      </c>
      <c r="D89" s="104" t="s">
        <v>195</v>
      </c>
      <c r="E89" s="104">
        <v>0.04</v>
      </c>
      <c r="F89" s="104" t="s">
        <v>147</v>
      </c>
      <c r="G89" s="104">
        <v>134.215</v>
      </c>
      <c r="H89" s="104">
        <v>134.387</v>
      </c>
      <c r="I89" s="104">
        <v>133.72999999999999</v>
      </c>
      <c r="J89" s="103" t="s">
        <v>2257</v>
      </c>
      <c r="K89" s="104">
        <v>134.387</v>
      </c>
      <c r="L89" s="104">
        <v>-0.28000000000000003</v>
      </c>
      <c r="M89" s="76"/>
      <c r="N89" s="76"/>
      <c r="O89" s="76"/>
      <c r="P89" s="76"/>
      <c r="Q89" s="76"/>
      <c r="R89" s="76"/>
      <c r="S89" s="76"/>
      <c r="T89" s="76"/>
      <c r="U89" s="76"/>
      <c r="V89" s="76"/>
      <c r="W89" s="130" t="s">
        <v>71</v>
      </c>
      <c r="X89" s="130"/>
      <c r="Y89" s="130">
        <v>1</v>
      </c>
      <c r="Z89" s="130">
        <v>1</v>
      </c>
      <c r="AA89" s="130"/>
      <c r="AB89" s="130"/>
      <c r="AC89" s="82">
        <v>1</v>
      </c>
      <c r="AD89" s="130" t="s">
        <v>71</v>
      </c>
      <c r="AE89" s="130"/>
      <c r="AF89" s="59">
        <v>-6.58</v>
      </c>
      <c r="AG89" s="110">
        <v>51</v>
      </c>
      <c r="AH89" t="s">
        <v>2392</v>
      </c>
      <c r="AI89" s="134">
        <v>1</v>
      </c>
      <c r="CD89" s="86"/>
      <c r="CE89" s="85"/>
      <c r="CF89" s="85"/>
      <c r="CG89" s="85"/>
      <c r="CH89" s="85"/>
      <c r="CI89" s="85"/>
      <c r="CJ89" s="85"/>
      <c r="CK89" s="14"/>
      <c r="CL89" s="40"/>
      <c r="CM89" s="40"/>
      <c r="CN89" s="40"/>
      <c r="CO89" s="40"/>
      <c r="CP89" s="40"/>
      <c r="CQ89" s="40"/>
      <c r="CR89" s="40"/>
      <c r="CS89" s="14"/>
      <c r="CT89" s="11"/>
      <c r="CU89" s="35"/>
      <c r="CV89" s="11"/>
    </row>
    <row r="90" spans="1:100" ht="16.5" x14ac:dyDescent="0.3">
      <c r="B90" s="8">
        <v>85</v>
      </c>
      <c r="C90" s="106" t="s">
        <v>2258</v>
      </c>
      <c r="D90" s="107" t="s">
        <v>195</v>
      </c>
      <c r="E90" s="107">
        <v>0.04</v>
      </c>
      <c r="F90" s="107" t="s">
        <v>147</v>
      </c>
      <c r="G90" s="107">
        <v>134.12100000000001</v>
      </c>
      <c r="H90" s="107">
        <v>134.59800000000001</v>
      </c>
      <c r="I90" s="107">
        <v>133.72999999999999</v>
      </c>
      <c r="J90" s="106" t="s">
        <v>2259</v>
      </c>
      <c r="K90" s="107">
        <v>133.72999999999999</v>
      </c>
      <c r="L90" s="107">
        <v>-0.28000000000000003</v>
      </c>
      <c r="M90" s="76"/>
      <c r="N90" s="76"/>
      <c r="O90" s="76"/>
      <c r="P90" s="76"/>
      <c r="Q90" s="76"/>
      <c r="R90" s="76"/>
      <c r="S90" s="76"/>
      <c r="T90" s="76"/>
      <c r="U90" s="76"/>
      <c r="V90" s="76"/>
      <c r="W90" s="109" t="s">
        <v>73</v>
      </c>
      <c r="X90" s="109"/>
      <c r="Y90" s="109"/>
      <c r="Z90" s="109"/>
      <c r="AA90" s="109"/>
      <c r="AB90" s="109"/>
      <c r="AC90" s="82">
        <v>1</v>
      </c>
      <c r="AE90">
        <v>1</v>
      </c>
      <c r="AF90" s="59">
        <v>14.96</v>
      </c>
      <c r="AH90" t="s">
        <v>2389</v>
      </c>
      <c r="AI90" s="134">
        <v>1</v>
      </c>
      <c r="CD90" s="85"/>
      <c r="CE90" s="85"/>
      <c r="CF90" s="85"/>
      <c r="CG90" s="85"/>
      <c r="CH90" s="85"/>
      <c r="CI90" s="85"/>
      <c r="CJ90" s="85"/>
      <c r="CK90" s="14"/>
      <c r="CL90" s="40"/>
      <c r="CM90" s="40"/>
      <c r="CN90" s="40"/>
      <c r="CO90" s="40"/>
      <c r="CP90" s="40"/>
      <c r="CQ90" s="40"/>
      <c r="CR90" s="40"/>
      <c r="CS90" s="14"/>
      <c r="CT90" s="11"/>
      <c r="CU90" s="35"/>
      <c r="CV90" s="11"/>
    </row>
    <row r="91" spans="1:100" ht="16.5" x14ac:dyDescent="0.3">
      <c r="B91" s="8">
        <v>86</v>
      </c>
      <c r="C91" s="103" t="s">
        <v>2260</v>
      </c>
      <c r="D91" s="104" t="s">
        <v>195</v>
      </c>
      <c r="E91" s="104">
        <v>0.04</v>
      </c>
      <c r="F91" s="104" t="s">
        <v>147</v>
      </c>
      <c r="G91" s="104">
        <v>133.65799999999999</v>
      </c>
      <c r="H91" s="104">
        <v>134.679</v>
      </c>
      <c r="I91" s="104">
        <v>133.321</v>
      </c>
      <c r="J91" s="103" t="s">
        <v>2261</v>
      </c>
      <c r="K91" s="104">
        <v>134.21799999999999</v>
      </c>
      <c r="L91" s="104">
        <v>-0.28000000000000003</v>
      </c>
      <c r="M91" s="76"/>
      <c r="N91" s="76"/>
      <c r="O91" s="76"/>
      <c r="P91" s="76"/>
      <c r="Q91" s="76"/>
      <c r="R91" s="76"/>
      <c r="S91" s="76"/>
      <c r="T91" s="76"/>
      <c r="U91" s="76"/>
      <c r="V91" s="76"/>
      <c r="W91" s="129" t="s">
        <v>28</v>
      </c>
      <c r="X91" s="129">
        <v>1</v>
      </c>
      <c r="Y91" s="129"/>
      <c r="Z91" s="129">
        <v>1</v>
      </c>
      <c r="AA91" s="129"/>
      <c r="AB91" s="129"/>
      <c r="AC91" s="82">
        <v>1</v>
      </c>
      <c r="AD91" s="130" t="s">
        <v>71</v>
      </c>
      <c r="AE91" s="130"/>
      <c r="AF91" s="59">
        <v>-21.25</v>
      </c>
      <c r="AG91" s="110">
        <v>52</v>
      </c>
      <c r="AH91" t="s">
        <v>2392</v>
      </c>
      <c r="AI91" s="110">
        <v>-1</v>
      </c>
      <c r="CD91" s="85"/>
      <c r="CE91" s="85"/>
      <c r="CF91" s="85"/>
      <c r="CG91" s="85"/>
      <c r="CH91" s="85"/>
      <c r="CI91" s="85"/>
      <c r="CJ91" s="85"/>
      <c r="CK91" s="14"/>
      <c r="CL91" s="40"/>
      <c r="CM91" s="40"/>
      <c r="CN91" s="40"/>
      <c r="CO91" s="40"/>
      <c r="CP91" s="40"/>
      <c r="CQ91" s="40"/>
      <c r="CR91" s="40"/>
      <c r="CS91" s="14"/>
      <c r="CT91" s="11"/>
      <c r="CU91" s="35"/>
      <c r="CV91" s="11"/>
    </row>
    <row r="92" spans="1:100" ht="16.5" x14ac:dyDescent="0.3">
      <c r="B92" s="8">
        <v>87</v>
      </c>
      <c r="C92" s="106" t="s">
        <v>2262</v>
      </c>
      <c r="D92" s="107" t="s">
        <v>195</v>
      </c>
      <c r="E92" s="107">
        <v>0.04</v>
      </c>
      <c r="F92" s="107" t="s">
        <v>147</v>
      </c>
      <c r="G92" s="107">
        <v>134.10900000000001</v>
      </c>
      <c r="H92" s="107">
        <v>134.70400000000001</v>
      </c>
      <c r="I92" s="107">
        <v>133.91499999999999</v>
      </c>
      <c r="J92" s="106" t="s">
        <v>2263</v>
      </c>
      <c r="K92" s="107">
        <v>134.21799999999999</v>
      </c>
      <c r="L92" s="107">
        <v>-0.28000000000000003</v>
      </c>
      <c r="M92" s="76"/>
      <c r="N92" s="76"/>
      <c r="O92" s="76"/>
      <c r="P92" s="76"/>
      <c r="Q92" s="76"/>
      <c r="R92" s="76"/>
      <c r="S92" s="76"/>
      <c r="T92" s="76"/>
      <c r="U92" s="76"/>
      <c r="V92" s="76"/>
      <c r="W92" s="129" t="s">
        <v>28</v>
      </c>
      <c r="X92" s="129">
        <v>1</v>
      </c>
      <c r="Y92" s="129"/>
      <c r="Z92" s="129">
        <v>1</v>
      </c>
      <c r="AA92" s="129"/>
      <c r="AB92" s="129"/>
      <c r="AC92" s="82">
        <v>1</v>
      </c>
      <c r="AD92" s="130" t="s">
        <v>71</v>
      </c>
      <c r="AE92" s="130"/>
      <c r="AF92" s="59">
        <v>-4.13</v>
      </c>
      <c r="AG92" s="110">
        <v>53</v>
      </c>
      <c r="AH92" t="s">
        <v>2388</v>
      </c>
      <c r="AI92" s="110">
        <v>-1</v>
      </c>
      <c r="CD92" s="85"/>
      <c r="CE92" s="85"/>
      <c r="CF92" s="85"/>
      <c r="CG92" s="85"/>
      <c r="CH92" s="85"/>
      <c r="CI92" s="85"/>
      <c r="CJ92" s="85"/>
      <c r="CK92" s="14"/>
      <c r="CL92" s="40"/>
      <c r="CM92" s="40"/>
      <c r="CN92" s="40"/>
      <c r="CO92" s="40"/>
      <c r="CP92" s="40"/>
      <c r="CQ92" s="40"/>
      <c r="CR92" s="40"/>
      <c r="CS92" s="14"/>
      <c r="CT92" s="11"/>
      <c r="CU92" s="35"/>
      <c r="CV92" s="11"/>
    </row>
    <row r="93" spans="1:100" ht="16.5" x14ac:dyDescent="0.3">
      <c r="B93" s="8">
        <v>88</v>
      </c>
      <c r="C93" s="103" t="s">
        <v>2264</v>
      </c>
      <c r="D93" s="104" t="s">
        <v>195</v>
      </c>
      <c r="E93" s="104">
        <v>0.04</v>
      </c>
      <c r="F93" s="104" t="s">
        <v>147</v>
      </c>
      <c r="G93" s="104">
        <v>134.38999999999999</v>
      </c>
      <c r="H93" s="104">
        <v>136.459</v>
      </c>
      <c r="I93" s="104">
        <v>134.054</v>
      </c>
      <c r="J93" s="103" t="s">
        <v>2265</v>
      </c>
      <c r="K93" s="104">
        <v>134.054</v>
      </c>
      <c r="L93" s="104">
        <v>-0.28000000000000003</v>
      </c>
      <c r="M93" s="76"/>
      <c r="N93" s="76"/>
      <c r="O93" s="76"/>
      <c r="P93" s="76"/>
      <c r="Q93" s="76"/>
      <c r="R93" s="76"/>
      <c r="S93" s="76"/>
      <c r="T93" s="76"/>
      <c r="U93" s="76"/>
      <c r="V93" s="76"/>
      <c r="W93" s="109" t="s">
        <v>73</v>
      </c>
      <c r="X93" s="109"/>
      <c r="Y93" s="109"/>
      <c r="Z93" s="109"/>
      <c r="AA93" s="109"/>
      <c r="AB93" s="109"/>
      <c r="AC93" s="82">
        <v>1</v>
      </c>
      <c r="AF93" s="59">
        <v>12.75</v>
      </c>
      <c r="AG93" s="109">
        <v>54</v>
      </c>
      <c r="AH93" t="s">
        <v>2392</v>
      </c>
      <c r="AI93" s="134">
        <v>1</v>
      </c>
      <c r="CD93" s="85"/>
      <c r="CE93" s="85"/>
      <c r="CF93" s="85"/>
      <c r="CG93" s="85"/>
      <c r="CH93" s="85"/>
      <c r="CI93" s="85"/>
      <c r="CJ93" s="85"/>
      <c r="CK93" s="14"/>
      <c r="CL93" s="40"/>
      <c r="CM93" s="40"/>
      <c r="CN93" s="40"/>
      <c r="CO93" s="40"/>
      <c r="CP93" s="40"/>
      <c r="CQ93" s="40"/>
      <c r="CR93" s="40"/>
      <c r="CS93" s="14"/>
      <c r="CT93" s="11"/>
      <c r="CU93" s="35"/>
      <c r="CV93" s="11"/>
    </row>
    <row r="94" spans="1:100" ht="16.5" x14ac:dyDescent="0.3">
      <c r="B94" s="8">
        <v>89</v>
      </c>
      <c r="C94" s="106" t="s">
        <v>2266</v>
      </c>
      <c r="D94" s="107" t="s">
        <v>195</v>
      </c>
      <c r="E94" s="107">
        <v>0.04</v>
      </c>
      <c r="F94" s="107" t="s">
        <v>147</v>
      </c>
      <c r="G94" s="107">
        <v>134.45599999999999</v>
      </c>
      <c r="H94" s="107">
        <v>134.72</v>
      </c>
      <c r="I94" s="107">
        <v>133.75399999999999</v>
      </c>
      <c r="J94" s="106" t="s">
        <v>2267</v>
      </c>
      <c r="K94" s="107">
        <v>134.249</v>
      </c>
      <c r="L94" s="107">
        <v>-0.28000000000000003</v>
      </c>
      <c r="M94" s="76"/>
      <c r="N94" s="76"/>
      <c r="O94" s="76"/>
      <c r="P94" s="76"/>
      <c r="Q94" s="76"/>
      <c r="R94" s="76"/>
      <c r="S94" s="76"/>
      <c r="T94" s="76"/>
      <c r="U94" s="76"/>
      <c r="V94" s="76"/>
      <c r="W94" s="129" t="s">
        <v>28</v>
      </c>
      <c r="X94" s="129">
        <v>1</v>
      </c>
      <c r="Y94" s="129"/>
      <c r="Z94" s="129"/>
      <c r="AA94" s="129"/>
      <c r="AB94" s="129"/>
      <c r="AC94" s="82">
        <v>1</v>
      </c>
      <c r="AD94" s="128" t="s">
        <v>72</v>
      </c>
      <c r="AE94" s="128"/>
      <c r="AF94" s="59">
        <v>7.85</v>
      </c>
      <c r="AG94" s="109">
        <v>55</v>
      </c>
      <c r="AH94" t="s">
        <v>2392</v>
      </c>
      <c r="AI94" s="134">
        <v>1</v>
      </c>
      <c r="CD94" s="85"/>
      <c r="CE94" s="85"/>
      <c r="CF94" s="85"/>
      <c r="CG94" s="85"/>
      <c r="CH94" s="85"/>
      <c r="CI94" s="85"/>
      <c r="CJ94" s="85"/>
      <c r="CK94" s="14"/>
      <c r="CL94" s="40"/>
      <c r="CM94" s="40"/>
      <c r="CN94" s="40"/>
      <c r="CO94" s="40"/>
      <c r="CP94" s="40"/>
      <c r="CQ94" s="40"/>
      <c r="CR94" s="40"/>
      <c r="CS94" s="14"/>
      <c r="CT94" s="11"/>
      <c r="CU94" s="35"/>
      <c r="CV94" s="11"/>
    </row>
    <row r="95" spans="1:100" ht="16.5" x14ac:dyDescent="0.3">
      <c r="B95" s="8">
        <v>90</v>
      </c>
      <c r="C95" s="103" t="s">
        <v>2268</v>
      </c>
      <c r="D95" s="104" t="s">
        <v>195</v>
      </c>
      <c r="E95" s="104">
        <v>0.04</v>
      </c>
      <c r="F95" s="104" t="s">
        <v>147</v>
      </c>
      <c r="G95" s="104">
        <v>134.06100000000001</v>
      </c>
      <c r="H95" s="104">
        <v>134.21199999999999</v>
      </c>
      <c r="I95" s="104">
        <v>133.70400000000001</v>
      </c>
      <c r="J95" s="103" t="s">
        <v>2269</v>
      </c>
      <c r="K95" s="104">
        <v>133.898</v>
      </c>
      <c r="L95" s="104">
        <v>-0.28000000000000003</v>
      </c>
      <c r="M95" s="76"/>
      <c r="N95" s="76"/>
      <c r="O95" s="76"/>
      <c r="P95" s="76"/>
      <c r="Q95" s="76"/>
      <c r="R95" s="76"/>
      <c r="S95" s="76"/>
      <c r="T95" s="76"/>
      <c r="U95" s="76"/>
      <c r="V95" s="76"/>
      <c r="W95" s="129" t="s">
        <v>28</v>
      </c>
      <c r="X95" s="129">
        <v>1</v>
      </c>
      <c r="Y95" s="129"/>
      <c r="Z95" s="129">
        <v>1</v>
      </c>
      <c r="AA95" s="129"/>
      <c r="AB95" s="129"/>
      <c r="AC95" s="82">
        <v>1</v>
      </c>
      <c r="AD95" s="130" t="s">
        <v>71</v>
      </c>
      <c r="AE95" s="130"/>
      <c r="AF95" s="59">
        <v>6.19</v>
      </c>
      <c r="AG95" s="109">
        <v>56</v>
      </c>
      <c r="AH95" t="s">
        <v>2389</v>
      </c>
      <c r="AI95" s="134">
        <v>1</v>
      </c>
      <c r="CD95" s="85"/>
      <c r="CE95" s="85"/>
      <c r="CF95" s="85"/>
      <c r="CG95" s="85"/>
      <c r="CH95" s="85"/>
      <c r="CI95" s="85"/>
      <c r="CJ95" s="85"/>
      <c r="CK95" s="14"/>
      <c r="CL95" s="40"/>
      <c r="CM95" s="40"/>
      <c r="CN95" s="40"/>
      <c r="CO95" s="40"/>
      <c r="CP95" s="40"/>
      <c r="CQ95" s="40"/>
      <c r="CR95" s="40"/>
      <c r="CS95" s="14"/>
      <c r="CT95" s="11"/>
      <c r="CU95" s="35"/>
      <c r="CV95" s="11"/>
    </row>
    <row r="96" spans="1:100" ht="16.5" x14ac:dyDescent="0.3">
      <c r="B96" s="8">
        <v>91</v>
      </c>
      <c r="C96" s="106" t="s">
        <v>2270</v>
      </c>
      <c r="D96" s="107" t="s">
        <v>200</v>
      </c>
      <c r="E96" s="107">
        <v>0.04</v>
      </c>
      <c r="F96" s="107" t="s">
        <v>147</v>
      </c>
      <c r="G96" s="107">
        <v>134.13800000000001</v>
      </c>
      <c r="H96" s="107">
        <v>133.58799999999999</v>
      </c>
      <c r="I96" s="107">
        <v>134.49799999999999</v>
      </c>
      <c r="J96" s="106" t="s">
        <v>2271</v>
      </c>
      <c r="K96" s="107">
        <v>134.47499999999999</v>
      </c>
      <c r="L96" s="107">
        <v>-0.28000000000000003</v>
      </c>
      <c r="M96" s="76"/>
      <c r="N96" s="76"/>
      <c r="O96" s="76"/>
      <c r="P96" s="76"/>
      <c r="Q96" s="76"/>
      <c r="R96" s="76"/>
      <c r="S96" s="76"/>
      <c r="T96" s="76"/>
      <c r="U96" s="76"/>
      <c r="V96" s="76"/>
      <c r="W96" s="129" t="s">
        <v>28</v>
      </c>
      <c r="X96" s="129">
        <v>1</v>
      </c>
      <c r="Y96" s="129"/>
      <c r="Z96" s="129"/>
      <c r="AA96" s="129"/>
      <c r="AB96" s="129"/>
      <c r="AC96" s="82">
        <v>-1</v>
      </c>
      <c r="AD96" s="109" t="s">
        <v>73</v>
      </c>
      <c r="AE96" s="109">
        <v>1</v>
      </c>
      <c r="AF96" s="59">
        <v>12.78</v>
      </c>
      <c r="AG96" s="109">
        <v>57</v>
      </c>
      <c r="AH96" t="s">
        <v>2392</v>
      </c>
      <c r="AI96" s="134">
        <v>1</v>
      </c>
      <c r="CD96" s="85"/>
      <c r="CE96" s="85"/>
      <c r="CF96" s="85"/>
      <c r="CG96" s="85"/>
      <c r="CH96" s="85"/>
      <c r="CI96" s="85"/>
      <c r="CJ96" s="85"/>
      <c r="CK96" s="14"/>
      <c r="CL96" s="40"/>
      <c r="CM96" s="40"/>
      <c r="CN96" s="40"/>
      <c r="CO96" s="40"/>
      <c r="CP96" s="40"/>
      <c r="CQ96" s="40"/>
      <c r="CR96" s="40"/>
      <c r="CS96" s="14"/>
      <c r="CT96" s="11"/>
      <c r="CU96" s="35"/>
      <c r="CV96" s="11"/>
    </row>
    <row r="97" spans="2:100" ht="16.5" x14ac:dyDescent="0.3">
      <c r="B97" s="8">
        <v>92</v>
      </c>
      <c r="C97" s="103" t="s">
        <v>2272</v>
      </c>
      <c r="D97" s="104" t="s">
        <v>200</v>
      </c>
      <c r="E97" s="104">
        <v>0.04</v>
      </c>
      <c r="F97" s="104" t="s">
        <v>147</v>
      </c>
      <c r="G97" s="104">
        <v>135.899</v>
      </c>
      <c r="H97" s="104">
        <v>135.667</v>
      </c>
      <c r="I97" s="104">
        <v>136.142</v>
      </c>
      <c r="J97" s="103" t="s">
        <v>2273</v>
      </c>
      <c r="K97" s="104">
        <v>136.142</v>
      </c>
      <c r="L97" s="104">
        <v>-0.28000000000000003</v>
      </c>
      <c r="M97" s="76"/>
      <c r="N97" s="76"/>
      <c r="O97" s="76"/>
      <c r="P97" s="76"/>
      <c r="Q97" s="76"/>
      <c r="R97" s="76"/>
      <c r="S97" s="76"/>
      <c r="T97" s="76"/>
      <c r="U97" s="76"/>
      <c r="V97" s="76"/>
      <c r="W97" s="109" t="s">
        <v>73</v>
      </c>
      <c r="X97" s="109"/>
      <c r="Y97" s="109"/>
      <c r="Z97" s="109"/>
      <c r="AA97" s="109"/>
      <c r="AB97" s="109"/>
      <c r="AC97" s="82">
        <v>1</v>
      </c>
      <c r="AE97">
        <v>1</v>
      </c>
      <c r="AF97" s="59">
        <v>9.2200000000000006</v>
      </c>
      <c r="AG97" s="109">
        <v>58</v>
      </c>
      <c r="AH97" t="s">
        <v>2389</v>
      </c>
      <c r="AI97" s="134">
        <v>1</v>
      </c>
      <c r="CD97" s="85"/>
      <c r="CE97" s="85"/>
      <c r="CF97" s="85"/>
      <c r="CG97" s="85"/>
      <c r="CH97" s="85"/>
      <c r="CI97" s="85"/>
      <c r="CJ97" s="85"/>
      <c r="CK97" s="14"/>
      <c r="CL97" s="40"/>
      <c r="CM97" s="40"/>
      <c r="CN97" s="40"/>
      <c r="CO97" s="40"/>
      <c r="CP97" s="40"/>
      <c r="CQ97" s="40"/>
      <c r="CR97" s="40"/>
      <c r="CS97" s="14"/>
      <c r="CT97" s="11"/>
      <c r="CU97" s="35"/>
      <c r="CV97" s="11"/>
    </row>
    <row r="98" spans="2:100" ht="16.5" x14ac:dyDescent="0.3">
      <c r="B98" s="8">
        <v>93</v>
      </c>
      <c r="C98" s="106" t="s">
        <v>2274</v>
      </c>
      <c r="D98" s="107" t="s">
        <v>195</v>
      </c>
      <c r="E98" s="107">
        <v>0.04</v>
      </c>
      <c r="F98" s="107" t="s">
        <v>147</v>
      </c>
      <c r="G98" s="107">
        <v>135.79400000000001</v>
      </c>
      <c r="H98" s="107">
        <v>135.78299999999999</v>
      </c>
      <c r="I98" s="107">
        <v>134.87899999999999</v>
      </c>
      <c r="J98" s="106" t="s">
        <v>2275</v>
      </c>
      <c r="K98" s="107">
        <v>135.4</v>
      </c>
      <c r="L98" s="107">
        <v>-0.28000000000000003</v>
      </c>
      <c r="M98" s="76"/>
      <c r="N98" s="76"/>
      <c r="O98" s="76"/>
      <c r="P98" s="76"/>
      <c r="Q98" s="76"/>
      <c r="R98" s="76"/>
      <c r="S98" s="76"/>
      <c r="T98" s="76"/>
      <c r="U98" s="76"/>
      <c r="V98" s="76"/>
      <c r="W98" s="129" t="s">
        <v>28</v>
      </c>
      <c r="X98" s="129">
        <v>1</v>
      </c>
      <c r="Y98" s="129"/>
      <c r="Z98" s="129"/>
      <c r="AA98" s="129"/>
      <c r="AB98" s="129"/>
      <c r="AC98" s="82">
        <v>1</v>
      </c>
      <c r="AD98" s="128" t="s">
        <v>72</v>
      </c>
      <c r="AE98" s="128"/>
      <c r="AF98" s="59">
        <v>14.94</v>
      </c>
      <c r="AG98" s="109">
        <v>59</v>
      </c>
      <c r="AH98" t="s">
        <v>2392</v>
      </c>
      <c r="AI98" s="134">
        <v>1</v>
      </c>
      <c r="CD98" s="85"/>
      <c r="CE98" s="85"/>
      <c r="CF98" s="85"/>
      <c r="CG98" s="85"/>
      <c r="CH98" s="85"/>
      <c r="CI98" s="85"/>
      <c r="CJ98" s="85"/>
      <c r="CK98" s="14"/>
      <c r="CL98" s="40"/>
      <c r="CM98" s="40"/>
      <c r="CN98" s="40"/>
      <c r="CO98" s="40"/>
      <c r="CP98" s="40"/>
      <c r="CQ98" s="40"/>
      <c r="CR98" s="40"/>
      <c r="CS98" s="14"/>
      <c r="CT98" s="11"/>
      <c r="CU98" s="35"/>
      <c r="CV98" s="11"/>
    </row>
    <row r="99" spans="2:100" ht="16.5" x14ac:dyDescent="0.3">
      <c r="B99" s="8">
        <v>94</v>
      </c>
      <c r="C99" s="103" t="s">
        <v>2276</v>
      </c>
      <c r="D99" s="104" t="s">
        <v>200</v>
      </c>
      <c r="E99" s="104">
        <v>0.04</v>
      </c>
      <c r="F99" s="104" t="s">
        <v>147</v>
      </c>
      <c r="G99" s="104">
        <v>135.76900000000001</v>
      </c>
      <c r="H99" s="104">
        <v>135.57599999999999</v>
      </c>
      <c r="I99" s="104">
        <v>136.09899999999999</v>
      </c>
      <c r="J99" s="103" t="s">
        <v>2277</v>
      </c>
      <c r="K99" s="104">
        <v>135.59</v>
      </c>
      <c r="L99" s="104">
        <v>-0.28000000000000003</v>
      </c>
      <c r="M99" s="76"/>
      <c r="N99" s="76"/>
      <c r="O99" s="76"/>
      <c r="P99" s="76"/>
      <c r="Q99" s="76"/>
      <c r="R99" s="76"/>
      <c r="S99" s="76"/>
      <c r="T99" s="76"/>
      <c r="U99" s="76"/>
      <c r="V99" s="76"/>
      <c r="W99" s="129" t="s">
        <v>28</v>
      </c>
      <c r="X99" s="129">
        <v>1</v>
      </c>
      <c r="Y99" s="129"/>
      <c r="Z99" s="129"/>
      <c r="AA99" s="129"/>
      <c r="AB99" s="129"/>
      <c r="AC99" s="82">
        <v>-1</v>
      </c>
      <c r="AD99" s="109" t="s">
        <v>73</v>
      </c>
      <c r="AE99" s="109">
        <v>1</v>
      </c>
      <c r="AF99" s="59">
        <v>-6.78</v>
      </c>
      <c r="AG99" s="110">
        <v>60</v>
      </c>
      <c r="AH99" t="s">
        <v>2392</v>
      </c>
      <c r="AI99" s="134">
        <v>1</v>
      </c>
      <c r="CD99" s="85"/>
      <c r="CE99" s="85"/>
      <c r="CF99" s="85"/>
      <c r="CG99" s="85"/>
      <c r="CH99" s="85"/>
      <c r="CI99" s="85"/>
      <c r="CJ99" s="85"/>
      <c r="CK99" s="14"/>
      <c r="CL99" s="40"/>
      <c r="CM99" s="40"/>
      <c r="CN99" s="40"/>
      <c r="CO99" s="40"/>
      <c r="CP99" s="40"/>
      <c r="CQ99" s="40"/>
      <c r="CR99" s="40"/>
      <c r="CS99" s="14"/>
      <c r="CT99" s="11"/>
      <c r="CU99" s="35"/>
      <c r="CV99" s="11"/>
    </row>
    <row r="100" spans="2:100" ht="16.5" x14ac:dyDescent="0.3">
      <c r="B100" s="8">
        <v>95</v>
      </c>
      <c r="C100" s="106" t="s">
        <v>2278</v>
      </c>
      <c r="D100" s="107" t="s">
        <v>200</v>
      </c>
      <c r="E100" s="107">
        <v>0.04</v>
      </c>
      <c r="F100" s="107" t="s">
        <v>147</v>
      </c>
      <c r="G100" s="107">
        <v>135.69999999999999</v>
      </c>
      <c r="H100" s="107">
        <v>135.161</v>
      </c>
      <c r="I100" s="107">
        <v>135.98500000000001</v>
      </c>
      <c r="J100" s="106" t="s">
        <v>2279</v>
      </c>
      <c r="K100" s="107">
        <v>135.98500000000001</v>
      </c>
      <c r="L100" s="107">
        <v>-0.28000000000000003</v>
      </c>
      <c r="M100" s="76"/>
      <c r="N100" s="76"/>
      <c r="O100" s="76"/>
      <c r="P100" s="76"/>
      <c r="Q100" s="76"/>
      <c r="R100" s="76"/>
      <c r="S100" s="76"/>
      <c r="T100" s="76"/>
      <c r="U100" s="76"/>
      <c r="V100" s="76"/>
      <c r="W100" s="109" t="s">
        <v>73</v>
      </c>
      <c r="X100" s="109"/>
      <c r="Y100" s="109"/>
      <c r="Z100" s="109"/>
      <c r="AA100" s="109"/>
      <c r="AB100" s="109"/>
      <c r="AC100" s="82">
        <v>1</v>
      </c>
      <c r="AD100" s="111"/>
      <c r="AE100" s="111">
        <v>1</v>
      </c>
      <c r="AF100" s="59">
        <v>10.78</v>
      </c>
      <c r="AG100" s="109">
        <v>61</v>
      </c>
      <c r="AH100" t="s">
        <v>2386</v>
      </c>
      <c r="AI100" s="134">
        <v>1</v>
      </c>
      <c r="CD100" s="85"/>
      <c r="CE100" s="85"/>
      <c r="CF100" s="85"/>
      <c r="CG100" s="85"/>
      <c r="CH100" s="85"/>
      <c r="CI100" s="85"/>
      <c r="CJ100" s="85"/>
      <c r="CK100" s="14"/>
      <c r="CL100" s="40"/>
      <c r="CM100" s="40"/>
      <c r="CN100" s="40"/>
      <c r="CO100" s="40"/>
      <c r="CP100" s="40"/>
      <c r="CQ100" s="40"/>
      <c r="CR100" s="40"/>
      <c r="CS100" s="14"/>
      <c r="CT100" s="11"/>
      <c r="CU100" s="35"/>
      <c r="CV100" s="11"/>
    </row>
    <row r="101" spans="2:100" ht="16.5" x14ac:dyDescent="0.3">
      <c r="B101" s="8">
        <v>96</v>
      </c>
      <c r="C101" s="103" t="s">
        <v>2280</v>
      </c>
      <c r="D101" s="104" t="s">
        <v>200</v>
      </c>
      <c r="E101" s="104">
        <v>0.04</v>
      </c>
      <c r="F101" s="104" t="s">
        <v>147</v>
      </c>
      <c r="G101" s="104">
        <v>135.48599999999999</v>
      </c>
      <c r="H101" s="104">
        <v>135.11000000000001</v>
      </c>
      <c r="I101" s="104">
        <v>136.39699999999999</v>
      </c>
      <c r="J101" s="103" t="s">
        <v>2281</v>
      </c>
      <c r="K101" s="104">
        <v>136.36699999999999</v>
      </c>
      <c r="L101" s="104">
        <v>-0.28000000000000003</v>
      </c>
      <c r="M101" s="76"/>
      <c r="N101" s="76"/>
      <c r="O101" s="76"/>
      <c r="P101" s="76"/>
      <c r="Q101" s="76"/>
      <c r="R101" s="76"/>
      <c r="S101" s="76"/>
      <c r="T101" s="76"/>
      <c r="U101" s="76"/>
      <c r="V101" s="76"/>
      <c r="W101" s="129" t="s">
        <v>28</v>
      </c>
      <c r="X101" s="129">
        <v>1</v>
      </c>
      <c r="Y101" s="129"/>
      <c r="Z101" s="129"/>
      <c r="AA101" s="129"/>
      <c r="AB101" s="129"/>
      <c r="AC101" s="82">
        <v>-1</v>
      </c>
      <c r="AD101" s="109" t="s">
        <v>73</v>
      </c>
      <c r="AE101" s="109">
        <v>1</v>
      </c>
      <c r="AF101" s="59">
        <v>33.39</v>
      </c>
      <c r="AG101" s="109">
        <v>62</v>
      </c>
      <c r="AH101" t="s">
        <v>2392</v>
      </c>
      <c r="AI101" s="134">
        <v>1</v>
      </c>
      <c r="AK101" s="111">
        <v>0</v>
      </c>
      <c r="AW101" s="111">
        <v>0</v>
      </c>
      <c r="AX101" s="111">
        <v>0</v>
      </c>
      <c r="CD101" s="85"/>
      <c r="CE101" s="85"/>
      <c r="CF101" s="85"/>
      <c r="CG101" s="85"/>
      <c r="CH101" s="85"/>
      <c r="CI101" s="85"/>
      <c r="CJ101" s="85"/>
      <c r="CK101" s="14"/>
      <c r="CL101" s="40"/>
      <c r="CM101" s="40"/>
      <c r="CN101" s="40"/>
      <c r="CO101" s="40"/>
      <c r="CP101" s="40"/>
      <c r="CQ101" s="40"/>
      <c r="CR101" s="40"/>
      <c r="CS101" s="14"/>
      <c r="CT101" s="11"/>
      <c r="CU101" s="35"/>
      <c r="CV101" s="11"/>
    </row>
    <row r="102" spans="2:100" ht="16.5" x14ac:dyDescent="0.3">
      <c r="B102" s="8">
        <v>96</v>
      </c>
      <c r="C102" s="106" t="s">
        <v>2282</v>
      </c>
      <c r="D102" s="107" t="s">
        <v>195</v>
      </c>
      <c r="E102" s="107">
        <v>0.04</v>
      </c>
      <c r="F102" s="107" t="s">
        <v>147</v>
      </c>
      <c r="G102" s="107">
        <v>135.73400000000001</v>
      </c>
      <c r="H102" s="107">
        <v>136.30799999999999</v>
      </c>
      <c r="I102" s="107">
        <v>135.309</v>
      </c>
      <c r="J102" s="106" t="s">
        <v>2283</v>
      </c>
      <c r="K102" s="107">
        <v>135.93899999999999</v>
      </c>
      <c r="L102" s="107">
        <v>-0.28000000000000003</v>
      </c>
      <c r="M102" s="76"/>
      <c r="N102" s="76"/>
      <c r="O102" s="76"/>
      <c r="P102" s="76"/>
      <c r="Q102" s="76"/>
      <c r="R102" s="76"/>
      <c r="S102" s="76"/>
      <c r="T102" s="76"/>
      <c r="U102" s="76"/>
      <c r="V102" s="76"/>
      <c r="W102" s="129" t="s">
        <v>28</v>
      </c>
      <c r="X102" s="129">
        <v>1</v>
      </c>
      <c r="Y102" s="129"/>
      <c r="Z102" s="129">
        <v>1</v>
      </c>
      <c r="AA102" s="129"/>
      <c r="AB102" s="129"/>
      <c r="AC102" s="82">
        <v>1</v>
      </c>
      <c r="AD102" s="130" t="s">
        <v>71</v>
      </c>
      <c r="AE102" s="130"/>
      <c r="AF102" s="59">
        <v>-7.79</v>
      </c>
      <c r="AG102" s="110">
        <v>63</v>
      </c>
      <c r="AH102" t="s">
        <v>2392</v>
      </c>
      <c r="AI102" s="110">
        <v>-1</v>
      </c>
      <c r="AJ102" s="111">
        <v>1</v>
      </c>
      <c r="AK102" s="111">
        <v>0</v>
      </c>
      <c r="AL102" s="111">
        <v>1</v>
      </c>
      <c r="AM102" s="111">
        <v>1</v>
      </c>
      <c r="AN102" s="111">
        <v>1</v>
      </c>
      <c r="AO102" s="111">
        <v>-1</v>
      </c>
      <c r="AP102" s="111">
        <v>-1</v>
      </c>
      <c r="AQ102" s="111">
        <v>-1</v>
      </c>
      <c r="AR102" s="111">
        <v>-1</v>
      </c>
      <c r="AS102" s="111">
        <v>1</v>
      </c>
      <c r="AT102" s="111">
        <v>1</v>
      </c>
      <c r="AU102" s="111">
        <v>-1</v>
      </c>
      <c r="AV102" s="111">
        <v>1</v>
      </c>
      <c r="AW102" s="111">
        <v>0</v>
      </c>
      <c r="AX102" s="111">
        <v>0</v>
      </c>
      <c r="AY102" s="111">
        <v>0</v>
      </c>
      <c r="AZ102" s="111">
        <v>0</v>
      </c>
      <c r="BA102" s="111">
        <v>0</v>
      </c>
      <c r="BB102" s="111">
        <v>-1</v>
      </c>
      <c r="BC102" s="111">
        <v>1</v>
      </c>
      <c r="BD102" s="111">
        <v>-1</v>
      </c>
      <c r="BE102" s="111">
        <v>1</v>
      </c>
      <c r="BF102" s="111">
        <v>-1</v>
      </c>
      <c r="BG102" s="111">
        <v>1</v>
      </c>
      <c r="BH102" s="111">
        <v>1</v>
      </c>
      <c r="BI102" s="111">
        <v>1</v>
      </c>
      <c r="BJ102" s="111">
        <v>1</v>
      </c>
      <c r="BK102" s="111">
        <v>1</v>
      </c>
      <c r="BL102" s="111">
        <v>1</v>
      </c>
      <c r="BM102" s="111">
        <v>-1</v>
      </c>
      <c r="BN102" s="111">
        <v>1</v>
      </c>
      <c r="BO102" s="111">
        <v>-1</v>
      </c>
      <c r="BP102" s="126">
        <f t="shared" ref="BP102:BP104" si="0">(SUM(AJ102:BO102)/26)*100</f>
        <v>23.076923076923077</v>
      </c>
      <c r="BR102" s="126">
        <f>MEDIAN(BP102:BP119)</f>
        <v>30.76923076923077</v>
      </c>
      <c r="CD102" s="85"/>
      <c r="CE102" s="85"/>
      <c r="CF102" s="85"/>
      <c r="CG102" s="85"/>
      <c r="CH102" s="85"/>
      <c r="CI102" s="85"/>
      <c r="CJ102" s="85"/>
      <c r="CK102" s="14"/>
      <c r="CL102" s="40"/>
      <c r="CM102" s="40"/>
      <c r="CN102" s="40"/>
      <c r="CO102" s="40"/>
      <c r="CP102" s="40"/>
      <c r="CQ102" s="40"/>
      <c r="CR102" s="40"/>
      <c r="CS102" s="14"/>
      <c r="CT102" s="11"/>
      <c r="CU102" s="35"/>
      <c r="CV102" s="11"/>
    </row>
    <row r="103" spans="2:100" ht="16.5" x14ac:dyDescent="0.3">
      <c r="B103" s="8">
        <v>96</v>
      </c>
      <c r="C103" s="103" t="s">
        <v>2284</v>
      </c>
      <c r="D103" s="104" t="s">
        <v>195</v>
      </c>
      <c r="E103" s="104">
        <v>0.04</v>
      </c>
      <c r="F103" s="104" t="s">
        <v>147</v>
      </c>
      <c r="G103" s="104">
        <v>136.02099999999999</v>
      </c>
      <c r="H103" s="104">
        <v>136.31700000000001</v>
      </c>
      <c r="I103" s="104">
        <v>135.74</v>
      </c>
      <c r="J103" s="103" t="s">
        <v>2285</v>
      </c>
      <c r="K103" s="104">
        <v>135.74</v>
      </c>
      <c r="L103" s="107">
        <v>-0.28000000000000003</v>
      </c>
      <c r="M103" s="76"/>
      <c r="N103" s="76"/>
      <c r="O103" s="76"/>
      <c r="P103" s="76"/>
      <c r="Q103" s="76"/>
      <c r="R103" s="76"/>
      <c r="S103" s="76"/>
      <c r="T103" s="76"/>
      <c r="U103" s="76"/>
      <c r="V103" s="76"/>
      <c r="W103" s="109" t="s">
        <v>73</v>
      </c>
      <c r="X103" s="109"/>
      <c r="Y103" s="109"/>
      <c r="Z103" s="109"/>
      <c r="AA103" s="109"/>
      <c r="AB103" s="109"/>
      <c r="AC103" s="82">
        <v>1</v>
      </c>
      <c r="AF103" s="59">
        <v>10.69</v>
      </c>
      <c r="AG103" s="109">
        <v>64</v>
      </c>
      <c r="AH103" t="s">
        <v>2392</v>
      </c>
      <c r="AI103" s="134">
        <v>1</v>
      </c>
      <c r="AJ103" s="111">
        <v>-1</v>
      </c>
      <c r="AK103" s="111">
        <v>0</v>
      </c>
      <c r="AL103" s="111">
        <v>-1</v>
      </c>
      <c r="AM103" s="111">
        <v>-1</v>
      </c>
      <c r="AN103" s="111">
        <v>-1</v>
      </c>
      <c r="AO103" s="111">
        <v>-1</v>
      </c>
      <c r="AP103" s="111">
        <v>1</v>
      </c>
      <c r="AQ103" s="111">
        <v>1</v>
      </c>
      <c r="AR103" s="111">
        <v>-1</v>
      </c>
      <c r="AS103" s="111">
        <v>-1</v>
      </c>
      <c r="AT103" s="111">
        <v>1</v>
      </c>
      <c r="AU103" s="111">
        <v>1</v>
      </c>
      <c r="AV103" s="111">
        <v>-1</v>
      </c>
      <c r="AW103" s="111">
        <v>0</v>
      </c>
      <c r="AX103" s="111">
        <v>0</v>
      </c>
      <c r="AY103" s="111">
        <v>0</v>
      </c>
      <c r="AZ103" s="111">
        <v>0</v>
      </c>
      <c r="BA103" s="111">
        <v>0</v>
      </c>
      <c r="BB103" s="111">
        <v>-1</v>
      </c>
      <c r="BC103" s="111">
        <v>1</v>
      </c>
      <c r="BD103" s="111">
        <v>1</v>
      </c>
      <c r="BE103" s="111">
        <v>1</v>
      </c>
      <c r="BF103" s="111">
        <v>1</v>
      </c>
      <c r="BG103" s="111">
        <v>-1</v>
      </c>
      <c r="BH103" s="111">
        <v>1</v>
      </c>
      <c r="BI103" s="111">
        <v>1</v>
      </c>
      <c r="BJ103" s="111">
        <v>-1</v>
      </c>
      <c r="BK103" s="111">
        <v>1</v>
      </c>
      <c r="BL103" s="111">
        <v>1</v>
      </c>
      <c r="BM103" s="111">
        <v>1</v>
      </c>
      <c r="BN103" s="111">
        <v>1</v>
      </c>
      <c r="BO103" s="111">
        <v>-1</v>
      </c>
      <c r="BP103" s="126">
        <f t="shared" si="0"/>
        <v>7.6923076923076925</v>
      </c>
      <c r="CD103" s="85"/>
      <c r="CE103" s="85"/>
      <c r="CF103" s="85"/>
      <c r="CG103" s="85"/>
      <c r="CH103" s="85"/>
      <c r="CI103" s="85"/>
      <c r="CJ103" s="85"/>
      <c r="CK103" s="14"/>
      <c r="CL103" s="40"/>
      <c r="CM103" s="40"/>
      <c r="CN103" s="40"/>
      <c r="CO103" s="40"/>
      <c r="CP103" s="40"/>
      <c r="CQ103" s="40"/>
      <c r="CR103" s="40"/>
      <c r="CS103" s="14"/>
      <c r="CT103" s="11"/>
      <c r="CU103" s="35"/>
      <c r="CV103" s="11"/>
    </row>
    <row r="104" spans="2:100" ht="16.5" x14ac:dyDescent="0.3">
      <c r="B104" s="8">
        <v>97</v>
      </c>
      <c r="C104" s="106" t="s">
        <v>2286</v>
      </c>
      <c r="D104" s="107" t="s">
        <v>195</v>
      </c>
      <c r="E104" s="107">
        <v>0.04</v>
      </c>
      <c r="F104" s="107" t="s">
        <v>147</v>
      </c>
      <c r="G104" s="107">
        <v>136.01900000000001</v>
      </c>
      <c r="H104" s="107">
        <v>136.30000000000001</v>
      </c>
      <c r="I104" s="107">
        <v>135.30199999999999</v>
      </c>
      <c r="J104" s="106" t="s">
        <v>2287</v>
      </c>
      <c r="K104" s="107">
        <v>135.93899999999999</v>
      </c>
      <c r="L104" s="107">
        <v>-0.28000000000000003</v>
      </c>
      <c r="M104" s="76"/>
      <c r="N104" s="76"/>
      <c r="O104" s="76"/>
      <c r="P104" s="76"/>
      <c r="Q104" s="76"/>
      <c r="R104" s="76"/>
      <c r="S104" s="76"/>
      <c r="T104" s="76"/>
      <c r="U104" s="76"/>
      <c r="V104" s="76"/>
      <c r="W104" s="129" t="s">
        <v>28</v>
      </c>
      <c r="X104" s="129">
        <v>1</v>
      </c>
      <c r="Y104" s="129"/>
      <c r="Z104" s="129">
        <v>1</v>
      </c>
      <c r="AA104" s="129"/>
      <c r="AB104" s="129"/>
      <c r="AC104" s="82">
        <v>1</v>
      </c>
      <c r="AD104" s="130" t="s">
        <v>71</v>
      </c>
      <c r="AE104" s="130"/>
      <c r="AF104" s="59">
        <v>3.04</v>
      </c>
      <c r="AG104" s="109">
        <v>65</v>
      </c>
      <c r="AH104" t="s">
        <v>2392</v>
      </c>
      <c r="AI104" s="134">
        <v>1</v>
      </c>
      <c r="AJ104" s="111">
        <v>-1</v>
      </c>
      <c r="AK104" s="111">
        <v>0</v>
      </c>
      <c r="AL104" s="111">
        <v>-1</v>
      </c>
      <c r="AM104" s="111">
        <v>-1</v>
      </c>
      <c r="AN104" s="111">
        <v>-1</v>
      </c>
      <c r="AO104" s="111">
        <v>-1</v>
      </c>
      <c r="AP104" s="111">
        <v>1</v>
      </c>
      <c r="AQ104" s="111">
        <v>1</v>
      </c>
      <c r="AR104" s="111">
        <v>-1</v>
      </c>
      <c r="AS104" s="111">
        <v>-1</v>
      </c>
      <c r="AT104" s="111">
        <v>1</v>
      </c>
      <c r="AU104" s="111">
        <v>1</v>
      </c>
      <c r="AV104" s="111">
        <v>-1</v>
      </c>
      <c r="AW104" s="111">
        <v>0</v>
      </c>
      <c r="AX104" s="111">
        <v>0</v>
      </c>
      <c r="AY104" s="111">
        <v>0</v>
      </c>
      <c r="AZ104" s="111">
        <v>0</v>
      </c>
      <c r="BA104" s="111">
        <v>0</v>
      </c>
      <c r="BB104" s="111">
        <v>-1</v>
      </c>
      <c r="BC104" s="111">
        <v>1</v>
      </c>
      <c r="BD104" s="111">
        <v>1</v>
      </c>
      <c r="BE104" s="111">
        <v>1</v>
      </c>
      <c r="BF104" s="111">
        <v>1</v>
      </c>
      <c r="BG104" s="111">
        <v>-1</v>
      </c>
      <c r="BH104" s="111">
        <v>1</v>
      </c>
      <c r="BI104" s="111">
        <v>1</v>
      </c>
      <c r="BJ104" s="111">
        <v>-1</v>
      </c>
      <c r="BK104" s="111">
        <v>1</v>
      </c>
      <c r="BL104" s="111">
        <v>1</v>
      </c>
      <c r="BM104" s="111">
        <v>1</v>
      </c>
      <c r="BN104" s="111">
        <v>1</v>
      </c>
      <c r="BO104" s="111">
        <v>-1</v>
      </c>
      <c r="BP104" s="126">
        <f t="shared" si="0"/>
        <v>7.6923076923076925</v>
      </c>
      <c r="CD104" s="85"/>
      <c r="CE104" s="85"/>
      <c r="CF104" s="85"/>
      <c r="CG104" s="85"/>
      <c r="CH104" s="85"/>
      <c r="CI104" s="85"/>
      <c r="CJ104" s="85"/>
      <c r="CK104" s="14"/>
      <c r="CL104" s="40"/>
      <c r="CM104" s="40"/>
      <c r="CN104" s="40"/>
      <c r="CO104" s="40"/>
      <c r="CP104" s="40"/>
      <c r="CQ104" s="40"/>
      <c r="CR104" s="40"/>
      <c r="CS104" s="14"/>
      <c r="CT104" s="11"/>
      <c r="CU104" s="35"/>
      <c r="CV104" s="11"/>
    </row>
    <row r="105" spans="2:100" ht="16.5" x14ac:dyDescent="0.3">
      <c r="B105" s="8">
        <v>98</v>
      </c>
      <c r="C105" s="73" t="s">
        <v>2310</v>
      </c>
      <c r="D105" s="74" t="s">
        <v>195</v>
      </c>
      <c r="E105" s="74">
        <v>0.04</v>
      </c>
      <c r="F105" s="74" t="s">
        <v>147</v>
      </c>
      <c r="G105" s="74">
        <v>136.696</v>
      </c>
      <c r="H105" s="74">
        <v>137.077</v>
      </c>
      <c r="I105" s="74">
        <v>136.422</v>
      </c>
      <c r="J105" s="73" t="s">
        <v>2311</v>
      </c>
      <c r="K105" s="74">
        <v>137.077</v>
      </c>
      <c r="L105" s="74">
        <v>-0.28000000000000003</v>
      </c>
      <c r="M105" s="76"/>
      <c r="N105" s="76"/>
      <c r="O105" s="76"/>
      <c r="P105" s="76"/>
      <c r="Q105" s="76"/>
      <c r="R105" s="76"/>
      <c r="S105" s="76"/>
      <c r="T105" s="76"/>
      <c r="U105" s="76"/>
      <c r="V105" s="76"/>
      <c r="W105" s="130" t="s">
        <v>71</v>
      </c>
      <c r="X105" s="130"/>
      <c r="Y105" s="130">
        <v>1</v>
      </c>
      <c r="Z105" s="130">
        <v>1</v>
      </c>
      <c r="AA105" s="130"/>
      <c r="AB105" s="130"/>
      <c r="AC105" s="82">
        <v>1</v>
      </c>
      <c r="AD105" s="130" t="s">
        <v>71</v>
      </c>
      <c r="AE105" s="130"/>
      <c r="AF105" s="59">
        <v>-14.43</v>
      </c>
      <c r="AG105" s="110">
        <v>66</v>
      </c>
      <c r="AH105" t="s">
        <v>2392</v>
      </c>
      <c r="AI105" s="110">
        <v>-1</v>
      </c>
      <c r="AJ105" s="111">
        <v>1</v>
      </c>
      <c r="AK105" s="111">
        <v>0</v>
      </c>
      <c r="AL105" s="111">
        <v>1</v>
      </c>
      <c r="AM105" s="111">
        <v>1</v>
      </c>
      <c r="AN105" s="111">
        <v>-1</v>
      </c>
      <c r="AO105" s="111">
        <v>-1</v>
      </c>
      <c r="AP105" s="111">
        <v>-1</v>
      </c>
      <c r="AQ105" s="111">
        <v>-1</v>
      </c>
      <c r="AR105" s="111">
        <v>-1</v>
      </c>
      <c r="AS105" s="111">
        <v>-1</v>
      </c>
      <c r="AT105" s="111">
        <v>1</v>
      </c>
      <c r="AU105" s="111">
        <v>1</v>
      </c>
      <c r="AV105" s="111">
        <v>-1</v>
      </c>
      <c r="AW105" s="111">
        <v>0</v>
      </c>
      <c r="AX105" s="111">
        <v>0</v>
      </c>
      <c r="AY105" s="111">
        <v>0</v>
      </c>
      <c r="AZ105" s="111">
        <v>0</v>
      </c>
      <c r="BA105" s="111">
        <v>0</v>
      </c>
      <c r="BB105" s="111">
        <v>-1</v>
      </c>
      <c r="BC105" s="111">
        <v>-1</v>
      </c>
      <c r="BD105" s="111">
        <v>-1</v>
      </c>
      <c r="BE105" s="111">
        <v>-1</v>
      </c>
      <c r="BF105" s="111">
        <v>-1</v>
      </c>
      <c r="BG105" s="111">
        <v>-1</v>
      </c>
      <c r="BH105" s="111">
        <v>1</v>
      </c>
      <c r="BI105" s="111">
        <v>1</v>
      </c>
      <c r="BJ105" s="111">
        <v>1</v>
      </c>
      <c r="BK105" s="111">
        <v>1</v>
      </c>
      <c r="BL105" s="111">
        <v>1</v>
      </c>
      <c r="BM105" s="111">
        <v>1</v>
      </c>
      <c r="BN105" s="111">
        <v>1</v>
      </c>
      <c r="BO105" s="111">
        <v>-1</v>
      </c>
      <c r="BP105" s="126">
        <f>(SUM(AJ105:BO105)/26)*100</f>
        <v>-7.6923076923076925</v>
      </c>
      <c r="CD105" s="85"/>
      <c r="CE105" s="85"/>
      <c r="CF105" s="85"/>
      <c r="CG105" s="85"/>
      <c r="CH105" s="85"/>
      <c r="CI105" s="85"/>
      <c r="CJ105" s="85"/>
      <c r="CK105" s="14"/>
      <c r="CL105" s="40"/>
      <c r="CM105" s="40"/>
      <c r="CN105" s="40"/>
      <c r="CO105" s="40"/>
      <c r="CP105" s="40"/>
      <c r="CQ105" s="40"/>
      <c r="CR105" s="40"/>
      <c r="CS105" s="14"/>
      <c r="CT105" s="11"/>
      <c r="CU105" s="35"/>
      <c r="CV105" s="11"/>
    </row>
    <row r="106" spans="2:100" ht="16.5" x14ac:dyDescent="0.3">
      <c r="B106" s="8">
        <v>99</v>
      </c>
      <c r="C106" s="75" t="s">
        <v>2312</v>
      </c>
      <c r="D106" s="76" t="s">
        <v>195</v>
      </c>
      <c r="E106" s="76">
        <v>0.01</v>
      </c>
      <c r="F106" s="76" t="s">
        <v>147</v>
      </c>
      <c r="G106" s="76">
        <v>136.816</v>
      </c>
      <c r="H106" s="76">
        <v>137.083</v>
      </c>
      <c r="I106" s="76">
        <v>136.41999999999999</v>
      </c>
      <c r="J106" s="75" t="s">
        <v>2313</v>
      </c>
      <c r="K106" s="76">
        <v>137.083</v>
      </c>
      <c r="L106" s="76">
        <v>-7.0000000000000007E-2</v>
      </c>
      <c r="M106" s="76"/>
      <c r="N106" s="76"/>
      <c r="O106" s="76"/>
      <c r="P106" s="76"/>
      <c r="Q106" s="76"/>
      <c r="R106" s="76"/>
      <c r="S106" s="76"/>
      <c r="T106" s="76"/>
      <c r="U106" s="76"/>
      <c r="V106" s="76"/>
      <c r="W106" s="130" t="s">
        <v>71</v>
      </c>
      <c r="X106" s="130"/>
      <c r="Y106" s="130">
        <v>1</v>
      </c>
      <c r="Z106" s="130">
        <v>1</v>
      </c>
      <c r="AA106" s="130"/>
      <c r="AB106" s="130"/>
      <c r="AC106" s="82">
        <v>1</v>
      </c>
      <c r="AD106" s="130" t="s">
        <v>71</v>
      </c>
      <c r="AE106" s="130"/>
      <c r="AF106" s="59">
        <v>-2.52</v>
      </c>
      <c r="AG106" s="110">
        <v>67</v>
      </c>
      <c r="AH106" t="s">
        <v>2392</v>
      </c>
      <c r="AI106" s="110">
        <v>-1</v>
      </c>
      <c r="AJ106" s="111">
        <v>1</v>
      </c>
      <c r="AK106" s="111">
        <v>0</v>
      </c>
      <c r="AL106" s="111">
        <v>1</v>
      </c>
      <c r="AM106" s="111">
        <v>1</v>
      </c>
      <c r="AN106" s="111">
        <v>1</v>
      </c>
      <c r="AO106" s="111">
        <v>1</v>
      </c>
      <c r="AP106" s="111">
        <v>-1</v>
      </c>
      <c r="AQ106" s="111">
        <v>1</v>
      </c>
      <c r="AR106" s="111">
        <v>1</v>
      </c>
      <c r="AS106" s="111">
        <v>1</v>
      </c>
      <c r="AT106" s="111">
        <v>1</v>
      </c>
      <c r="AU106" s="111">
        <v>1</v>
      </c>
      <c r="AV106" s="111">
        <v>-1</v>
      </c>
      <c r="AW106" s="111">
        <v>0</v>
      </c>
      <c r="AX106" s="111">
        <v>0</v>
      </c>
      <c r="AY106" s="111">
        <v>0</v>
      </c>
      <c r="AZ106" s="111">
        <v>0</v>
      </c>
      <c r="BA106" s="111">
        <v>0</v>
      </c>
      <c r="BB106" s="111">
        <v>-1</v>
      </c>
      <c r="BC106" s="111">
        <v>-1</v>
      </c>
      <c r="BD106" s="111">
        <v>-1</v>
      </c>
      <c r="BE106" s="111">
        <v>-1</v>
      </c>
      <c r="BF106" s="111">
        <v>-1</v>
      </c>
      <c r="BG106" s="111">
        <v>-1</v>
      </c>
      <c r="BH106" s="111">
        <v>1</v>
      </c>
      <c r="BI106" s="111">
        <v>1</v>
      </c>
      <c r="BJ106" s="111">
        <v>1</v>
      </c>
      <c r="BK106" s="111">
        <v>1</v>
      </c>
      <c r="BL106" s="111">
        <v>1</v>
      </c>
      <c r="BM106" s="111">
        <v>1</v>
      </c>
      <c r="BN106" s="111">
        <v>1</v>
      </c>
      <c r="BO106" s="111">
        <v>-1</v>
      </c>
      <c r="BP106" s="126">
        <f t="shared" ref="BP106:BP115" si="1">(SUM(AJ106:BO106)/26)*100</f>
        <v>30.76923076923077</v>
      </c>
      <c r="CD106" s="85"/>
      <c r="CE106" s="85"/>
      <c r="CF106" s="85"/>
      <c r="CG106" s="85"/>
      <c r="CH106" s="85"/>
      <c r="CI106" s="85"/>
      <c r="CJ106" s="85"/>
      <c r="CK106" s="14"/>
      <c r="CL106" s="40"/>
      <c r="CM106" s="40"/>
      <c r="CN106" s="40"/>
      <c r="CO106" s="40"/>
      <c r="CP106" s="40"/>
      <c r="CQ106" s="40"/>
      <c r="CR106" s="40"/>
      <c r="CS106" s="14"/>
      <c r="CT106" s="11"/>
      <c r="CU106" s="35"/>
      <c r="CV106" s="11"/>
    </row>
    <row r="107" spans="2:100" ht="16.5" x14ac:dyDescent="0.3">
      <c r="B107" s="8">
        <v>100</v>
      </c>
      <c r="C107" s="73" t="s">
        <v>2314</v>
      </c>
      <c r="D107" s="74" t="s">
        <v>195</v>
      </c>
      <c r="E107" s="74">
        <v>0.04</v>
      </c>
      <c r="F107" s="74" t="s">
        <v>147</v>
      </c>
      <c r="G107" s="74">
        <v>136.81</v>
      </c>
      <c r="H107" s="74">
        <v>136.91</v>
      </c>
      <c r="I107" s="74">
        <v>136.63399999999999</v>
      </c>
      <c r="J107" s="73" t="s">
        <v>2315</v>
      </c>
      <c r="K107" s="74">
        <v>136.63900000000001</v>
      </c>
      <c r="L107" s="74">
        <v>-0.28000000000000003</v>
      </c>
      <c r="M107" s="76"/>
      <c r="N107" s="76"/>
      <c r="O107" s="76"/>
      <c r="P107" s="76"/>
      <c r="Q107" s="76"/>
      <c r="R107" s="76"/>
      <c r="S107" s="76"/>
      <c r="T107" s="76"/>
      <c r="U107" s="76"/>
      <c r="V107" s="76"/>
      <c r="W107" s="129" t="s">
        <v>28</v>
      </c>
      <c r="X107" s="129">
        <v>1</v>
      </c>
      <c r="Y107" s="129"/>
      <c r="Z107" s="129"/>
      <c r="AA107" s="129"/>
      <c r="AB107" s="129"/>
      <c r="AC107" s="82">
        <v>-1</v>
      </c>
      <c r="AD107" s="109" t="s">
        <v>73</v>
      </c>
      <c r="AE107" s="109">
        <v>1</v>
      </c>
      <c r="AF107" s="59">
        <v>6.47</v>
      </c>
      <c r="AG107" s="109">
        <v>68</v>
      </c>
      <c r="AH107" t="s">
        <v>2387</v>
      </c>
      <c r="AI107" s="134">
        <v>1</v>
      </c>
      <c r="AJ107" s="111">
        <v>1</v>
      </c>
      <c r="AK107" s="111">
        <v>0</v>
      </c>
      <c r="AL107" s="111">
        <v>1</v>
      </c>
      <c r="AM107" s="111">
        <v>1</v>
      </c>
      <c r="AN107" s="111">
        <v>1</v>
      </c>
      <c r="AO107" s="111">
        <v>1</v>
      </c>
      <c r="AP107" s="111">
        <v>1</v>
      </c>
      <c r="AQ107" s="111">
        <v>1</v>
      </c>
      <c r="AR107" s="111">
        <v>1</v>
      </c>
      <c r="AS107" s="111">
        <v>1</v>
      </c>
      <c r="AT107" s="111">
        <v>1</v>
      </c>
      <c r="AU107" s="111">
        <v>1</v>
      </c>
      <c r="AV107" s="111">
        <v>1</v>
      </c>
      <c r="AW107" s="111">
        <v>0</v>
      </c>
      <c r="AX107" s="111">
        <v>0</v>
      </c>
      <c r="AY107" s="111">
        <v>0</v>
      </c>
      <c r="AZ107" s="111">
        <v>0</v>
      </c>
      <c r="BA107" s="111">
        <v>0</v>
      </c>
      <c r="BB107" s="111">
        <v>1</v>
      </c>
      <c r="BC107" s="111">
        <v>1</v>
      </c>
      <c r="BD107" s="111">
        <v>1</v>
      </c>
      <c r="BE107" s="111">
        <v>1</v>
      </c>
      <c r="BF107" s="111">
        <v>1</v>
      </c>
      <c r="BG107" s="111">
        <v>-1</v>
      </c>
      <c r="BH107" s="111">
        <v>1</v>
      </c>
      <c r="BI107" s="111">
        <v>-1</v>
      </c>
      <c r="BJ107" s="111">
        <v>1</v>
      </c>
      <c r="BK107" s="111">
        <v>1</v>
      </c>
      <c r="BL107" s="111">
        <v>1</v>
      </c>
      <c r="BM107" s="111">
        <v>-1</v>
      </c>
      <c r="BN107" s="111">
        <v>1</v>
      </c>
      <c r="BO107" s="111">
        <v>1</v>
      </c>
      <c r="BP107" s="126">
        <f t="shared" si="1"/>
        <v>76.923076923076934</v>
      </c>
      <c r="CD107" s="85"/>
      <c r="CE107" s="85"/>
      <c r="CF107" s="85"/>
      <c r="CG107" s="85"/>
      <c r="CH107" s="85"/>
      <c r="CI107" s="85"/>
      <c r="CJ107" s="85"/>
      <c r="CK107" s="14"/>
      <c r="CL107" s="40"/>
      <c r="CM107" s="40"/>
      <c r="CN107" s="40"/>
      <c r="CO107" s="40"/>
      <c r="CP107" s="40"/>
      <c r="CQ107" s="40"/>
      <c r="CR107" s="40"/>
      <c r="CS107" s="14"/>
      <c r="CT107" s="11"/>
      <c r="CU107" s="35"/>
      <c r="CV107" s="11"/>
    </row>
    <row r="108" spans="2:100" ht="16.5" x14ac:dyDescent="0.3">
      <c r="B108" s="8">
        <v>101</v>
      </c>
      <c r="C108" s="75" t="s">
        <v>2316</v>
      </c>
      <c r="D108" s="76" t="s">
        <v>195</v>
      </c>
      <c r="E108" s="76">
        <v>0.04</v>
      </c>
      <c r="F108" s="76" t="s">
        <v>147</v>
      </c>
      <c r="G108" s="76">
        <v>136.59200000000001</v>
      </c>
      <c r="H108" s="76">
        <v>136.923</v>
      </c>
      <c r="I108" s="76">
        <v>136.30600000000001</v>
      </c>
      <c r="J108" s="75" t="s">
        <v>2317</v>
      </c>
      <c r="K108" s="76">
        <v>136.30600000000001</v>
      </c>
      <c r="L108" s="76">
        <v>-0.28000000000000003</v>
      </c>
      <c r="M108" s="76"/>
      <c r="N108" s="76"/>
      <c r="O108" s="76"/>
      <c r="P108" s="76"/>
      <c r="Q108" s="76"/>
      <c r="R108" s="76"/>
      <c r="S108" s="76"/>
      <c r="T108" s="76"/>
      <c r="U108" s="76"/>
      <c r="V108" s="76"/>
      <c r="W108" s="109" t="s">
        <v>73</v>
      </c>
      <c r="X108" s="109"/>
      <c r="Y108" s="109"/>
      <c r="Z108" s="109"/>
      <c r="AA108" s="109"/>
      <c r="AB108" s="109"/>
      <c r="AC108" s="82">
        <v>1</v>
      </c>
      <c r="AF108" s="59">
        <v>10.78</v>
      </c>
      <c r="AH108" t="s">
        <v>2386</v>
      </c>
      <c r="AI108" s="134">
        <v>1</v>
      </c>
      <c r="AJ108" s="111">
        <v>1</v>
      </c>
      <c r="AK108" s="111">
        <v>0</v>
      </c>
      <c r="AL108" s="111">
        <v>1</v>
      </c>
      <c r="AM108" s="111">
        <v>1</v>
      </c>
      <c r="AN108" s="111">
        <v>1</v>
      </c>
      <c r="AO108" s="111">
        <v>-1</v>
      </c>
      <c r="AP108" s="111">
        <v>1</v>
      </c>
      <c r="AQ108" s="111">
        <v>1</v>
      </c>
      <c r="AR108" s="111">
        <v>-1</v>
      </c>
      <c r="AS108" s="111">
        <v>1</v>
      </c>
      <c r="AT108" s="111">
        <v>1</v>
      </c>
      <c r="AU108" s="111">
        <v>-1</v>
      </c>
      <c r="AV108" s="111">
        <v>1</v>
      </c>
      <c r="AW108" s="111">
        <v>0</v>
      </c>
      <c r="AX108" s="111">
        <v>0</v>
      </c>
      <c r="AY108" s="111">
        <v>0</v>
      </c>
      <c r="AZ108" s="111">
        <v>0</v>
      </c>
      <c r="BA108" s="111">
        <v>0</v>
      </c>
      <c r="BB108" s="111">
        <v>1</v>
      </c>
      <c r="BC108" s="111">
        <v>1</v>
      </c>
      <c r="BD108" s="111">
        <v>1</v>
      </c>
      <c r="BE108" s="111">
        <v>1</v>
      </c>
      <c r="BF108" s="111">
        <v>1</v>
      </c>
      <c r="BG108" s="111">
        <v>-1</v>
      </c>
      <c r="BH108" s="111">
        <v>1</v>
      </c>
      <c r="BI108" s="111">
        <v>-1</v>
      </c>
      <c r="BJ108" s="111">
        <v>1</v>
      </c>
      <c r="BK108" s="111">
        <v>1</v>
      </c>
      <c r="BL108" s="111">
        <v>1</v>
      </c>
      <c r="BM108" s="111">
        <v>-1</v>
      </c>
      <c r="BN108" s="111">
        <v>1</v>
      </c>
      <c r="BO108" s="111">
        <v>1</v>
      </c>
      <c r="BP108" s="126">
        <f t="shared" si="1"/>
        <v>53.846153846153847</v>
      </c>
      <c r="CD108" s="85"/>
      <c r="CE108" s="85"/>
      <c r="CF108" s="85"/>
      <c r="CG108" s="85"/>
      <c r="CH108" s="85"/>
      <c r="CI108" s="85"/>
      <c r="CJ108" s="85"/>
      <c r="CK108" s="14"/>
      <c r="CL108" s="40"/>
      <c r="CM108" s="40"/>
      <c r="CN108" s="40"/>
      <c r="CO108" s="40"/>
      <c r="CP108" s="40"/>
      <c r="CQ108" s="40"/>
      <c r="CR108" s="40"/>
      <c r="CS108" s="14"/>
      <c r="CT108" s="11"/>
      <c r="CU108" s="35"/>
      <c r="CV108" s="11"/>
    </row>
    <row r="109" spans="2:100" ht="16.5" x14ac:dyDescent="0.3">
      <c r="B109" s="8">
        <v>102</v>
      </c>
      <c r="C109" s="73" t="s">
        <v>2318</v>
      </c>
      <c r="D109" s="74" t="s">
        <v>200</v>
      </c>
      <c r="E109" s="74">
        <v>0.04</v>
      </c>
      <c r="F109" s="74" t="s">
        <v>147</v>
      </c>
      <c r="G109" s="74">
        <v>136.916</v>
      </c>
      <c r="H109" s="74">
        <v>136.73500000000001</v>
      </c>
      <c r="I109" s="74">
        <v>137.27199999999999</v>
      </c>
      <c r="J109" s="73" t="s">
        <v>2319</v>
      </c>
      <c r="K109" s="74">
        <v>136.73500000000001</v>
      </c>
      <c r="L109" s="74">
        <v>-0.28000000000000003</v>
      </c>
      <c r="M109" s="76"/>
      <c r="N109" s="76"/>
      <c r="O109" s="76"/>
      <c r="P109" s="76"/>
      <c r="Q109" s="76"/>
      <c r="R109" s="76"/>
      <c r="S109" s="76"/>
      <c r="T109" s="76"/>
      <c r="U109" s="76"/>
      <c r="V109" s="76"/>
      <c r="W109" s="130" t="s">
        <v>71</v>
      </c>
      <c r="X109" s="130"/>
      <c r="Y109" s="130">
        <v>1</v>
      </c>
      <c r="Z109" s="130"/>
      <c r="AA109" s="130"/>
      <c r="AB109" s="130"/>
      <c r="AC109" s="82">
        <v>1</v>
      </c>
      <c r="AD109" s="130" t="s">
        <v>71</v>
      </c>
      <c r="AE109" s="130"/>
      <c r="AF109" s="59">
        <v>-6.83</v>
      </c>
      <c r="AG109" s="110">
        <v>69</v>
      </c>
      <c r="AH109" t="s">
        <v>2392</v>
      </c>
      <c r="AI109" s="110">
        <v>-1</v>
      </c>
      <c r="AJ109" s="111">
        <v>1</v>
      </c>
      <c r="AK109" s="111">
        <v>0</v>
      </c>
      <c r="AL109" s="111">
        <v>1</v>
      </c>
      <c r="AM109" s="111">
        <v>1</v>
      </c>
      <c r="AN109" s="111">
        <v>1</v>
      </c>
      <c r="AO109" s="111">
        <v>-1</v>
      </c>
      <c r="AP109" s="111">
        <v>-1</v>
      </c>
      <c r="AQ109" s="111">
        <v>1</v>
      </c>
      <c r="AR109" s="111">
        <v>1</v>
      </c>
      <c r="AS109" s="111">
        <v>1</v>
      </c>
      <c r="AT109" s="111">
        <v>1</v>
      </c>
      <c r="AU109" s="111">
        <v>-1</v>
      </c>
      <c r="AV109" s="111">
        <v>1</v>
      </c>
      <c r="AW109" s="111">
        <v>0</v>
      </c>
      <c r="AX109" s="111">
        <v>0</v>
      </c>
      <c r="AY109" s="111">
        <v>0</v>
      </c>
      <c r="AZ109" s="111">
        <v>0</v>
      </c>
      <c r="BA109" s="111">
        <v>0</v>
      </c>
      <c r="BB109" s="111">
        <v>1</v>
      </c>
      <c r="BC109" s="111">
        <v>-1</v>
      </c>
      <c r="BD109" s="111">
        <v>1</v>
      </c>
      <c r="BE109" s="111">
        <v>-1</v>
      </c>
      <c r="BF109" s="111">
        <v>-1</v>
      </c>
      <c r="BG109" s="111">
        <v>-1</v>
      </c>
      <c r="BH109" s="111">
        <v>1</v>
      </c>
      <c r="BI109" s="111">
        <v>1</v>
      </c>
      <c r="BJ109" s="111">
        <v>1</v>
      </c>
      <c r="BK109" s="111">
        <v>1</v>
      </c>
      <c r="BL109" s="111">
        <v>1</v>
      </c>
      <c r="BM109" s="111">
        <v>-1</v>
      </c>
      <c r="BN109" s="111">
        <v>1</v>
      </c>
      <c r="BO109" s="111">
        <v>-1</v>
      </c>
      <c r="BP109" s="126">
        <f t="shared" si="1"/>
        <v>30.76923076923077</v>
      </c>
      <c r="CD109" s="85"/>
      <c r="CE109" s="85"/>
      <c r="CF109" s="85"/>
      <c r="CG109" s="85"/>
      <c r="CH109" s="85"/>
      <c r="CI109" s="85"/>
      <c r="CJ109" s="85"/>
      <c r="CK109" s="14"/>
      <c r="CL109" s="40"/>
      <c r="CM109" s="40"/>
      <c r="CN109" s="40"/>
      <c r="CO109" s="40"/>
      <c r="CP109" s="40"/>
      <c r="CQ109" s="40"/>
      <c r="CR109" s="40"/>
      <c r="CS109" s="14"/>
      <c r="CT109" s="11"/>
      <c r="CU109" s="35"/>
      <c r="CV109" s="11"/>
    </row>
    <row r="110" spans="2:100" ht="16.5" x14ac:dyDescent="0.3">
      <c r="B110" s="8">
        <v>103</v>
      </c>
      <c r="C110" s="75" t="s">
        <v>2320</v>
      </c>
      <c r="D110" s="76" t="s">
        <v>195</v>
      </c>
      <c r="E110" s="76">
        <v>0.04</v>
      </c>
      <c r="F110" s="76" t="s">
        <v>147</v>
      </c>
      <c r="G110" s="76">
        <v>136.761</v>
      </c>
      <c r="H110" s="76">
        <v>136.94399999999999</v>
      </c>
      <c r="I110" s="76">
        <v>136.46</v>
      </c>
      <c r="J110" s="75" t="s">
        <v>2321</v>
      </c>
      <c r="K110" s="76">
        <v>136.91300000000001</v>
      </c>
      <c r="L110" s="76">
        <v>-0.28000000000000003</v>
      </c>
      <c r="M110" s="76"/>
      <c r="N110" s="76"/>
      <c r="O110" s="76"/>
      <c r="P110" s="76"/>
      <c r="Q110" s="76"/>
      <c r="R110" s="76"/>
      <c r="S110" s="76"/>
      <c r="T110" s="76"/>
      <c r="U110" s="76"/>
      <c r="V110" s="76"/>
      <c r="W110" s="129" t="s">
        <v>28</v>
      </c>
      <c r="X110" s="129"/>
      <c r="Y110" s="129"/>
      <c r="Z110" s="129"/>
      <c r="AA110" s="129"/>
      <c r="AB110" s="129"/>
      <c r="AC110" s="82">
        <v>1</v>
      </c>
      <c r="AD110" s="130" t="s">
        <v>71</v>
      </c>
      <c r="AE110" s="130"/>
      <c r="AF110" s="59">
        <v>-5.73</v>
      </c>
      <c r="AG110" s="110">
        <v>70</v>
      </c>
      <c r="AH110" t="s">
        <v>2389</v>
      </c>
      <c r="AI110" s="134">
        <v>1</v>
      </c>
      <c r="AJ110" s="111">
        <v>-1</v>
      </c>
      <c r="AK110" s="111">
        <v>0</v>
      </c>
      <c r="AL110" s="111">
        <v>-1</v>
      </c>
      <c r="AM110" s="111">
        <v>-1</v>
      </c>
      <c r="AN110" s="111">
        <v>-1</v>
      </c>
      <c r="AO110" s="111">
        <v>-1</v>
      </c>
      <c r="AP110" s="111">
        <v>-1</v>
      </c>
      <c r="AQ110" s="111">
        <v>-1</v>
      </c>
      <c r="AR110" s="111">
        <v>-1</v>
      </c>
      <c r="AS110" s="111">
        <v>-1</v>
      </c>
      <c r="AT110" s="111">
        <v>1</v>
      </c>
      <c r="AU110" s="111">
        <v>-1</v>
      </c>
      <c r="AV110" s="111">
        <v>-1</v>
      </c>
      <c r="AW110" s="111">
        <v>0</v>
      </c>
      <c r="AX110" s="111">
        <v>0</v>
      </c>
      <c r="AY110" s="111">
        <v>0</v>
      </c>
      <c r="AZ110" s="111">
        <v>0</v>
      </c>
      <c r="BA110" s="111">
        <v>0</v>
      </c>
      <c r="BB110" s="111">
        <v>1</v>
      </c>
      <c r="BC110" s="111">
        <v>-1</v>
      </c>
      <c r="BD110" s="111">
        <v>-1</v>
      </c>
      <c r="BE110" s="111">
        <v>-1</v>
      </c>
      <c r="BF110" s="111">
        <v>-1</v>
      </c>
      <c r="BG110" s="111">
        <v>-1</v>
      </c>
      <c r="BH110" s="111">
        <v>1</v>
      </c>
      <c r="BI110" s="111">
        <v>1</v>
      </c>
      <c r="BJ110" s="111">
        <v>1</v>
      </c>
      <c r="BK110" s="111">
        <v>1</v>
      </c>
      <c r="BL110" s="111">
        <v>1</v>
      </c>
      <c r="BM110" s="111">
        <v>-1</v>
      </c>
      <c r="BN110" s="111">
        <v>1</v>
      </c>
      <c r="BO110" s="111">
        <v>-1</v>
      </c>
      <c r="BP110" s="126">
        <f t="shared" si="1"/>
        <v>-38.461538461538467</v>
      </c>
      <c r="CD110" s="85"/>
      <c r="CE110" s="85"/>
      <c r="CF110" s="85"/>
      <c r="CG110" s="85"/>
      <c r="CH110" s="85"/>
      <c r="CI110" s="85"/>
      <c r="CJ110" s="85"/>
      <c r="CK110" s="14"/>
      <c r="CL110" s="40"/>
      <c r="CM110" s="40"/>
      <c r="CN110" s="40"/>
      <c r="CO110" s="40"/>
      <c r="CP110" s="40"/>
      <c r="CQ110" s="40"/>
      <c r="CR110" s="40"/>
      <c r="CS110" s="14"/>
      <c r="CT110" s="11"/>
      <c r="CU110" s="35"/>
      <c r="CV110" s="11"/>
    </row>
    <row r="111" spans="2:100" ht="16.5" x14ac:dyDescent="0.3">
      <c r="B111" s="8">
        <v>104</v>
      </c>
      <c r="C111" s="73" t="s">
        <v>2322</v>
      </c>
      <c r="D111" s="74" t="s">
        <v>200</v>
      </c>
      <c r="E111" s="74">
        <v>0.04</v>
      </c>
      <c r="F111" s="74" t="s">
        <v>147</v>
      </c>
      <c r="G111" s="74">
        <v>137.21600000000001</v>
      </c>
      <c r="H111" s="74">
        <v>136.774</v>
      </c>
      <c r="I111" s="74">
        <v>137.35300000000001</v>
      </c>
      <c r="J111" s="73" t="s">
        <v>2323</v>
      </c>
      <c r="K111" s="74">
        <v>137.24199999999999</v>
      </c>
      <c r="L111" s="74">
        <v>-0.28000000000000003</v>
      </c>
      <c r="M111" s="76"/>
      <c r="N111" s="76"/>
      <c r="O111" s="76"/>
      <c r="P111" s="76"/>
      <c r="Q111" s="76"/>
      <c r="R111" s="76"/>
      <c r="S111" s="76"/>
      <c r="T111" s="76"/>
      <c r="U111" s="76"/>
      <c r="V111" s="76"/>
      <c r="W111" s="129" t="s">
        <v>28</v>
      </c>
      <c r="X111" s="129"/>
      <c r="Y111" s="129"/>
      <c r="Z111" s="129"/>
      <c r="AA111" s="129"/>
      <c r="AB111" s="129"/>
      <c r="AC111" s="82">
        <v>-1</v>
      </c>
      <c r="AD111" s="109" t="s">
        <v>73</v>
      </c>
      <c r="AE111" s="109">
        <v>1</v>
      </c>
      <c r="AF111" s="59">
        <v>0.99</v>
      </c>
      <c r="AG111" s="109">
        <v>70</v>
      </c>
      <c r="AH111" t="s">
        <v>2386</v>
      </c>
      <c r="AI111" s="134">
        <v>1</v>
      </c>
      <c r="AJ111" s="111">
        <v>1</v>
      </c>
      <c r="AK111" s="111">
        <v>0</v>
      </c>
      <c r="AL111" s="111">
        <v>1</v>
      </c>
      <c r="AM111" s="111">
        <v>-1</v>
      </c>
      <c r="AN111" s="111">
        <v>1</v>
      </c>
      <c r="AO111" s="111">
        <v>-1</v>
      </c>
      <c r="AP111" s="111">
        <v>1</v>
      </c>
      <c r="AQ111" s="111">
        <v>1</v>
      </c>
      <c r="AR111" s="111">
        <v>-1</v>
      </c>
      <c r="AS111" s="111">
        <v>1</v>
      </c>
      <c r="AT111" s="111">
        <v>1</v>
      </c>
      <c r="AU111" s="111">
        <v>-1</v>
      </c>
      <c r="AV111" s="111">
        <v>1</v>
      </c>
      <c r="AW111" s="111">
        <v>0</v>
      </c>
      <c r="AX111" s="111">
        <v>0</v>
      </c>
      <c r="AY111" s="111">
        <v>0</v>
      </c>
      <c r="AZ111" s="111">
        <v>0</v>
      </c>
      <c r="BA111" s="111">
        <v>0</v>
      </c>
      <c r="BB111" s="111">
        <v>1</v>
      </c>
      <c r="BC111" s="111">
        <v>1</v>
      </c>
      <c r="BD111" s="111">
        <v>1</v>
      </c>
      <c r="BE111" s="111">
        <v>1</v>
      </c>
      <c r="BF111" s="111">
        <v>1</v>
      </c>
      <c r="BG111" s="111">
        <v>1</v>
      </c>
      <c r="BH111" s="111">
        <v>1</v>
      </c>
      <c r="BI111" s="111">
        <v>-1</v>
      </c>
      <c r="BJ111" s="111">
        <v>-1</v>
      </c>
      <c r="BK111" s="111">
        <v>-1</v>
      </c>
      <c r="BL111" s="111">
        <v>-1</v>
      </c>
      <c r="BM111" s="111">
        <v>-1</v>
      </c>
      <c r="BN111" s="111">
        <v>-1</v>
      </c>
      <c r="BO111" s="111">
        <v>-1</v>
      </c>
      <c r="BP111" s="126">
        <f t="shared" si="1"/>
        <v>15.384615384615385</v>
      </c>
      <c r="CD111" s="85"/>
      <c r="CE111" s="85"/>
      <c r="CF111" s="85"/>
      <c r="CG111" s="85"/>
      <c r="CH111" s="85"/>
      <c r="CI111" s="85"/>
      <c r="CJ111" s="85"/>
      <c r="CK111" s="14"/>
      <c r="CL111" s="40"/>
      <c r="CM111" s="40"/>
      <c r="CN111" s="40"/>
      <c r="CO111" s="40"/>
      <c r="CP111" s="40"/>
      <c r="CQ111" s="40"/>
      <c r="CR111" s="40"/>
      <c r="CS111" s="14"/>
      <c r="CT111" s="11"/>
      <c r="CU111" s="35"/>
      <c r="CV111" s="11"/>
    </row>
    <row r="112" spans="2:100" ht="16.5" x14ac:dyDescent="0.3">
      <c r="B112" s="8">
        <v>105</v>
      </c>
      <c r="C112" s="75" t="s">
        <v>2335</v>
      </c>
      <c r="D112" s="76" t="s">
        <v>195</v>
      </c>
      <c r="E112" s="76">
        <v>0.01</v>
      </c>
      <c r="F112" s="76" t="s">
        <v>147</v>
      </c>
      <c r="G112" s="76">
        <v>137.70699999999999</v>
      </c>
      <c r="H112" s="76">
        <v>137.92099999999999</v>
      </c>
      <c r="I112" s="76">
        <v>137.38800000000001</v>
      </c>
      <c r="J112" s="75" t="s">
        <v>2336</v>
      </c>
      <c r="K112" s="76">
        <v>137.38800000000001</v>
      </c>
      <c r="L112" s="76">
        <v>-7.0000000000000007E-2</v>
      </c>
      <c r="M112" s="76">
        <v>0</v>
      </c>
      <c r="N112" s="76"/>
      <c r="O112" s="76"/>
      <c r="P112" s="76"/>
      <c r="Q112" s="76"/>
      <c r="R112" s="76"/>
      <c r="S112" s="76"/>
      <c r="T112" s="76"/>
      <c r="U112" s="76"/>
      <c r="V112" s="76"/>
      <c r="W112" s="109" t="s">
        <v>73</v>
      </c>
      <c r="X112" s="109"/>
      <c r="Y112" s="109"/>
      <c r="Z112" s="109"/>
      <c r="AA112" s="109"/>
      <c r="AB112" s="109"/>
      <c r="AC112" s="82">
        <v>1</v>
      </c>
      <c r="AE112">
        <v>1</v>
      </c>
      <c r="AF112" s="59">
        <v>3.02</v>
      </c>
      <c r="AG112" s="109">
        <v>71</v>
      </c>
      <c r="AH112" t="s">
        <v>2392</v>
      </c>
      <c r="AI112" s="134">
        <v>1</v>
      </c>
      <c r="AJ112" s="111">
        <v>1</v>
      </c>
      <c r="AK112" s="111">
        <v>0</v>
      </c>
      <c r="AL112" s="111">
        <v>1</v>
      </c>
      <c r="AM112" s="111">
        <v>1</v>
      </c>
      <c r="AN112" s="111">
        <v>1</v>
      </c>
      <c r="AO112" s="111">
        <v>1</v>
      </c>
      <c r="AP112" s="111">
        <v>1</v>
      </c>
      <c r="AQ112" s="111">
        <v>1</v>
      </c>
      <c r="AR112" s="111">
        <v>1</v>
      </c>
      <c r="AS112" s="111">
        <v>1</v>
      </c>
      <c r="AT112" s="111">
        <v>1</v>
      </c>
      <c r="AU112" s="111">
        <v>-1</v>
      </c>
      <c r="AV112" s="111">
        <v>1</v>
      </c>
      <c r="AW112" s="111">
        <v>0</v>
      </c>
      <c r="AX112" s="111">
        <v>0</v>
      </c>
      <c r="AY112" s="111">
        <v>0</v>
      </c>
      <c r="AZ112" s="111">
        <v>0</v>
      </c>
      <c r="BA112" s="111">
        <v>0</v>
      </c>
      <c r="BB112" s="111">
        <v>-1</v>
      </c>
      <c r="BC112" s="111">
        <v>1</v>
      </c>
      <c r="BD112" s="111">
        <v>1</v>
      </c>
      <c r="BE112" s="111">
        <v>1</v>
      </c>
      <c r="BF112" s="111">
        <v>1</v>
      </c>
      <c r="BG112" s="111">
        <v>-1</v>
      </c>
      <c r="BH112" s="111">
        <v>1</v>
      </c>
      <c r="BI112" s="111">
        <v>-1</v>
      </c>
      <c r="BJ112" s="111">
        <v>1</v>
      </c>
      <c r="BK112" s="111">
        <v>-1</v>
      </c>
      <c r="BL112" s="111">
        <v>-1</v>
      </c>
      <c r="BM112" s="111">
        <v>-1</v>
      </c>
      <c r="BN112" s="111">
        <v>-1</v>
      </c>
      <c r="BO112" s="111">
        <v>-1</v>
      </c>
      <c r="BP112" s="126">
        <f t="shared" si="1"/>
        <v>30.76923076923077</v>
      </c>
      <c r="CD112" s="1"/>
      <c r="CE112" s="1"/>
      <c r="CF112" s="1"/>
      <c r="CG112" s="1"/>
      <c r="CH112" s="1"/>
      <c r="CI112" s="1"/>
      <c r="CJ112" s="1"/>
      <c r="CL112" s="40"/>
      <c r="CM112" s="40"/>
      <c r="CN112" s="40"/>
      <c r="CO112" s="40"/>
      <c r="CP112" s="40"/>
      <c r="CQ112" s="40"/>
      <c r="CR112" s="40"/>
      <c r="CS112" s="14"/>
      <c r="CT112" s="11"/>
      <c r="CU112" s="35"/>
      <c r="CV112" s="11"/>
    </row>
    <row r="113" spans="2:100" ht="16.5" x14ac:dyDescent="0.3">
      <c r="B113" s="8">
        <v>106</v>
      </c>
      <c r="C113" s="73" t="s">
        <v>2337</v>
      </c>
      <c r="D113" s="74" t="s">
        <v>200</v>
      </c>
      <c r="E113" s="74">
        <v>0.04</v>
      </c>
      <c r="F113" s="74" t="s">
        <v>147</v>
      </c>
      <c r="G113" s="74">
        <v>137.345</v>
      </c>
      <c r="H113" s="74">
        <v>137.18299999999999</v>
      </c>
      <c r="I113" s="74">
        <v>137.62299999999999</v>
      </c>
      <c r="J113" s="73" t="s">
        <v>2338</v>
      </c>
      <c r="K113" s="74">
        <v>137.62299999999999</v>
      </c>
      <c r="L113" s="74">
        <v>-0.28000000000000003</v>
      </c>
      <c r="M113" s="76"/>
      <c r="N113" s="76"/>
      <c r="O113" s="76"/>
      <c r="P113" s="76"/>
      <c r="Q113" s="76"/>
      <c r="R113" s="76"/>
      <c r="S113" s="76"/>
      <c r="T113" s="76"/>
      <c r="U113" s="76"/>
      <c r="V113" s="76"/>
      <c r="W113" s="109" t="s">
        <v>73</v>
      </c>
      <c r="X113" s="109"/>
      <c r="Y113" s="109"/>
      <c r="Z113" s="109"/>
      <c r="AA113" s="109"/>
      <c r="AB113" s="109"/>
      <c r="AC113" s="82">
        <v>1</v>
      </c>
      <c r="AD113" s="76"/>
      <c r="AE113" s="76">
        <v>1</v>
      </c>
      <c r="AF113" s="59">
        <v>10.56</v>
      </c>
      <c r="AG113" s="109">
        <v>72</v>
      </c>
      <c r="AH113" t="s">
        <v>2392</v>
      </c>
      <c r="AI113" s="134">
        <v>1</v>
      </c>
      <c r="AJ113" s="111">
        <v>1</v>
      </c>
      <c r="AK113" s="111">
        <v>0</v>
      </c>
      <c r="AL113" s="111">
        <v>1</v>
      </c>
      <c r="AM113" s="111">
        <v>1</v>
      </c>
      <c r="AN113" s="111">
        <v>1</v>
      </c>
      <c r="AO113" s="111">
        <v>1</v>
      </c>
      <c r="AP113" s="111">
        <v>1</v>
      </c>
      <c r="AQ113" s="111">
        <v>1</v>
      </c>
      <c r="AR113" s="111">
        <v>1</v>
      </c>
      <c r="AS113" s="111">
        <v>1</v>
      </c>
      <c r="AT113" s="111">
        <v>1</v>
      </c>
      <c r="AU113" s="111">
        <v>-1</v>
      </c>
      <c r="AV113" s="111">
        <v>1</v>
      </c>
      <c r="AW113" s="111">
        <v>0</v>
      </c>
      <c r="AX113" s="111">
        <v>0</v>
      </c>
      <c r="AY113" s="111">
        <v>0</v>
      </c>
      <c r="AZ113" s="111">
        <v>0</v>
      </c>
      <c r="BA113" s="111">
        <v>1</v>
      </c>
      <c r="BB113" s="111">
        <v>1</v>
      </c>
      <c r="BC113" s="111">
        <v>1</v>
      </c>
      <c r="BD113" s="111">
        <v>1</v>
      </c>
      <c r="BE113" s="111">
        <v>1</v>
      </c>
      <c r="BF113" s="111">
        <v>1</v>
      </c>
      <c r="BG113" s="111">
        <v>-1</v>
      </c>
      <c r="BH113" s="111">
        <v>1</v>
      </c>
      <c r="BI113" s="111">
        <v>-1</v>
      </c>
      <c r="BJ113" s="111">
        <v>1</v>
      </c>
      <c r="BK113" s="111">
        <v>1</v>
      </c>
      <c r="BL113" s="111">
        <v>1</v>
      </c>
      <c r="BM113" s="111">
        <v>-1</v>
      </c>
      <c r="BN113" s="111">
        <v>1</v>
      </c>
      <c r="BO113" s="111">
        <v>1</v>
      </c>
      <c r="BP113" s="126">
        <f t="shared" si="1"/>
        <v>73.076923076923066</v>
      </c>
      <c r="CD113" s="85"/>
      <c r="CE113" s="85"/>
      <c r="CF113" s="85"/>
      <c r="CG113" s="85"/>
      <c r="CH113" s="85"/>
      <c r="CI113" s="85"/>
      <c r="CJ113" s="85"/>
      <c r="CK113" s="14"/>
      <c r="CL113" s="40"/>
      <c r="CM113" s="40"/>
      <c r="CN113" s="40"/>
      <c r="CO113" s="40"/>
      <c r="CP113" s="40"/>
      <c r="CQ113" s="40"/>
      <c r="CR113" s="40"/>
      <c r="CS113" s="14"/>
      <c r="CT113" s="11"/>
      <c r="CU113" s="35"/>
      <c r="CV113" s="11"/>
    </row>
    <row r="114" spans="2:100" ht="16.5" x14ac:dyDescent="0.3">
      <c r="B114" s="8">
        <v>107</v>
      </c>
      <c r="C114" s="75" t="s">
        <v>2339</v>
      </c>
      <c r="D114" s="76" t="s">
        <v>195</v>
      </c>
      <c r="E114" s="76">
        <v>0.04</v>
      </c>
      <c r="F114" s="76" t="s">
        <v>147</v>
      </c>
      <c r="G114" s="76">
        <v>137.625</v>
      </c>
      <c r="H114" s="76">
        <v>137.90100000000001</v>
      </c>
      <c r="I114" s="76">
        <v>137.35599999999999</v>
      </c>
      <c r="J114" s="75" t="s">
        <v>2340</v>
      </c>
      <c r="K114" s="76">
        <v>137.35599999999999</v>
      </c>
      <c r="L114" s="76">
        <v>-0.28000000000000003</v>
      </c>
      <c r="M114" s="76">
        <v>0</v>
      </c>
      <c r="N114" s="76"/>
      <c r="O114" s="76"/>
      <c r="P114" s="76"/>
      <c r="Q114" s="76"/>
      <c r="R114" s="76"/>
      <c r="S114" s="76"/>
      <c r="T114" s="76"/>
      <c r="U114" s="76"/>
      <c r="V114" s="76"/>
      <c r="W114" s="109" t="s">
        <v>73</v>
      </c>
      <c r="X114" s="109"/>
      <c r="Y114" s="109"/>
      <c r="Z114" s="109"/>
      <c r="AA114" s="109"/>
      <c r="AB114" s="109"/>
      <c r="AC114" s="82">
        <v>1</v>
      </c>
      <c r="AD114" s="74"/>
      <c r="AE114" s="74">
        <v>1</v>
      </c>
      <c r="AF114" s="59">
        <v>10.199999999999999</v>
      </c>
      <c r="AG114" s="109">
        <v>73</v>
      </c>
      <c r="AH114" t="s">
        <v>2392</v>
      </c>
      <c r="AI114" s="134">
        <v>1</v>
      </c>
      <c r="AJ114" s="111">
        <v>1</v>
      </c>
      <c r="AK114" s="111">
        <v>0</v>
      </c>
      <c r="AL114" s="111">
        <v>1</v>
      </c>
      <c r="AM114" s="111">
        <v>1</v>
      </c>
      <c r="AN114" s="111">
        <v>1</v>
      </c>
      <c r="AO114" s="111">
        <v>1</v>
      </c>
      <c r="AP114" s="111">
        <v>1</v>
      </c>
      <c r="AQ114" s="111">
        <v>1</v>
      </c>
      <c r="AR114" s="111">
        <v>1</v>
      </c>
      <c r="AS114" s="111">
        <v>1</v>
      </c>
      <c r="AT114" s="111">
        <v>1</v>
      </c>
      <c r="AU114" s="111">
        <v>-1</v>
      </c>
      <c r="AV114" s="111">
        <v>1</v>
      </c>
      <c r="AW114" s="111">
        <v>0</v>
      </c>
      <c r="AX114" s="111">
        <v>0</v>
      </c>
      <c r="AY114" s="111">
        <v>0</v>
      </c>
      <c r="AZ114" s="111">
        <v>0</v>
      </c>
      <c r="BA114" s="111">
        <v>1</v>
      </c>
      <c r="BB114" s="111">
        <v>1</v>
      </c>
      <c r="BC114" s="111">
        <v>1</v>
      </c>
      <c r="BD114" s="111">
        <v>1</v>
      </c>
      <c r="BE114" s="111">
        <v>1</v>
      </c>
      <c r="BF114" s="111">
        <v>1</v>
      </c>
      <c r="BG114" s="111">
        <v>-1</v>
      </c>
      <c r="BH114" s="111">
        <v>1</v>
      </c>
      <c r="BI114" s="111">
        <v>-1</v>
      </c>
      <c r="BJ114" s="111">
        <v>1</v>
      </c>
      <c r="BK114" s="111">
        <v>1</v>
      </c>
      <c r="BL114" s="111">
        <v>1</v>
      </c>
      <c r="BM114" s="111">
        <v>-1</v>
      </c>
      <c r="BN114" s="111">
        <v>1</v>
      </c>
      <c r="BO114" s="111">
        <v>1</v>
      </c>
      <c r="BP114" s="126">
        <f t="shared" si="1"/>
        <v>73.076923076923066</v>
      </c>
      <c r="CD114" s="85"/>
      <c r="CE114" s="85"/>
      <c r="CF114" s="85"/>
      <c r="CG114" s="85"/>
      <c r="CH114" s="85"/>
      <c r="CI114" s="85"/>
      <c r="CJ114" s="85"/>
      <c r="CK114" s="14"/>
      <c r="CL114" s="40"/>
      <c r="CM114" s="40"/>
      <c r="CN114" s="40"/>
      <c r="CO114" s="40"/>
      <c r="CP114" s="40"/>
      <c r="CQ114" s="40"/>
      <c r="CR114" s="40"/>
      <c r="CS114" s="14"/>
      <c r="CT114" s="11"/>
      <c r="CU114" s="35"/>
      <c r="CV114" s="11"/>
    </row>
    <row r="115" spans="2:100" ht="16.5" x14ac:dyDescent="0.3">
      <c r="B115" s="8">
        <v>108</v>
      </c>
      <c r="C115" s="73" t="s">
        <v>2341</v>
      </c>
      <c r="D115" s="74" t="s">
        <v>195</v>
      </c>
      <c r="E115" s="74">
        <v>0.04</v>
      </c>
      <c r="F115" s="74" t="s">
        <v>147</v>
      </c>
      <c r="G115" s="74">
        <v>136.619</v>
      </c>
      <c r="H115" s="74">
        <v>136.935</v>
      </c>
      <c r="I115" s="74">
        <v>135.864</v>
      </c>
      <c r="J115" s="73" t="s">
        <v>2342</v>
      </c>
      <c r="K115" s="74">
        <v>136.828</v>
      </c>
      <c r="L115" s="74">
        <v>-0.28000000000000003</v>
      </c>
      <c r="M115" s="76">
        <v>0</v>
      </c>
      <c r="N115" s="76"/>
      <c r="O115" s="76"/>
      <c r="P115" s="76"/>
      <c r="Q115" s="76"/>
      <c r="R115" s="76"/>
      <c r="S115" s="76"/>
      <c r="T115" s="76"/>
      <c r="U115" s="76"/>
      <c r="V115" s="76"/>
      <c r="W115" s="129" t="s">
        <v>28</v>
      </c>
      <c r="X115" s="129">
        <v>1</v>
      </c>
      <c r="Y115" s="129"/>
      <c r="Z115" s="129">
        <v>1</v>
      </c>
      <c r="AA115" s="129"/>
      <c r="AB115" s="129"/>
      <c r="AC115" s="82">
        <v>1</v>
      </c>
      <c r="AD115" s="130" t="s">
        <v>71</v>
      </c>
      <c r="AE115" s="130"/>
      <c r="AF115" s="59">
        <v>-7.93</v>
      </c>
      <c r="AG115" s="110">
        <v>74</v>
      </c>
      <c r="AH115" t="s">
        <v>2392</v>
      </c>
      <c r="AI115" s="110">
        <v>-1</v>
      </c>
      <c r="AJ115" s="111">
        <v>-1</v>
      </c>
      <c r="AK115" s="111">
        <v>0</v>
      </c>
      <c r="AL115" s="111">
        <v>-1</v>
      </c>
      <c r="AM115" s="111">
        <v>1</v>
      </c>
      <c r="AN115" s="111">
        <v>1</v>
      </c>
      <c r="AO115" s="111">
        <v>-1</v>
      </c>
      <c r="AP115" s="111">
        <v>-1</v>
      </c>
      <c r="AQ115" s="111">
        <v>1</v>
      </c>
      <c r="AR115" s="111">
        <v>1</v>
      </c>
      <c r="AS115" s="111">
        <v>1</v>
      </c>
      <c r="AT115" s="111">
        <v>1</v>
      </c>
      <c r="AU115" s="111">
        <v>-1</v>
      </c>
      <c r="AV115" s="111">
        <v>1</v>
      </c>
      <c r="AW115" s="111">
        <v>0</v>
      </c>
      <c r="AX115" s="111">
        <v>0</v>
      </c>
      <c r="AY115" s="111">
        <v>0</v>
      </c>
      <c r="AZ115" s="111">
        <v>0</v>
      </c>
      <c r="BA115" s="111">
        <v>1</v>
      </c>
      <c r="BB115" s="111">
        <v>1</v>
      </c>
      <c r="BC115" s="111">
        <v>1</v>
      </c>
      <c r="BD115" s="111">
        <v>1</v>
      </c>
      <c r="BE115" s="111">
        <v>1</v>
      </c>
      <c r="BF115" s="111">
        <v>1</v>
      </c>
      <c r="BG115" s="111">
        <v>-1</v>
      </c>
      <c r="BH115" s="111">
        <v>-1</v>
      </c>
      <c r="BI115" s="111">
        <v>-1</v>
      </c>
      <c r="BJ115" s="111">
        <v>1</v>
      </c>
      <c r="BK115" s="111">
        <v>1</v>
      </c>
      <c r="BL115" s="111">
        <v>1</v>
      </c>
      <c r="BM115" s="111">
        <v>-1</v>
      </c>
      <c r="BN115" s="111">
        <v>1</v>
      </c>
      <c r="BO115" s="111">
        <v>1</v>
      </c>
      <c r="BP115" s="126">
        <f t="shared" si="1"/>
        <v>34.615384615384613</v>
      </c>
      <c r="CD115" s="85"/>
      <c r="CE115" s="85"/>
      <c r="CF115" s="85"/>
      <c r="CG115" s="85"/>
      <c r="CH115" s="85"/>
      <c r="CI115" s="85"/>
      <c r="CJ115" s="85"/>
      <c r="CK115" s="14"/>
      <c r="CL115" s="40"/>
      <c r="CM115" s="40"/>
      <c r="CN115" s="40"/>
      <c r="CO115" s="40"/>
      <c r="CP115" s="40"/>
      <c r="CQ115" s="40"/>
      <c r="CR115" s="40"/>
      <c r="CS115" s="14"/>
      <c r="CT115" s="11"/>
      <c r="CU115" s="35"/>
      <c r="CV115" s="11"/>
    </row>
    <row r="116" spans="2:100" ht="16.5" x14ac:dyDescent="0.3">
      <c r="B116" s="8">
        <v>109</v>
      </c>
      <c r="C116" s="75" t="s">
        <v>2343</v>
      </c>
      <c r="D116" s="76" t="s">
        <v>200</v>
      </c>
      <c r="E116" s="76">
        <v>0.04</v>
      </c>
      <c r="F116" s="76" t="s">
        <v>147</v>
      </c>
      <c r="G116" s="76">
        <v>137.047</v>
      </c>
      <c r="H116" s="76">
        <v>136.54</v>
      </c>
      <c r="I116" s="76">
        <v>137.65700000000001</v>
      </c>
      <c r="J116" s="75" t="s">
        <v>2344</v>
      </c>
      <c r="K116" s="76">
        <v>137.03800000000001</v>
      </c>
      <c r="L116" s="76">
        <v>-0.28000000000000003</v>
      </c>
      <c r="M116" s="76">
        <v>0</v>
      </c>
      <c r="N116" s="76"/>
      <c r="O116" s="76"/>
      <c r="P116" s="76"/>
      <c r="Q116" s="76"/>
      <c r="R116" s="76"/>
      <c r="S116" s="76"/>
      <c r="T116" s="76"/>
      <c r="U116" s="76"/>
      <c r="V116" s="76"/>
      <c r="W116" s="128" t="s">
        <v>72</v>
      </c>
      <c r="X116" s="128"/>
      <c r="Y116" s="128"/>
      <c r="Z116" s="128">
        <v>1</v>
      </c>
      <c r="AA116" s="128"/>
      <c r="AB116" s="128">
        <v>1</v>
      </c>
      <c r="AC116" s="82">
        <v>1</v>
      </c>
      <c r="AD116" s="130" t="s">
        <v>71</v>
      </c>
      <c r="AE116" s="130"/>
      <c r="AF116" s="59">
        <v>-0.35</v>
      </c>
      <c r="AG116" s="110">
        <v>75</v>
      </c>
      <c r="AH116" t="s">
        <v>2386</v>
      </c>
      <c r="AI116" s="110">
        <v>-1</v>
      </c>
      <c r="AJ116" s="111">
        <v>1</v>
      </c>
      <c r="AK116" s="111">
        <v>0</v>
      </c>
      <c r="AL116" s="111">
        <v>1</v>
      </c>
      <c r="AM116" s="111">
        <v>-1</v>
      </c>
      <c r="AN116" s="111">
        <v>-1</v>
      </c>
      <c r="AO116" s="111">
        <v>-1</v>
      </c>
      <c r="AP116" s="111">
        <v>-1</v>
      </c>
      <c r="AQ116" s="111">
        <v>1</v>
      </c>
      <c r="AR116" s="111">
        <v>-1</v>
      </c>
      <c r="AS116" s="111">
        <v>-1</v>
      </c>
      <c r="AT116" s="111">
        <v>-1</v>
      </c>
      <c r="AU116" s="111">
        <v>-1</v>
      </c>
      <c r="AV116" s="111">
        <v>-1</v>
      </c>
      <c r="AW116" s="111">
        <v>0</v>
      </c>
      <c r="AX116" s="111">
        <v>0</v>
      </c>
      <c r="AY116" s="111">
        <v>0</v>
      </c>
      <c r="AZ116" s="111">
        <v>0</v>
      </c>
      <c r="BA116" s="111">
        <v>1</v>
      </c>
      <c r="BB116" s="111">
        <v>1</v>
      </c>
      <c r="BC116" s="111">
        <v>1</v>
      </c>
      <c r="BD116" s="111">
        <v>1</v>
      </c>
      <c r="BE116" s="111">
        <v>1</v>
      </c>
      <c r="BF116" s="111">
        <v>1</v>
      </c>
      <c r="BG116" s="111">
        <v>-1</v>
      </c>
      <c r="BH116" s="111">
        <v>-1</v>
      </c>
      <c r="BI116" s="111">
        <v>-1</v>
      </c>
      <c r="BJ116" s="111">
        <v>-1</v>
      </c>
      <c r="BK116" s="111">
        <v>1</v>
      </c>
      <c r="BL116" s="111">
        <v>1</v>
      </c>
      <c r="BM116" s="111">
        <v>-1</v>
      </c>
      <c r="BN116" s="111">
        <v>1</v>
      </c>
      <c r="BO116" s="111">
        <v>1</v>
      </c>
      <c r="BP116" s="126">
        <f>(SUM(AJ116:BO116)/26)*100</f>
        <v>-3.8461538461538463</v>
      </c>
      <c r="CD116" s="85"/>
      <c r="CE116" s="85"/>
      <c r="CF116" s="85"/>
      <c r="CG116" s="85"/>
      <c r="CH116" s="85"/>
      <c r="CI116" s="85"/>
      <c r="CJ116" s="85"/>
      <c r="CK116" s="14"/>
      <c r="CL116" s="40"/>
      <c r="CM116" s="40"/>
      <c r="CN116" s="40"/>
      <c r="CO116" s="40"/>
      <c r="CP116" s="40"/>
      <c r="CQ116" s="40"/>
      <c r="CR116" s="40"/>
      <c r="CS116" s="14"/>
      <c r="CT116" s="11"/>
      <c r="CU116" s="35"/>
      <c r="CV116" s="11"/>
    </row>
    <row r="117" spans="2:100" ht="16.5" x14ac:dyDescent="0.3">
      <c r="B117" s="8">
        <v>110</v>
      </c>
      <c r="C117" s="73" t="s">
        <v>2345</v>
      </c>
      <c r="D117" s="74" t="s">
        <v>195</v>
      </c>
      <c r="E117" s="74">
        <v>0.04</v>
      </c>
      <c r="F117" s="74" t="s">
        <v>147</v>
      </c>
      <c r="G117" s="74">
        <v>136.41499999999999</v>
      </c>
      <c r="H117" s="74">
        <v>136.91399999999999</v>
      </c>
      <c r="I117" s="74">
        <v>135.86699999999999</v>
      </c>
      <c r="J117" s="73" t="s">
        <v>2346</v>
      </c>
      <c r="K117" s="74">
        <v>136.006</v>
      </c>
      <c r="L117" s="74">
        <v>-0.28000000000000003</v>
      </c>
      <c r="M117" s="76">
        <v>0</v>
      </c>
      <c r="N117" s="76"/>
      <c r="O117" s="76"/>
      <c r="P117" s="76"/>
      <c r="Q117" s="76"/>
      <c r="R117" s="76"/>
      <c r="S117" s="76"/>
      <c r="T117" s="76"/>
      <c r="U117" s="76"/>
      <c r="V117" s="76"/>
      <c r="W117" s="129" t="s">
        <v>28</v>
      </c>
      <c r="X117" s="129">
        <v>1</v>
      </c>
      <c r="Y117" s="129"/>
      <c r="Z117" s="129"/>
      <c r="AA117" s="129"/>
      <c r="AB117" s="129"/>
      <c r="AC117" s="82">
        <v>-1</v>
      </c>
      <c r="AD117" s="109" t="s">
        <v>73</v>
      </c>
      <c r="AE117" s="109">
        <v>1</v>
      </c>
      <c r="AF117" s="59">
        <v>15.54</v>
      </c>
      <c r="AG117" s="109">
        <v>76</v>
      </c>
      <c r="AH117" t="s">
        <v>2393</v>
      </c>
      <c r="AI117" s="134">
        <v>1</v>
      </c>
      <c r="AJ117" s="111">
        <v>1</v>
      </c>
      <c r="AK117" s="111">
        <v>0</v>
      </c>
      <c r="AL117" s="111">
        <v>1</v>
      </c>
      <c r="AM117" s="111">
        <v>1</v>
      </c>
      <c r="AN117" s="111">
        <v>1</v>
      </c>
      <c r="AO117" s="111">
        <v>1</v>
      </c>
      <c r="AP117" s="111">
        <v>1</v>
      </c>
      <c r="AQ117" s="111">
        <v>1</v>
      </c>
      <c r="AR117" s="111">
        <v>1</v>
      </c>
      <c r="AS117" s="111">
        <v>1</v>
      </c>
      <c r="AT117" s="111">
        <v>1</v>
      </c>
      <c r="AU117" s="111">
        <v>-1</v>
      </c>
      <c r="AV117" s="111">
        <v>1</v>
      </c>
      <c r="AW117" s="111">
        <v>0</v>
      </c>
      <c r="AX117" s="111">
        <v>0</v>
      </c>
      <c r="AY117" s="111">
        <v>0</v>
      </c>
      <c r="AZ117" s="111">
        <v>0</v>
      </c>
      <c r="BA117" s="111">
        <v>1</v>
      </c>
      <c r="BB117" s="111">
        <v>1</v>
      </c>
      <c r="BC117" s="111">
        <v>1</v>
      </c>
      <c r="BD117" s="111">
        <v>1</v>
      </c>
      <c r="BE117" s="111">
        <v>1</v>
      </c>
      <c r="BF117" s="111">
        <v>1</v>
      </c>
      <c r="BG117" s="111">
        <v>1</v>
      </c>
      <c r="BH117" s="111">
        <v>1</v>
      </c>
      <c r="BI117" s="111">
        <v>1</v>
      </c>
      <c r="BJ117" s="111">
        <v>1</v>
      </c>
      <c r="BL117" s="111">
        <v>1</v>
      </c>
      <c r="BM117" s="111">
        <v>-1</v>
      </c>
      <c r="BN117" s="111">
        <v>1</v>
      </c>
      <c r="BO117" s="111">
        <v>1</v>
      </c>
      <c r="BP117" s="126">
        <f t="shared" ref="BP117:BP119" si="2">(SUM(AJ117:BO117)/26)*100</f>
        <v>84.615384615384613</v>
      </c>
      <c r="CD117" s="85"/>
      <c r="CE117" s="85"/>
      <c r="CF117" s="85"/>
      <c r="CG117" s="85"/>
      <c r="CH117" s="85"/>
      <c r="CI117" s="85"/>
      <c r="CJ117" s="85"/>
      <c r="CK117" s="14"/>
      <c r="CL117" s="40"/>
      <c r="CM117" s="40"/>
      <c r="CN117" s="40"/>
      <c r="CO117" s="40"/>
      <c r="CP117" s="40"/>
      <c r="CQ117" s="40"/>
      <c r="CR117" s="40"/>
      <c r="CS117" s="14"/>
      <c r="CT117" s="11"/>
      <c r="CU117" s="35"/>
      <c r="CV117" s="11"/>
    </row>
    <row r="118" spans="2:100" ht="16.5" x14ac:dyDescent="0.3">
      <c r="B118" s="8">
        <v>111</v>
      </c>
      <c r="C118" s="75" t="s">
        <v>2347</v>
      </c>
      <c r="D118" s="76" t="s">
        <v>200</v>
      </c>
      <c r="E118" s="76">
        <v>0.04</v>
      </c>
      <c r="F118" s="76" t="s">
        <v>147</v>
      </c>
      <c r="G118" s="76">
        <v>136.38200000000001</v>
      </c>
      <c r="H118" s="76">
        <v>0</v>
      </c>
      <c r="I118" s="76">
        <v>136.4</v>
      </c>
      <c r="J118" s="75" t="s">
        <v>2348</v>
      </c>
      <c r="K118" s="76">
        <v>135.85900000000001</v>
      </c>
      <c r="L118" s="76">
        <v>-0.28000000000000003</v>
      </c>
      <c r="M118" s="76">
        <v>0</v>
      </c>
      <c r="N118" s="76"/>
      <c r="O118" s="76"/>
      <c r="P118" s="76"/>
      <c r="Q118" s="76"/>
      <c r="R118" s="76"/>
      <c r="S118" s="76"/>
      <c r="T118" s="76"/>
      <c r="U118" s="76"/>
      <c r="V118" s="76"/>
      <c r="W118" s="129" t="s">
        <v>28</v>
      </c>
      <c r="X118" s="129">
        <v>1</v>
      </c>
      <c r="Y118" s="129"/>
      <c r="Z118" s="129"/>
      <c r="AA118" s="129"/>
      <c r="AB118" s="129"/>
      <c r="AC118" s="82">
        <v>-1</v>
      </c>
      <c r="AD118" s="109" t="s">
        <v>73</v>
      </c>
      <c r="AE118" s="109">
        <v>1</v>
      </c>
      <c r="AF118" s="59">
        <v>-19.86</v>
      </c>
      <c r="AG118" s="110">
        <v>75</v>
      </c>
      <c r="AH118" t="s">
        <v>2391</v>
      </c>
      <c r="AI118" s="110">
        <v>-1</v>
      </c>
      <c r="AJ118" s="111">
        <v>-1</v>
      </c>
      <c r="AK118" s="111">
        <v>0</v>
      </c>
      <c r="AL118" s="111">
        <v>-1</v>
      </c>
      <c r="AM118" s="111">
        <v>-1</v>
      </c>
      <c r="AN118" s="111">
        <v>-1</v>
      </c>
      <c r="AO118" s="111">
        <v>-1</v>
      </c>
      <c r="AP118" s="111">
        <v>-1</v>
      </c>
      <c r="AQ118" s="111">
        <v>-1</v>
      </c>
      <c r="AR118" s="111">
        <v>-1</v>
      </c>
      <c r="AS118" s="111">
        <v>-1</v>
      </c>
      <c r="AT118" s="111">
        <v>-1</v>
      </c>
      <c r="AU118" s="111">
        <v>-1</v>
      </c>
      <c r="AV118" s="111">
        <v>-1</v>
      </c>
      <c r="AW118" s="111">
        <v>0</v>
      </c>
      <c r="AX118" s="111">
        <v>0</v>
      </c>
      <c r="AY118" s="111">
        <v>0</v>
      </c>
      <c r="AZ118" s="111">
        <v>0</v>
      </c>
      <c r="BA118" s="111">
        <v>1</v>
      </c>
      <c r="BB118" s="111">
        <v>1</v>
      </c>
      <c r="BC118" s="111">
        <v>1</v>
      </c>
      <c r="BD118" s="111">
        <v>-1</v>
      </c>
      <c r="BE118" s="111">
        <v>-1</v>
      </c>
      <c r="BF118" s="111">
        <v>-1</v>
      </c>
      <c r="BG118" s="111">
        <v>-1</v>
      </c>
      <c r="BH118" s="111">
        <v>1</v>
      </c>
      <c r="BI118" s="111">
        <v>-1</v>
      </c>
      <c r="BJ118" s="111">
        <v>1</v>
      </c>
      <c r="BK118" s="111">
        <v>1</v>
      </c>
      <c r="BL118" s="111">
        <v>1</v>
      </c>
      <c r="BM118" s="111">
        <v>-1</v>
      </c>
      <c r="BN118" s="111">
        <v>1</v>
      </c>
      <c r="BO118" s="111">
        <v>1</v>
      </c>
      <c r="BP118" s="126">
        <f t="shared" si="2"/>
        <v>-34.615384615384613</v>
      </c>
      <c r="CD118" s="85"/>
      <c r="CE118" s="85"/>
      <c r="CF118" s="85"/>
      <c r="CG118" s="85"/>
      <c r="CH118" s="85"/>
      <c r="CI118" s="85"/>
      <c r="CJ118" s="85"/>
      <c r="CK118" s="14"/>
      <c r="CL118" s="40"/>
      <c r="CM118" s="40"/>
      <c r="CN118" s="40"/>
      <c r="CO118" s="40"/>
      <c r="CP118" s="40"/>
      <c r="CQ118" s="40"/>
      <c r="CR118" s="40"/>
      <c r="CS118" s="14"/>
      <c r="CT118" s="11"/>
      <c r="CU118" s="35"/>
      <c r="CV118" s="11"/>
    </row>
    <row r="119" spans="2:100" ht="16.5" x14ac:dyDescent="0.3">
      <c r="B119" s="8">
        <v>112</v>
      </c>
      <c r="C119" s="73" t="s">
        <v>2349</v>
      </c>
      <c r="D119" s="74" t="s">
        <v>200</v>
      </c>
      <c r="E119" s="74">
        <v>0.04</v>
      </c>
      <c r="F119" s="74" t="s">
        <v>147</v>
      </c>
      <c r="G119" s="74">
        <v>135.803</v>
      </c>
      <c r="H119" s="74">
        <v>0</v>
      </c>
      <c r="I119" s="74">
        <v>136.33199999999999</v>
      </c>
      <c r="J119" s="73" t="s">
        <v>2350</v>
      </c>
      <c r="K119" s="74">
        <v>135.86000000000001</v>
      </c>
      <c r="L119" s="74">
        <v>-0.28000000000000003</v>
      </c>
      <c r="M119" s="76">
        <v>0</v>
      </c>
      <c r="N119" s="76"/>
      <c r="O119" s="76"/>
      <c r="P119" s="76"/>
      <c r="Q119" s="76"/>
      <c r="R119" s="76"/>
      <c r="S119" s="76"/>
      <c r="T119" s="76"/>
      <c r="U119" s="76"/>
      <c r="V119" s="76"/>
      <c r="W119" s="129" t="s">
        <v>28</v>
      </c>
      <c r="X119" s="129">
        <v>1</v>
      </c>
      <c r="Y119" s="129"/>
      <c r="Z119" s="129"/>
      <c r="AA119" s="129"/>
      <c r="AB119" s="129"/>
      <c r="AC119" s="82">
        <v>-1</v>
      </c>
      <c r="AD119" s="109" t="s">
        <v>73</v>
      </c>
      <c r="AE119" s="109">
        <v>1</v>
      </c>
      <c r="AF119" s="59">
        <v>2.17</v>
      </c>
      <c r="AG119" s="109">
        <v>77</v>
      </c>
      <c r="AH119" t="s">
        <v>2393</v>
      </c>
      <c r="AI119" s="134">
        <v>1</v>
      </c>
      <c r="AJ119" s="111">
        <v>1</v>
      </c>
      <c r="AK119" s="111">
        <v>0</v>
      </c>
      <c r="AL119" s="111">
        <v>1</v>
      </c>
      <c r="AM119" s="111">
        <v>1</v>
      </c>
      <c r="AN119" s="111">
        <v>1</v>
      </c>
      <c r="AO119" s="111">
        <v>-1</v>
      </c>
      <c r="AP119" s="111">
        <v>1</v>
      </c>
      <c r="AQ119" s="111">
        <v>1</v>
      </c>
      <c r="AR119" s="111">
        <v>1</v>
      </c>
      <c r="AS119" s="111">
        <v>-1</v>
      </c>
      <c r="AT119" s="111">
        <v>-1</v>
      </c>
      <c r="AU119" s="111">
        <v>1</v>
      </c>
      <c r="AV119" s="111">
        <v>1</v>
      </c>
      <c r="AW119" s="111">
        <v>0</v>
      </c>
      <c r="AX119" s="111">
        <v>0</v>
      </c>
      <c r="AY119" s="111">
        <v>0</v>
      </c>
      <c r="AZ119" s="111">
        <v>0</v>
      </c>
      <c r="BA119" s="111">
        <v>1</v>
      </c>
      <c r="BB119" s="111">
        <v>1</v>
      </c>
      <c r="BC119" s="111">
        <v>1</v>
      </c>
      <c r="BD119" s="111">
        <v>1</v>
      </c>
      <c r="BE119" s="111">
        <v>1</v>
      </c>
      <c r="BF119" s="111">
        <v>1</v>
      </c>
      <c r="BG119" s="111">
        <v>1</v>
      </c>
      <c r="BH119" s="111">
        <v>1</v>
      </c>
      <c r="BI119" s="111">
        <v>-1</v>
      </c>
      <c r="BJ119" s="111">
        <v>-1</v>
      </c>
      <c r="BK119" s="111">
        <v>1</v>
      </c>
      <c r="BL119" s="111">
        <v>1</v>
      </c>
      <c r="BM119" s="111">
        <v>-1</v>
      </c>
      <c r="BN119" s="111">
        <v>1</v>
      </c>
      <c r="BO119" s="111">
        <v>1</v>
      </c>
      <c r="BP119" s="126">
        <f t="shared" si="2"/>
        <v>57.692307692307686</v>
      </c>
      <c r="CD119" s="85"/>
      <c r="CE119" s="85"/>
      <c r="CF119" s="85"/>
      <c r="CG119" s="85"/>
      <c r="CH119" s="85"/>
      <c r="CI119" s="85"/>
      <c r="CJ119" s="85"/>
      <c r="CK119" s="14"/>
      <c r="CL119" s="40"/>
      <c r="CM119" s="40"/>
      <c r="CN119" s="40"/>
      <c r="CO119" s="40"/>
      <c r="CP119" s="40"/>
      <c r="CQ119" s="40"/>
      <c r="CR119" s="40"/>
      <c r="CS119" s="14"/>
      <c r="CT119" s="11"/>
      <c r="CU119" s="35"/>
      <c r="CV119" s="11"/>
    </row>
    <row r="120" spans="2:100" ht="16.5" x14ac:dyDescent="0.3">
      <c r="B120" s="8">
        <v>113</v>
      </c>
      <c r="C120" s="75" t="s">
        <v>2351</v>
      </c>
      <c r="D120" s="76" t="s">
        <v>195</v>
      </c>
      <c r="E120" s="76">
        <v>0.04</v>
      </c>
      <c r="F120" s="76" t="s">
        <v>147</v>
      </c>
      <c r="G120" s="76">
        <v>136.93100000000001</v>
      </c>
      <c r="H120" s="76">
        <v>137.416</v>
      </c>
      <c r="I120" s="76">
        <v>136.30000000000001</v>
      </c>
      <c r="J120" s="75" t="s">
        <v>2352</v>
      </c>
      <c r="K120" s="76">
        <v>137.15199999999999</v>
      </c>
      <c r="L120" s="76">
        <v>-0.28000000000000003</v>
      </c>
      <c r="M120" s="76">
        <v>0</v>
      </c>
      <c r="N120" s="76"/>
      <c r="O120" s="76"/>
      <c r="P120" s="76"/>
      <c r="Q120" s="76"/>
      <c r="R120" s="76"/>
      <c r="S120" s="76"/>
      <c r="T120" s="76"/>
      <c r="U120" s="76"/>
      <c r="V120" s="76"/>
      <c r="W120" s="129" t="s">
        <v>28</v>
      </c>
      <c r="X120" s="129">
        <v>1</v>
      </c>
      <c r="Y120" s="129"/>
      <c r="Z120" s="129"/>
      <c r="AA120" s="129"/>
      <c r="AB120" s="129"/>
      <c r="AC120" s="82">
        <v>-1</v>
      </c>
      <c r="AD120" s="109" t="s">
        <v>73</v>
      </c>
      <c r="AE120" s="109">
        <v>1</v>
      </c>
      <c r="AF120" s="59">
        <v>-8.39</v>
      </c>
      <c r="AG120" s="110">
        <v>78</v>
      </c>
      <c r="AH120" t="s">
        <v>2393</v>
      </c>
      <c r="AI120" s="134">
        <v>1</v>
      </c>
      <c r="AP120" s="126"/>
      <c r="CD120" s="85"/>
      <c r="CE120" s="85"/>
      <c r="CF120" s="85"/>
      <c r="CG120" s="85"/>
      <c r="CH120" s="85"/>
      <c r="CI120" s="85"/>
      <c r="CJ120" s="85"/>
      <c r="CK120" s="14"/>
      <c r="CL120" s="40"/>
      <c r="CM120" s="40"/>
      <c r="CN120" s="40"/>
      <c r="CO120" s="40"/>
      <c r="CP120" s="40"/>
      <c r="CQ120" s="40"/>
      <c r="CR120" s="40"/>
      <c r="CS120" s="14"/>
      <c r="CT120" s="11"/>
      <c r="CU120" s="35"/>
      <c r="CV120" s="11"/>
    </row>
    <row r="121" spans="2:100" ht="16.5" x14ac:dyDescent="0.3">
      <c r="B121" s="8">
        <v>114</v>
      </c>
      <c r="C121" s="73" t="s">
        <v>2353</v>
      </c>
      <c r="D121" s="74" t="s">
        <v>195</v>
      </c>
      <c r="E121" s="74">
        <v>0.04</v>
      </c>
      <c r="F121" s="74" t="s">
        <v>147</v>
      </c>
      <c r="G121" s="74">
        <v>136.785</v>
      </c>
      <c r="H121" s="74">
        <v>137.392</v>
      </c>
      <c r="I121" s="74">
        <v>135.9</v>
      </c>
      <c r="J121" s="73" t="s">
        <v>2354</v>
      </c>
      <c r="K121" s="74">
        <v>137.154</v>
      </c>
      <c r="L121" s="74">
        <v>-0.28000000000000003</v>
      </c>
      <c r="M121" s="76">
        <v>0</v>
      </c>
      <c r="N121" s="76"/>
      <c r="O121" s="76"/>
      <c r="P121" s="76"/>
      <c r="Q121" s="76"/>
      <c r="R121" s="76"/>
      <c r="S121" s="76"/>
      <c r="T121" s="76"/>
      <c r="U121" s="76"/>
      <c r="V121" s="76"/>
      <c r="W121" s="129" t="s">
        <v>28</v>
      </c>
      <c r="X121" s="129">
        <v>1</v>
      </c>
      <c r="Y121" s="129"/>
      <c r="Z121" s="129"/>
      <c r="AA121" s="129"/>
      <c r="AB121" s="129"/>
      <c r="AC121" s="82">
        <v>-1</v>
      </c>
      <c r="AD121" s="109" t="s">
        <v>73</v>
      </c>
      <c r="AE121" s="109">
        <v>1</v>
      </c>
      <c r="AF121" s="59">
        <v>-13.99</v>
      </c>
      <c r="AG121" s="110">
        <v>79</v>
      </c>
      <c r="CD121" s="85"/>
      <c r="CE121" s="85"/>
      <c r="CF121" s="85"/>
      <c r="CG121" s="85"/>
      <c r="CH121" s="85"/>
      <c r="CI121" s="85"/>
      <c r="CJ121" s="85"/>
      <c r="CK121" s="40"/>
      <c r="CL121" s="40"/>
      <c r="CM121" s="40"/>
      <c r="CN121" s="40"/>
      <c r="CO121" s="40"/>
      <c r="CP121" s="40"/>
      <c r="CQ121" s="40"/>
      <c r="CR121" s="40"/>
      <c r="CS121" s="14"/>
      <c r="CT121" s="11"/>
      <c r="CU121" s="35"/>
      <c r="CV121" s="11"/>
    </row>
    <row r="122" spans="2:100" ht="16.5" x14ac:dyDescent="0.3">
      <c r="B122" s="8">
        <v>115</v>
      </c>
      <c r="C122" s="75" t="s">
        <v>2355</v>
      </c>
      <c r="D122" s="76" t="s">
        <v>195</v>
      </c>
      <c r="E122" s="76">
        <v>1</v>
      </c>
      <c r="F122" s="76" t="s">
        <v>147</v>
      </c>
      <c r="G122" s="76">
        <v>136.86699999999999</v>
      </c>
      <c r="H122" s="76">
        <v>0</v>
      </c>
      <c r="I122" s="76">
        <v>136.767</v>
      </c>
      <c r="J122" s="75" t="s">
        <v>2356</v>
      </c>
      <c r="K122" s="76">
        <v>136.828</v>
      </c>
      <c r="L122" s="76">
        <v>-7</v>
      </c>
      <c r="M122" s="76">
        <v>0</v>
      </c>
      <c r="N122" s="76"/>
      <c r="O122" s="76"/>
      <c r="P122" s="76"/>
      <c r="Q122" s="76"/>
      <c r="R122" s="76"/>
      <c r="S122" s="76"/>
      <c r="T122" s="76"/>
      <c r="U122" s="76"/>
      <c r="V122" s="76"/>
      <c r="W122" s="129" t="s">
        <v>28</v>
      </c>
      <c r="X122" s="129">
        <v>1</v>
      </c>
      <c r="Y122" s="129"/>
      <c r="Z122" s="129"/>
      <c r="AA122" s="129"/>
      <c r="AB122" s="129"/>
      <c r="AC122" s="82">
        <v>-1</v>
      </c>
      <c r="AD122" s="109" t="s">
        <v>73</v>
      </c>
      <c r="AE122" s="109">
        <v>1</v>
      </c>
      <c r="AF122" s="59">
        <v>37</v>
      </c>
      <c r="AG122" s="109">
        <v>80</v>
      </c>
      <c r="CD122" s="85"/>
      <c r="CE122" s="85"/>
      <c r="CF122" s="85"/>
      <c r="CG122" s="85"/>
      <c r="CH122" s="85"/>
      <c r="CI122" s="85"/>
      <c r="CJ122" s="85"/>
      <c r="CK122" s="40"/>
      <c r="CL122" s="40"/>
      <c r="CM122" s="40"/>
      <c r="CN122" s="40"/>
      <c r="CO122" s="40"/>
      <c r="CP122" s="40"/>
      <c r="CQ122" s="40"/>
      <c r="CR122" s="40"/>
      <c r="CS122" s="14"/>
      <c r="CT122" s="11"/>
      <c r="CU122" s="35"/>
      <c r="CV122" s="11"/>
    </row>
    <row r="123" spans="2:100" ht="16.5" x14ac:dyDescent="0.3">
      <c r="B123" s="8">
        <v>116</v>
      </c>
      <c r="C123" s="73" t="s">
        <v>2357</v>
      </c>
      <c r="D123" s="74" t="s">
        <v>200</v>
      </c>
      <c r="E123" s="74">
        <v>1</v>
      </c>
      <c r="F123" s="74" t="s">
        <v>147</v>
      </c>
      <c r="G123" s="74">
        <v>136.81100000000001</v>
      </c>
      <c r="H123" s="74">
        <v>0</v>
      </c>
      <c r="I123" s="74">
        <v>0</v>
      </c>
      <c r="J123" s="73" t="s">
        <v>2358</v>
      </c>
      <c r="K123" s="74">
        <v>136.803</v>
      </c>
      <c r="L123" s="74">
        <v>-7</v>
      </c>
      <c r="M123" s="76">
        <v>0</v>
      </c>
      <c r="N123" s="76"/>
      <c r="O123" s="76"/>
      <c r="P123" s="76"/>
      <c r="Q123" s="76"/>
      <c r="R123" s="76"/>
      <c r="S123" s="76"/>
      <c r="T123" s="76"/>
      <c r="U123" s="76"/>
      <c r="V123" s="76"/>
      <c r="W123" s="129" t="s">
        <v>28</v>
      </c>
      <c r="X123" s="129">
        <v>1</v>
      </c>
      <c r="Y123" s="129"/>
      <c r="Z123" s="129">
        <v>1</v>
      </c>
      <c r="AA123" s="129"/>
      <c r="AB123" s="129"/>
      <c r="AC123" s="8">
        <v>1</v>
      </c>
      <c r="AD123" s="130" t="s">
        <v>71</v>
      </c>
      <c r="AE123" s="130"/>
      <c r="AF123" s="59">
        <v>-7.59</v>
      </c>
      <c r="AG123" s="110">
        <v>81</v>
      </c>
      <c r="CD123" s="85"/>
      <c r="CE123" s="85"/>
      <c r="CF123" s="85"/>
      <c r="CG123" s="85"/>
      <c r="CH123" s="85"/>
      <c r="CI123" s="85"/>
      <c r="CJ123" s="85"/>
      <c r="CK123" s="40"/>
      <c r="CL123" s="40"/>
      <c r="CM123" s="40"/>
      <c r="CN123" s="40"/>
      <c r="CO123" s="40"/>
      <c r="CP123" s="40"/>
      <c r="CQ123" s="40"/>
      <c r="CR123" s="40"/>
      <c r="CS123" s="14"/>
      <c r="CT123" s="11"/>
      <c r="CU123" s="35"/>
      <c r="CV123" s="11"/>
    </row>
    <row r="124" spans="2:100" ht="16.5" x14ac:dyDescent="0.3">
      <c r="B124" s="8">
        <v>117</v>
      </c>
      <c r="C124" s="75" t="s">
        <v>2359</v>
      </c>
      <c r="D124" s="76" t="s">
        <v>195</v>
      </c>
      <c r="E124" s="76">
        <v>1</v>
      </c>
      <c r="F124" s="76" t="s">
        <v>147</v>
      </c>
      <c r="G124" s="76">
        <v>136.80500000000001</v>
      </c>
      <c r="H124" s="76">
        <v>0</v>
      </c>
      <c r="I124" s="76">
        <v>136.76599999999999</v>
      </c>
      <c r="J124" s="75" t="s">
        <v>2360</v>
      </c>
      <c r="K124" s="76">
        <v>136.77600000000001</v>
      </c>
      <c r="L124" s="76">
        <v>-7</v>
      </c>
      <c r="M124" s="76">
        <v>0</v>
      </c>
      <c r="N124" s="76"/>
      <c r="O124" s="76"/>
      <c r="P124" s="76"/>
      <c r="Q124" s="76"/>
      <c r="R124" s="76"/>
      <c r="S124" s="76"/>
      <c r="T124" s="76"/>
      <c r="U124" s="76"/>
      <c r="V124" s="76"/>
      <c r="W124" s="129" t="s">
        <v>28</v>
      </c>
      <c r="X124" s="129">
        <v>1</v>
      </c>
      <c r="Y124" s="129"/>
      <c r="Z124" s="129"/>
      <c r="AA124" s="129"/>
      <c r="AB124" s="129"/>
      <c r="AC124" s="82">
        <v>-1</v>
      </c>
      <c r="AD124" s="109" t="s">
        <v>73</v>
      </c>
      <c r="AE124" s="109">
        <v>1</v>
      </c>
      <c r="AF124" s="59">
        <v>27.51</v>
      </c>
      <c r="AG124" s="109">
        <v>82</v>
      </c>
      <c r="CD124" s="85"/>
      <c r="CE124" s="85"/>
      <c r="CF124" s="85"/>
      <c r="CG124" s="85"/>
      <c r="CH124" s="85"/>
      <c r="CI124" s="85"/>
      <c r="CJ124" s="85"/>
      <c r="CK124" s="40"/>
      <c r="CL124" s="40"/>
      <c r="CM124" s="40"/>
      <c r="CN124" s="40"/>
      <c r="CO124" s="40"/>
      <c r="CP124" s="40"/>
      <c r="CQ124" s="40"/>
      <c r="CR124" s="40"/>
      <c r="CS124" s="14"/>
      <c r="CT124" s="11"/>
      <c r="CU124" s="35"/>
      <c r="CV124" s="11"/>
    </row>
    <row r="125" spans="2:100" ht="16.5" x14ac:dyDescent="0.3">
      <c r="B125" s="8">
        <v>118</v>
      </c>
      <c r="C125" s="73" t="s">
        <v>2359</v>
      </c>
      <c r="D125" s="74" t="s">
        <v>195</v>
      </c>
      <c r="E125" s="74">
        <v>1</v>
      </c>
      <c r="F125" s="74" t="s">
        <v>147</v>
      </c>
      <c r="G125" s="74">
        <v>136.80500000000001</v>
      </c>
      <c r="H125" s="74">
        <v>0</v>
      </c>
      <c r="I125" s="74">
        <v>0</v>
      </c>
      <c r="J125" s="73" t="s">
        <v>2361</v>
      </c>
      <c r="K125" s="74">
        <v>136.77600000000001</v>
      </c>
      <c r="L125" s="74">
        <v>-7</v>
      </c>
      <c r="M125" s="76">
        <v>0</v>
      </c>
      <c r="N125" s="76"/>
      <c r="O125" s="76"/>
      <c r="P125" s="76"/>
      <c r="Q125" s="76"/>
      <c r="R125" s="76"/>
      <c r="S125" s="76"/>
      <c r="T125" s="76"/>
      <c r="U125" s="76"/>
      <c r="V125" s="76"/>
      <c r="W125" s="129" t="s">
        <v>28</v>
      </c>
      <c r="X125" s="129"/>
      <c r="Y125" s="129"/>
      <c r="Z125" s="129"/>
      <c r="AA125" s="129"/>
      <c r="AB125" s="129"/>
      <c r="AC125" s="82">
        <v>-1</v>
      </c>
      <c r="AD125" s="109" t="s">
        <v>73</v>
      </c>
      <c r="AE125" s="109"/>
      <c r="AF125" s="59">
        <v>27.51</v>
      </c>
      <c r="CD125" s="85"/>
      <c r="CE125" s="85"/>
      <c r="CF125" s="85"/>
      <c r="CG125" s="85"/>
      <c r="CH125" s="85"/>
      <c r="CI125" s="85"/>
      <c r="CJ125" s="85"/>
      <c r="CK125" s="40"/>
      <c r="CL125" s="40"/>
      <c r="CM125" s="40"/>
      <c r="CN125" s="40"/>
      <c r="CO125" s="40"/>
      <c r="CP125" s="40"/>
      <c r="CQ125" s="40"/>
      <c r="CR125" s="40"/>
      <c r="CS125" s="14"/>
      <c r="CT125" s="11"/>
      <c r="CU125" s="35"/>
      <c r="CV125" s="11"/>
    </row>
    <row r="126" spans="2:100" ht="16.5" x14ac:dyDescent="0.3">
      <c r="B126" s="8">
        <v>119</v>
      </c>
      <c r="C126" s="75" t="s">
        <v>2362</v>
      </c>
      <c r="D126" s="76" t="s">
        <v>195</v>
      </c>
      <c r="E126" s="76">
        <v>0.1</v>
      </c>
      <c r="F126" s="76" t="s">
        <v>147</v>
      </c>
      <c r="G126" s="76">
        <v>136.577</v>
      </c>
      <c r="H126" s="76">
        <v>0</v>
      </c>
      <c r="I126" s="76">
        <v>136.35</v>
      </c>
      <c r="J126" s="75" t="s">
        <v>2363</v>
      </c>
      <c r="K126" s="76">
        <v>136.48599999999999</v>
      </c>
      <c r="L126" s="76">
        <v>-0.7</v>
      </c>
      <c r="M126" s="76">
        <v>0</v>
      </c>
      <c r="N126" s="76"/>
      <c r="O126" s="76"/>
      <c r="P126" s="76"/>
      <c r="Q126" s="76"/>
      <c r="R126" s="76"/>
      <c r="S126" s="76"/>
      <c r="T126" s="76"/>
      <c r="U126" s="76"/>
      <c r="V126" s="76"/>
      <c r="W126" s="129" t="s">
        <v>28</v>
      </c>
      <c r="X126" s="129">
        <v>1</v>
      </c>
      <c r="Y126" s="129"/>
      <c r="Z126" s="129"/>
      <c r="AA126" s="129"/>
      <c r="AB126" s="129"/>
      <c r="AC126" s="82">
        <v>-1</v>
      </c>
      <c r="AD126" s="109" t="s">
        <v>73</v>
      </c>
      <c r="AE126" s="109">
        <v>1</v>
      </c>
      <c r="AF126" s="59">
        <v>8.6300000000000008</v>
      </c>
      <c r="AG126" s="109">
        <v>83</v>
      </c>
      <c r="CD126" s="85"/>
      <c r="CE126" s="85"/>
      <c r="CF126" s="85"/>
      <c r="CG126" s="85"/>
      <c r="CH126" s="85"/>
      <c r="CI126" s="85"/>
      <c r="CJ126" s="85"/>
      <c r="CK126" s="40"/>
      <c r="CL126" s="40"/>
      <c r="CM126" s="40"/>
      <c r="CN126" s="40"/>
      <c r="CO126" s="40"/>
      <c r="CP126" s="40"/>
      <c r="CQ126" s="40"/>
      <c r="CR126" s="40"/>
      <c r="CS126" s="14"/>
      <c r="CT126" s="11"/>
      <c r="CU126" s="35"/>
      <c r="CV126" s="11"/>
    </row>
    <row r="127" spans="2:100" ht="16.5" x14ac:dyDescent="0.3">
      <c r="B127" s="8">
        <v>120</v>
      </c>
      <c r="C127" s="73" t="s">
        <v>2364</v>
      </c>
      <c r="D127" s="74" t="s">
        <v>195</v>
      </c>
      <c r="E127" s="74">
        <v>0.1</v>
      </c>
      <c r="F127" s="74" t="s">
        <v>147</v>
      </c>
      <c r="G127" s="74">
        <v>136.577</v>
      </c>
      <c r="H127" s="74">
        <v>0</v>
      </c>
      <c r="I127" s="74">
        <v>136.35</v>
      </c>
      <c r="J127" s="73" t="s">
        <v>2365</v>
      </c>
      <c r="K127" s="74">
        <v>136.49299999999999</v>
      </c>
      <c r="L127" s="74">
        <v>-0.7</v>
      </c>
      <c r="M127" s="76">
        <v>0</v>
      </c>
      <c r="N127" s="76"/>
      <c r="O127" s="76"/>
      <c r="P127" s="76"/>
      <c r="Q127" s="76"/>
      <c r="R127" s="76"/>
      <c r="S127" s="76"/>
      <c r="T127" s="76"/>
      <c r="U127" s="76"/>
      <c r="V127" s="76"/>
      <c r="W127" s="129" t="s">
        <v>28</v>
      </c>
      <c r="X127" s="129"/>
      <c r="Y127" s="129"/>
      <c r="Z127" s="129"/>
      <c r="AA127" s="129"/>
      <c r="AB127" s="129"/>
      <c r="AC127" s="82">
        <v>-1</v>
      </c>
      <c r="AD127" s="109" t="s">
        <v>73</v>
      </c>
      <c r="AE127" s="109"/>
      <c r="AF127" s="59">
        <v>7.96</v>
      </c>
      <c r="CD127" s="85"/>
      <c r="CE127" s="85"/>
      <c r="CF127" s="85"/>
      <c r="CG127" s="85"/>
      <c r="CH127" s="85"/>
      <c r="CI127" s="85"/>
      <c r="CJ127" s="85"/>
      <c r="CK127" s="40"/>
      <c r="CL127" s="40"/>
      <c r="CM127" s="40"/>
      <c r="CN127" s="40"/>
      <c r="CO127" s="40"/>
      <c r="CP127" s="40"/>
      <c r="CQ127" s="40"/>
      <c r="CR127" s="40"/>
      <c r="CS127" s="14"/>
      <c r="CT127" s="11"/>
      <c r="CU127" s="35"/>
      <c r="CV127" s="11"/>
    </row>
    <row r="128" spans="2:100" ht="16.5" x14ac:dyDescent="0.3">
      <c r="B128" s="8">
        <v>121</v>
      </c>
      <c r="C128" s="75" t="s">
        <v>2366</v>
      </c>
      <c r="D128" s="76" t="s">
        <v>195</v>
      </c>
      <c r="E128" s="76">
        <v>0.1</v>
      </c>
      <c r="F128" s="76" t="s">
        <v>147</v>
      </c>
      <c r="G128" s="76">
        <v>136.55500000000001</v>
      </c>
      <c r="H128" s="76">
        <v>0</v>
      </c>
      <c r="I128" s="76">
        <v>136.35</v>
      </c>
      <c r="J128" s="75" t="s">
        <v>2363</v>
      </c>
      <c r="K128" s="76">
        <v>136.48599999999999</v>
      </c>
      <c r="L128" s="76">
        <v>-0.7</v>
      </c>
      <c r="M128" s="76">
        <v>0</v>
      </c>
      <c r="N128" s="76"/>
      <c r="O128" s="76"/>
      <c r="P128" s="76"/>
      <c r="Q128" s="76"/>
      <c r="R128" s="76"/>
      <c r="S128" s="76"/>
      <c r="T128" s="76"/>
      <c r="U128" s="76"/>
      <c r="V128" s="76"/>
      <c r="W128" s="129" t="s">
        <v>28</v>
      </c>
      <c r="X128" s="129"/>
      <c r="Y128" s="129"/>
      <c r="Z128" s="129"/>
      <c r="AA128" s="129"/>
      <c r="AB128" s="129"/>
      <c r="AC128" s="82">
        <v>-1</v>
      </c>
      <c r="AD128" s="109" t="s">
        <v>73</v>
      </c>
      <c r="AE128" s="109"/>
      <c r="AF128" s="59">
        <v>6.55</v>
      </c>
      <c r="CD128" s="85"/>
      <c r="CE128" s="85"/>
      <c r="CF128" s="85"/>
      <c r="CG128" s="85"/>
      <c r="CH128" s="85"/>
      <c r="CI128" s="85"/>
      <c r="CJ128" s="85"/>
      <c r="CK128" s="40"/>
      <c r="CL128" s="40"/>
      <c r="CM128" s="40"/>
      <c r="CN128" s="40"/>
      <c r="CO128" s="40"/>
      <c r="CP128" s="40"/>
      <c r="CQ128" s="40"/>
      <c r="CR128" s="40"/>
      <c r="CS128" s="14"/>
      <c r="CT128" s="11"/>
      <c r="CU128" s="35"/>
      <c r="CV128" s="11"/>
    </row>
    <row r="129" spans="2:100" ht="16.5" x14ac:dyDescent="0.3">
      <c r="B129" s="8">
        <v>122</v>
      </c>
      <c r="C129" s="73" t="s">
        <v>2367</v>
      </c>
      <c r="D129" s="74" t="s">
        <v>195</v>
      </c>
      <c r="E129" s="74">
        <v>0.1</v>
      </c>
      <c r="F129" s="74" t="s">
        <v>147</v>
      </c>
      <c r="G129" s="74">
        <v>136.55799999999999</v>
      </c>
      <c r="H129" s="74">
        <v>0</v>
      </c>
      <c r="I129" s="74">
        <v>136.35</v>
      </c>
      <c r="J129" s="73" t="s">
        <v>2368</v>
      </c>
      <c r="K129" s="74">
        <v>136.48599999999999</v>
      </c>
      <c r="L129" s="74">
        <v>-0.7</v>
      </c>
      <c r="M129" s="76">
        <v>0</v>
      </c>
      <c r="N129" s="76"/>
      <c r="O129" s="76"/>
      <c r="P129" s="76"/>
      <c r="Q129" s="76"/>
      <c r="R129" s="76"/>
      <c r="S129" s="76"/>
      <c r="T129" s="76"/>
      <c r="U129" s="76"/>
      <c r="V129" s="76"/>
      <c r="W129" s="129" t="s">
        <v>28</v>
      </c>
      <c r="X129" s="129"/>
      <c r="Y129" s="129"/>
      <c r="Z129" s="129"/>
      <c r="AA129" s="129"/>
      <c r="AB129" s="129"/>
      <c r="AC129" s="82">
        <v>-1</v>
      </c>
      <c r="AD129" s="109" t="s">
        <v>73</v>
      </c>
      <c r="AE129" s="109"/>
      <c r="AF129" s="59">
        <v>6.83</v>
      </c>
      <c r="CD129" s="85"/>
      <c r="CE129" s="85"/>
      <c r="CF129" s="85"/>
      <c r="CG129" s="85"/>
      <c r="CH129" s="85"/>
      <c r="CI129" s="85"/>
      <c r="CJ129" s="85"/>
      <c r="CK129" s="40"/>
      <c r="CL129" s="40"/>
      <c r="CM129" s="40"/>
      <c r="CN129" s="40"/>
      <c r="CO129" s="40"/>
      <c r="CP129" s="40"/>
      <c r="CQ129" s="40"/>
      <c r="CR129" s="40"/>
      <c r="CS129" s="14"/>
      <c r="CT129" s="11"/>
      <c r="CU129" s="35"/>
      <c r="CV129" s="11"/>
    </row>
    <row r="130" spans="2:100" ht="16.5" x14ac:dyDescent="0.3">
      <c r="B130" s="8">
        <v>123</v>
      </c>
      <c r="C130" s="75" t="s">
        <v>2369</v>
      </c>
      <c r="D130" s="76" t="s">
        <v>195</v>
      </c>
      <c r="E130" s="76">
        <v>0.5</v>
      </c>
      <c r="F130" s="76" t="s">
        <v>147</v>
      </c>
      <c r="G130" s="76">
        <v>136.53399999999999</v>
      </c>
      <c r="H130" s="76">
        <v>0</v>
      </c>
      <c r="I130" s="76">
        <v>136.35</v>
      </c>
      <c r="J130" s="75" t="s">
        <v>2368</v>
      </c>
      <c r="K130" s="76">
        <v>136.48599999999999</v>
      </c>
      <c r="L130" s="76">
        <v>-3.5</v>
      </c>
      <c r="M130" s="76">
        <v>0</v>
      </c>
      <c r="N130" s="76"/>
      <c r="O130" s="76"/>
      <c r="P130" s="76"/>
      <c r="Q130" s="76"/>
      <c r="R130" s="76"/>
      <c r="S130" s="76"/>
      <c r="T130" s="76"/>
      <c r="U130" s="76"/>
      <c r="V130" s="76"/>
      <c r="W130" s="129" t="s">
        <v>28</v>
      </c>
      <c r="X130" s="129"/>
      <c r="Y130" s="129"/>
      <c r="Z130" s="129"/>
      <c r="AA130" s="129"/>
      <c r="AB130" s="129"/>
      <c r="AC130" s="82">
        <v>-1</v>
      </c>
      <c r="AD130" s="109" t="s">
        <v>73</v>
      </c>
      <c r="AE130" s="109"/>
      <c r="AF130" s="59">
        <v>22.76</v>
      </c>
      <c r="CD130" s="85"/>
      <c r="CE130" s="85"/>
      <c r="CF130" s="85"/>
      <c r="CG130" s="85"/>
      <c r="CH130" s="85"/>
      <c r="CI130" s="85"/>
      <c r="CJ130" s="85"/>
      <c r="CK130" s="40"/>
      <c r="CL130" s="40"/>
      <c r="CM130" s="40"/>
      <c r="CN130" s="40"/>
      <c r="CO130" s="40"/>
      <c r="CP130" s="40"/>
      <c r="CQ130" s="40"/>
      <c r="CR130" s="40"/>
      <c r="CS130" s="14"/>
      <c r="CT130" s="11"/>
      <c r="CU130" s="35"/>
      <c r="CV130" s="11"/>
    </row>
    <row r="131" spans="2:100" ht="16.5" x14ac:dyDescent="0.3">
      <c r="B131" s="8">
        <v>124</v>
      </c>
      <c r="C131" s="73" t="s">
        <v>2370</v>
      </c>
      <c r="D131" s="74" t="s">
        <v>195</v>
      </c>
      <c r="E131" s="74">
        <v>0.5</v>
      </c>
      <c r="F131" s="74" t="s">
        <v>147</v>
      </c>
      <c r="G131" s="74">
        <v>136.52799999999999</v>
      </c>
      <c r="H131" s="74">
        <v>0</v>
      </c>
      <c r="I131" s="74">
        <v>136.35</v>
      </c>
      <c r="J131" s="73" t="s">
        <v>2371</v>
      </c>
      <c r="K131" s="74">
        <v>136.48500000000001</v>
      </c>
      <c r="L131" s="74">
        <v>-3.5</v>
      </c>
      <c r="M131" s="76">
        <v>0</v>
      </c>
      <c r="N131" s="76"/>
      <c r="O131" s="76"/>
      <c r="P131" s="76"/>
      <c r="Q131" s="76"/>
      <c r="R131" s="76"/>
      <c r="S131" s="76"/>
      <c r="T131" s="76"/>
      <c r="U131" s="76"/>
      <c r="V131" s="76"/>
      <c r="W131" s="129" t="s">
        <v>28</v>
      </c>
      <c r="X131" s="129"/>
      <c r="Y131" s="129"/>
      <c r="Z131" s="129"/>
      <c r="AA131" s="129"/>
      <c r="AB131" s="129"/>
      <c r="AC131" s="82">
        <v>-1</v>
      </c>
      <c r="AD131" s="109" t="s">
        <v>73</v>
      </c>
      <c r="AE131" s="109"/>
      <c r="AF131" s="59">
        <v>20.39</v>
      </c>
      <c r="CD131" s="85"/>
      <c r="CE131" s="85"/>
      <c r="CF131" s="85"/>
      <c r="CG131" s="85"/>
      <c r="CH131" s="85"/>
      <c r="CI131" s="85"/>
      <c r="CJ131" s="85"/>
      <c r="CK131" s="40"/>
      <c r="CL131" s="40"/>
      <c r="CM131" s="40"/>
      <c r="CN131" s="40"/>
      <c r="CO131" s="40"/>
      <c r="CP131" s="40"/>
      <c r="CQ131" s="40"/>
      <c r="CR131" s="40"/>
      <c r="CS131" s="14"/>
      <c r="CT131" s="11"/>
      <c r="CU131" s="35"/>
      <c r="CV131" s="11"/>
    </row>
    <row r="132" spans="2:100" ht="16.5" x14ac:dyDescent="0.3">
      <c r="B132" s="8">
        <v>125</v>
      </c>
      <c r="C132" s="73"/>
      <c r="D132" s="74"/>
      <c r="E132" s="74"/>
      <c r="F132" s="74"/>
      <c r="G132" s="74"/>
      <c r="H132" s="74"/>
      <c r="I132" s="74"/>
      <c r="J132" s="73"/>
      <c r="K132" s="74"/>
      <c r="L132" s="76">
        <v>0</v>
      </c>
      <c r="M132" s="76">
        <v>0</v>
      </c>
      <c r="N132" s="76"/>
      <c r="O132" s="76"/>
      <c r="P132" s="76"/>
      <c r="Q132" s="76"/>
      <c r="R132" s="76"/>
      <c r="S132" s="76"/>
      <c r="T132" s="76"/>
      <c r="U132" s="76"/>
      <c r="V132" s="76"/>
      <c r="W132" s="8"/>
      <c r="X132" s="8"/>
      <c r="Y132" s="8"/>
      <c r="Z132" s="8"/>
      <c r="AA132" s="8"/>
      <c r="AB132" s="8"/>
      <c r="AC132" s="8"/>
      <c r="AF132" s="59"/>
      <c r="CD132" s="85"/>
      <c r="CE132" s="85"/>
      <c r="CF132" s="85"/>
      <c r="CG132" s="85"/>
      <c r="CH132" s="85"/>
      <c r="CI132" s="85"/>
      <c r="CJ132" s="85"/>
      <c r="CK132" s="40"/>
      <c r="CL132" s="40"/>
      <c r="CM132" s="40"/>
      <c r="CN132" s="40"/>
      <c r="CO132" s="40"/>
      <c r="CP132" s="40"/>
      <c r="CQ132" s="40"/>
      <c r="CR132" s="40"/>
      <c r="CS132" s="14"/>
      <c r="CT132" s="11"/>
      <c r="CU132" s="35"/>
      <c r="CV132" s="11"/>
    </row>
    <row r="133" spans="2:100" ht="16.5" x14ac:dyDescent="0.3">
      <c r="B133" s="8">
        <v>126</v>
      </c>
      <c r="C133" s="75"/>
      <c r="D133" s="76"/>
      <c r="E133" s="76"/>
      <c r="F133" s="76"/>
      <c r="G133" s="76"/>
      <c r="H133" s="76"/>
      <c r="I133" s="76"/>
      <c r="J133" s="75"/>
      <c r="K133" s="76"/>
      <c r="L133" s="76">
        <v>0</v>
      </c>
      <c r="M133" s="76">
        <v>0</v>
      </c>
      <c r="N133" s="76"/>
      <c r="O133" s="76"/>
      <c r="P133" s="76"/>
      <c r="Q133" s="76"/>
      <c r="R133" s="76"/>
      <c r="S133" s="76"/>
      <c r="T133" s="76"/>
      <c r="U133" s="76"/>
      <c r="V133" s="76"/>
      <c r="W133" s="8"/>
      <c r="X133" s="8"/>
      <c r="Y133" s="8"/>
      <c r="Z133" s="8"/>
      <c r="AA133" s="8"/>
      <c r="AB133" s="8"/>
      <c r="AC133" s="8"/>
      <c r="AF133" s="59"/>
      <c r="CD133" s="14"/>
      <c r="CE133" s="14"/>
      <c r="CF133" s="14"/>
      <c r="CG133" s="14"/>
      <c r="CH133" s="14"/>
      <c r="CI133" s="14"/>
      <c r="CJ133" s="14"/>
      <c r="CK133" s="40"/>
      <c r="CL133" s="40"/>
      <c r="CM133" s="40"/>
      <c r="CN133" s="40"/>
      <c r="CO133" s="40"/>
      <c r="CP133" s="40"/>
      <c r="CQ133" s="40"/>
      <c r="CR133" s="40"/>
      <c r="CS133" s="14"/>
      <c r="CT133" s="11"/>
      <c r="CU133" s="35"/>
      <c r="CV133" s="11"/>
    </row>
    <row r="134" spans="2:100" ht="16.5" x14ac:dyDescent="0.3">
      <c r="B134" s="8">
        <v>127</v>
      </c>
      <c r="C134" s="73"/>
      <c r="D134" s="74"/>
      <c r="E134" s="74"/>
      <c r="F134" s="74"/>
      <c r="G134" s="74"/>
      <c r="H134" s="74"/>
      <c r="I134" s="74"/>
      <c r="J134" s="73"/>
      <c r="K134" s="74"/>
      <c r="L134" s="76">
        <v>0</v>
      </c>
      <c r="M134" s="76">
        <v>0</v>
      </c>
      <c r="N134" s="76"/>
      <c r="O134" s="76"/>
      <c r="P134" s="76"/>
      <c r="Q134" s="76"/>
      <c r="R134" s="76"/>
      <c r="S134" s="76"/>
      <c r="T134" s="76"/>
      <c r="U134" s="76"/>
      <c r="V134" s="76"/>
      <c r="W134" s="8"/>
      <c r="X134" s="8"/>
      <c r="Y134" s="8"/>
      <c r="Z134" s="8"/>
      <c r="AA134" s="8"/>
      <c r="AB134" s="8"/>
      <c r="AC134" s="8"/>
      <c r="AF134" s="59"/>
      <c r="CD134" s="14"/>
      <c r="CE134" s="14"/>
      <c r="CF134" s="14"/>
      <c r="CG134" s="14"/>
      <c r="CH134" s="14"/>
      <c r="CI134" s="14"/>
      <c r="CJ134" s="14"/>
      <c r="CK134" s="40"/>
      <c r="CL134" s="40"/>
      <c r="CM134" s="40"/>
      <c r="CN134" s="40"/>
      <c r="CO134" s="40"/>
      <c r="CP134" s="40"/>
      <c r="CQ134" s="40"/>
      <c r="CR134" s="40"/>
      <c r="CS134" s="14"/>
      <c r="CT134" s="11"/>
      <c r="CU134" s="35"/>
      <c r="CV134" s="11"/>
    </row>
    <row r="135" spans="2:100" ht="16.5" x14ac:dyDescent="0.3">
      <c r="B135" s="8">
        <v>128</v>
      </c>
      <c r="C135" s="75"/>
      <c r="D135" s="76"/>
      <c r="E135" s="76"/>
      <c r="F135" s="76"/>
      <c r="G135" s="76"/>
      <c r="H135" s="76"/>
      <c r="I135" s="76"/>
      <c r="J135" s="75"/>
      <c r="K135" s="76"/>
      <c r="L135" s="76">
        <v>0</v>
      </c>
      <c r="M135" s="76">
        <v>0</v>
      </c>
      <c r="N135" s="76"/>
      <c r="O135" s="76"/>
      <c r="P135" s="76"/>
      <c r="Q135" s="76"/>
      <c r="R135" s="76"/>
      <c r="S135" s="76"/>
      <c r="T135" s="76"/>
      <c r="U135" s="76"/>
      <c r="V135" s="76"/>
      <c r="W135" s="8"/>
      <c r="X135" s="8"/>
      <c r="Y135" s="8"/>
      <c r="Z135" s="8"/>
      <c r="AA135" s="8"/>
      <c r="AB135" s="8"/>
      <c r="AC135" s="8"/>
      <c r="AF135" s="59"/>
      <c r="CD135" s="87"/>
      <c r="CE135" s="14"/>
      <c r="CF135" s="14"/>
      <c r="CG135" s="14"/>
      <c r="CH135" s="14"/>
      <c r="CI135" s="14"/>
      <c r="CJ135" s="14"/>
      <c r="CK135" s="40"/>
      <c r="CL135" s="40"/>
      <c r="CM135" s="40"/>
      <c r="CN135" s="40"/>
      <c r="CO135" s="40"/>
      <c r="CP135" s="40"/>
      <c r="CQ135" s="40"/>
      <c r="CR135" s="40"/>
      <c r="CS135" s="14"/>
      <c r="CT135" s="11"/>
      <c r="CU135" s="35"/>
      <c r="CV135" s="11"/>
    </row>
    <row r="136" spans="2:100" ht="16.5" x14ac:dyDescent="0.3">
      <c r="B136" s="8">
        <v>129</v>
      </c>
      <c r="C136" s="73"/>
      <c r="D136" s="74"/>
      <c r="E136" s="74"/>
      <c r="F136" s="74"/>
      <c r="G136" s="74"/>
      <c r="H136" s="74"/>
      <c r="I136" s="74"/>
      <c r="J136" s="73"/>
      <c r="K136" s="74"/>
      <c r="L136" s="76">
        <v>0</v>
      </c>
      <c r="M136" s="76">
        <v>0</v>
      </c>
      <c r="N136" s="76"/>
      <c r="O136" s="76"/>
      <c r="P136" s="76"/>
      <c r="Q136" s="76"/>
      <c r="R136" s="76"/>
      <c r="S136" s="76"/>
      <c r="T136" s="76"/>
      <c r="U136" s="76"/>
      <c r="V136" s="76"/>
      <c r="W136" s="8"/>
      <c r="X136" s="8"/>
      <c r="Y136" s="8"/>
      <c r="Z136" s="8"/>
      <c r="AA136" s="8"/>
      <c r="AB136" s="8"/>
      <c r="AC136" s="8"/>
      <c r="AF136" s="59"/>
      <c r="CD136" s="87"/>
      <c r="CE136" s="14"/>
      <c r="CF136" s="14"/>
      <c r="CG136" s="14"/>
      <c r="CH136" s="14"/>
      <c r="CI136" s="14"/>
      <c r="CJ136" s="14"/>
      <c r="CK136" s="40"/>
      <c r="CL136" s="40"/>
      <c r="CM136" s="40"/>
      <c r="CN136" s="40"/>
      <c r="CO136" s="40"/>
      <c r="CP136" s="40"/>
      <c r="CQ136" s="40"/>
      <c r="CR136" s="40"/>
      <c r="CS136" s="14"/>
      <c r="CT136" s="11"/>
      <c r="CU136" s="35"/>
      <c r="CV136" s="11"/>
    </row>
    <row r="137" spans="2:100" ht="16.5" x14ac:dyDescent="0.3">
      <c r="B137" s="8">
        <v>130</v>
      </c>
      <c r="C137" s="75"/>
      <c r="D137" s="76"/>
      <c r="E137" s="76"/>
      <c r="F137" s="76"/>
      <c r="G137" s="76"/>
      <c r="H137" s="76"/>
      <c r="I137" s="76"/>
      <c r="J137" s="75"/>
      <c r="K137" s="76"/>
      <c r="L137" s="76">
        <v>0</v>
      </c>
      <c r="M137" s="76">
        <v>0</v>
      </c>
      <c r="N137" s="76"/>
      <c r="O137" s="76"/>
      <c r="P137" s="76"/>
      <c r="Q137" s="76"/>
      <c r="R137" s="76"/>
      <c r="S137" s="76"/>
      <c r="T137" s="76"/>
      <c r="U137" s="76"/>
      <c r="V137" s="76"/>
      <c r="W137" s="8"/>
      <c r="X137" s="8"/>
      <c r="Y137" s="8"/>
      <c r="Z137" s="8"/>
      <c r="AA137" s="8"/>
      <c r="AB137" s="8"/>
      <c r="AC137" s="8"/>
      <c r="AF137" s="59"/>
      <c r="CD137" s="87"/>
      <c r="CE137" s="14"/>
      <c r="CF137" s="14"/>
      <c r="CG137" s="14"/>
      <c r="CH137" s="14"/>
      <c r="CI137" s="14"/>
      <c r="CJ137" s="14"/>
      <c r="CK137" s="40"/>
      <c r="CL137" s="40"/>
      <c r="CM137" s="40"/>
      <c r="CN137" s="40"/>
      <c r="CO137" s="40"/>
      <c r="CP137" s="40"/>
      <c r="CQ137" s="40"/>
      <c r="CR137" s="40"/>
      <c r="CS137" s="14"/>
      <c r="CT137" s="11"/>
      <c r="CU137" s="35"/>
      <c r="CV137" s="11"/>
    </row>
    <row r="138" spans="2:100" ht="16.5" x14ac:dyDescent="0.3">
      <c r="B138" s="8">
        <v>131</v>
      </c>
      <c r="C138" s="73"/>
      <c r="D138" s="74"/>
      <c r="E138" s="74"/>
      <c r="F138" s="74"/>
      <c r="G138" s="74"/>
      <c r="H138" s="74"/>
      <c r="I138" s="74"/>
      <c r="J138" s="73"/>
      <c r="K138" s="74"/>
      <c r="L138" s="76">
        <v>0</v>
      </c>
      <c r="M138" s="76">
        <v>0</v>
      </c>
      <c r="N138" s="76"/>
      <c r="O138" s="76"/>
      <c r="P138" s="76"/>
      <c r="Q138" s="76"/>
      <c r="R138" s="76"/>
      <c r="S138" s="76"/>
      <c r="T138" s="76"/>
      <c r="U138" s="76"/>
      <c r="V138" s="76"/>
      <c r="W138" s="8"/>
      <c r="X138" s="8"/>
      <c r="Y138" s="8"/>
      <c r="Z138" s="8"/>
      <c r="AA138" s="8"/>
      <c r="AB138" s="8"/>
      <c r="AC138" s="8"/>
      <c r="AF138" s="59"/>
      <c r="CD138" s="87"/>
      <c r="CE138" s="14"/>
      <c r="CF138" s="14"/>
      <c r="CG138" s="14"/>
      <c r="CH138" s="14"/>
      <c r="CI138" s="14"/>
      <c r="CJ138" s="14"/>
      <c r="CK138" s="40"/>
      <c r="CL138" s="40"/>
      <c r="CM138" s="40"/>
      <c r="CN138" s="40"/>
      <c r="CO138" s="40"/>
      <c r="CP138" s="40"/>
      <c r="CQ138" s="40"/>
      <c r="CR138" s="40"/>
      <c r="CS138" s="14"/>
      <c r="CT138" s="11"/>
      <c r="CU138" s="35"/>
      <c r="CV138" s="11"/>
    </row>
    <row r="139" spans="2:100" ht="16.5" x14ac:dyDescent="0.3">
      <c r="B139" s="8">
        <v>132</v>
      </c>
      <c r="C139" s="75"/>
      <c r="D139" s="76"/>
      <c r="E139" s="76"/>
      <c r="F139" s="76"/>
      <c r="G139" s="76"/>
      <c r="H139" s="76"/>
      <c r="I139" s="76"/>
      <c r="J139" s="75"/>
      <c r="K139" s="76"/>
      <c r="L139" s="76">
        <v>0</v>
      </c>
      <c r="M139" s="76">
        <v>0</v>
      </c>
      <c r="N139" s="76"/>
      <c r="O139" s="76"/>
      <c r="P139" s="76"/>
      <c r="Q139" s="76"/>
      <c r="R139" s="76"/>
      <c r="S139" s="76"/>
      <c r="T139" s="76"/>
      <c r="U139" s="76"/>
      <c r="V139" s="76"/>
      <c r="W139" s="8"/>
      <c r="X139" s="8"/>
      <c r="Y139" s="8"/>
      <c r="Z139" s="8"/>
      <c r="AA139" s="8"/>
      <c r="AB139" s="8"/>
      <c r="AC139" s="8"/>
      <c r="AF139" s="59"/>
      <c r="CD139" s="87"/>
      <c r="CE139" s="14"/>
      <c r="CF139" s="14"/>
      <c r="CG139" s="14"/>
      <c r="CH139" s="14"/>
      <c r="CI139" s="14"/>
      <c r="CJ139" s="14"/>
      <c r="CK139" s="40"/>
      <c r="CL139" s="40"/>
      <c r="CM139" s="40"/>
      <c r="CN139" s="40"/>
      <c r="CO139" s="40"/>
      <c r="CP139" s="40"/>
      <c r="CQ139" s="40"/>
      <c r="CR139" s="40"/>
      <c r="CS139" s="14"/>
      <c r="CT139" s="11"/>
      <c r="CU139" s="35"/>
      <c r="CV139" s="11"/>
    </row>
    <row r="140" spans="2:100" ht="16.5" x14ac:dyDescent="0.3">
      <c r="B140" s="8">
        <v>133</v>
      </c>
      <c r="C140" s="73"/>
      <c r="D140" s="74"/>
      <c r="E140" s="74"/>
      <c r="F140" s="74"/>
      <c r="G140" s="74"/>
      <c r="H140" s="74"/>
      <c r="I140" s="74"/>
      <c r="J140" s="73"/>
      <c r="K140" s="74"/>
      <c r="L140" s="76">
        <v>0</v>
      </c>
      <c r="M140" s="76">
        <v>0</v>
      </c>
      <c r="N140" s="76"/>
      <c r="O140" s="76"/>
      <c r="P140" s="76"/>
      <c r="Q140" s="76"/>
      <c r="R140" s="76"/>
      <c r="S140" s="76"/>
      <c r="T140" s="76"/>
      <c r="U140" s="76"/>
      <c r="V140" s="76"/>
      <c r="W140" s="8"/>
      <c r="X140" s="8"/>
      <c r="Y140" s="8"/>
      <c r="Z140" s="8"/>
      <c r="AA140" s="8"/>
      <c r="AB140" s="8"/>
      <c r="AC140" s="8"/>
      <c r="AF140" s="59"/>
      <c r="CD140" s="87"/>
      <c r="CE140" s="14"/>
      <c r="CF140" s="14"/>
      <c r="CG140" s="14"/>
      <c r="CH140" s="14"/>
      <c r="CI140" s="14"/>
      <c r="CJ140" s="14"/>
      <c r="CK140" s="40"/>
      <c r="CL140" s="40"/>
      <c r="CM140" s="40"/>
      <c r="CN140" s="40"/>
      <c r="CO140" s="40"/>
      <c r="CP140" s="40"/>
      <c r="CQ140" s="40"/>
      <c r="CR140" s="40"/>
      <c r="CS140" s="14"/>
      <c r="CT140" s="11"/>
      <c r="CU140" s="35"/>
      <c r="CV140" s="11"/>
    </row>
    <row r="141" spans="2:100" ht="16.5" x14ac:dyDescent="0.3">
      <c r="B141" s="8">
        <v>134</v>
      </c>
      <c r="C141" s="75"/>
      <c r="D141" s="76"/>
      <c r="E141" s="76"/>
      <c r="F141" s="76"/>
      <c r="G141" s="76"/>
      <c r="H141" s="76"/>
      <c r="I141" s="76"/>
      <c r="J141" s="75"/>
      <c r="K141" s="76"/>
      <c r="L141" s="76">
        <v>0</v>
      </c>
      <c r="M141" s="76">
        <v>0</v>
      </c>
      <c r="N141" s="76"/>
      <c r="O141" s="76"/>
      <c r="P141" s="76"/>
      <c r="Q141" s="76"/>
      <c r="R141" s="76"/>
      <c r="S141" s="76"/>
      <c r="T141" s="76"/>
      <c r="U141" s="76"/>
      <c r="V141" s="76"/>
      <c r="W141" s="8"/>
      <c r="X141" s="8"/>
      <c r="Y141" s="8"/>
      <c r="Z141" s="8"/>
      <c r="AA141" s="8"/>
      <c r="AB141" s="8"/>
      <c r="AC141" s="8"/>
      <c r="AF141" s="59"/>
      <c r="CD141" s="87"/>
      <c r="CE141" s="14"/>
      <c r="CF141" s="14"/>
      <c r="CG141" s="14"/>
      <c r="CH141" s="14"/>
      <c r="CI141" s="14"/>
      <c r="CJ141" s="14"/>
      <c r="CK141" s="40"/>
      <c r="CL141" s="40"/>
      <c r="CM141" s="40"/>
      <c r="CN141" s="40"/>
      <c r="CO141" s="40"/>
      <c r="CP141" s="40"/>
      <c r="CQ141" s="40"/>
      <c r="CR141" s="40"/>
      <c r="CS141" s="14"/>
      <c r="CT141" s="11"/>
      <c r="CU141" s="35"/>
      <c r="CV141" s="11"/>
    </row>
    <row r="142" spans="2:100" ht="16.5" x14ac:dyDescent="0.3">
      <c r="B142" s="8">
        <v>135</v>
      </c>
      <c r="C142" s="73"/>
      <c r="D142" s="74"/>
      <c r="E142" s="74"/>
      <c r="F142" s="74"/>
      <c r="G142" s="74"/>
      <c r="H142" s="74"/>
      <c r="I142" s="74"/>
      <c r="J142" s="73"/>
      <c r="K142" s="74"/>
      <c r="L142" s="76">
        <v>0</v>
      </c>
      <c r="M142" s="76">
        <v>0</v>
      </c>
      <c r="N142" s="76"/>
      <c r="O142" s="76"/>
      <c r="P142" s="76"/>
      <c r="Q142" s="76"/>
      <c r="R142" s="76"/>
      <c r="S142" s="76"/>
      <c r="T142" s="76"/>
      <c r="U142" s="76"/>
      <c r="V142" s="76"/>
      <c r="W142" s="8"/>
      <c r="X142" s="8"/>
      <c r="Y142" s="8"/>
      <c r="Z142" s="8"/>
      <c r="AA142" s="8"/>
      <c r="AB142" s="8"/>
      <c r="AC142" s="8"/>
      <c r="AF142" s="59"/>
      <c r="CD142" s="87"/>
      <c r="CE142" s="14"/>
      <c r="CF142" s="14"/>
      <c r="CG142" s="14"/>
      <c r="CH142" s="14"/>
      <c r="CI142" s="14"/>
      <c r="CJ142" s="14"/>
      <c r="CK142" s="40"/>
      <c r="CL142" s="40"/>
      <c r="CM142" s="40"/>
      <c r="CN142" s="40"/>
      <c r="CO142" s="40"/>
      <c r="CP142" s="40"/>
      <c r="CQ142" s="40"/>
      <c r="CR142" s="40"/>
      <c r="CS142" s="14"/>
      <c r="CT142" s="11"/>
      <c r="CU142" s="35"/>
      <c r="CV142" s="11"/>
    </row>
    <row r="143" spans="2:100" ht="16.5" x14ac:dyDescent="0.3">
      <c r="B143" s="8">
        <v>136</v>
      </c>
      <c r="C143" s="75"/>
      <c r="D143" s="76"/>
      <c r="E143" s="76"/>
      <c r="F143" s="76"/>
      <c r="G143" s="76"/>
      <c r="H143" s="76"/>
      <c r="I143" s="76"/>
      <c r="J143" s="75"/>
      <c r="K143" s="76"/>
      <c r="L143" s="76">
        <v>0</v>
      </c>
      <c r="M143" s="76">
        <v>0</v>
      </c>
      <c r="N143" s="76"/>
      <c r="O143" s="76"/>
      <c r="P143" s="76"/>
      <c r="Q143" s="76"/>
      <c r="R143" s="76"/>
      <c r="S143" s="76"/>
      <c r="T143" s="76"/>
      <c r="U143" s="76"/>
      <c r="V143" s="76"/>
      <c r="W143" s="8"/>
      <c r="X143" s="8"/>
      <c r="Y143" s="8"/>
      <c r="Z143" s="8"/>
      <c r="AA143" s="8"/>
      <c r="AB143" s="8"/>
      <c r="AC143" s="8"/>
      <c r="AF143" s="59"/>
      <c r="CD143" s="87"/>
      <c r="CE143" s="14"/>
      <c r="CF143" s="14"/>
      <c r="CG143" s="14"/>
      <c r="CH143" s="14"/>
      <c r="CI143" s="14"/>
      <c r="CJ143" s="14"/>
      <c r="CK143" s="40"/>
      <c r="CL143" s="40"/>
      <c r="CM143" s="40"/>
      <c r="CN143" s="40"/>
      <c r="CO143" s="40"/>
      <c r="CP143" s="40"/>
      <c r="CQ143" s="40"/>
      <c r="CR143" s="40"/>
      <c r="CS143" s="14"/>
      <c r="CT143" s="11"/>
      <c r="CU143" s="35"/>
      <c r="CV143" s="11"/>
    </row>
    <row r="144" spans="2:100" ht="16.5" x14ac:dyDescent="0.3">
      <c r="B144" s="8">
        <v>137</v>
      </c>
      <c r="C144" s="73"/>
      <c r="D144" s="74"/>
      <c r="E144" s="74"/>
      <c r="F144" s="74"/>
      <c r="G144" s="74"/>
      <c r="H144" s="74"/>
      <c r="I144" s="74"/>
      <c r="J144" s="73"/>
      <c r="K144" s="74"/>
      <c r="L144" s="76">
        <v>0</v>
      </c>
      <c r="M144" s="76">
        <v>0</v>
      </c>
      <c r="N144" s="76"/>
      <c r="O144" s="76"/>
      <c r="P144" s="76"/>
      <c r="Q144" s="76"/>
      <c r="R144" s="76"/>
      <c r="S144" s="76"/>
      <c r="T144" s="76"/>
      <c r="U144" s="76"/>
      <c r="V144" s="76"/>
      <c r="W144" s="8"/>
      <c r="X144" s="8"/>
      <c r="Y144" s="8"/>
      <c r="Z144" s="8"/>
      <c r="AA144" s="8"/>
      <c r="AB144" s="8"/>
      <c r="AC144" s="8"/>
      <c r="AF144" s="59"/>
      <c r="CD144" s="87"/>
      <c r="CE144" s="14"/>
      <c r="CF144" s="14"/>
      <c r="CG144" s="14"/>
      <c r="CH144" s="14"/>
      <c r="CI144" s="14"/>
      <c r="CJ144" s="14"/>
      <c r="CK144" s="40"/>
      <c r="CL144" s="40"/>
      <c r="CM144" s="40"/>
      <c r="CN144" s="40"/>
      <c r="CO144" s="40"/>
      <c r="CP144" s="40"/>
      <c r="CQ144" s="40"/>
      <c r="CR144" s="40"/>
      <c r="CS144" s="14"/>
      <c r="CT144" s="11"/>
      <c r="CU144" s="35"/>
      <c r="CV144" s="11"/>
    </row>
  </sheetData>
  <mergeCells count="6">
    <mergeCell ref="BK1:BO1"/>
    <mergeCell ref="AJ1:AM1"/>
    <mergeCell ref="AN1:AR1"/>
    <mergeCell ref="AS1:AV1"/>
    <mergeCell ref="AW1:BB1"/>
    <mergeCell ref="BC1:BJ1"/>
  </mergeCells>
  <conditionalFormatting sqref="AF7:AF8 AF33:AF144">
    <cfRule type="cellIs" dxfId="91" priority="11" operator="lessThan">
      <formula>0</formula>
    </cfRule>
    <cfRule type="cellIs" dxfId="90" priority="12" operator="greaterThan">
      <formula>0</formula>
    </cfRule>
  </conditionalFormatting>
  <conditionalFormatting sqref="AF3:AF6">
    <cfRule type="cellIs" dxfId="89" priority="9" operator="lessThan">
      <formula>0</formula>
    </cfRule>
    <cfRule type="cellIs" dxfId="88" priority="10" operator="greaterThan">
      <formula>0</formula>
    </cfRule>
  </conditionalFormatting>
  <conditionalFormatting sqref="AF9:AF22">
    <cfRule type="cellIs" dxfId="87" priority="7" operator="lessThan">
      <formula>0</formula>
    </cfRule>
    <cfRule type="cellIs" dxfId="86" priority="8" operator="greaterThan">
      <formula>0</formula>
    </cfRule>
  </conditionalFormatting>
  <conditionalFormatting sqref="AF23">
    <cfRule type="cellIs" dxfId="85" priority="5" operator="lessThan">
      <formula>0</formula>
    </cfRule>
    <cfRule type="cellIs" dxfId="84" priority="6" operator="greaterThan">
      <formula>0</formula>
    </cfRule>
  </conditionalFormatting>
  <conditionalFormatting sqref="AF24:AF32">
    <cfRule type="cellIs" dxfId="83" priority="3" operator="lessThan">
      <formula>0</formula>
    </cfRule>
    <cfRule type="cellIs" dxfId="82" priority="4" operator="greaterThan">
      <formula>0</formula>
    </cfRule>
  </conditionalFormatting>
  <conditionalFormatting sqref="AJ51:BO51">
    <cfRule type="cellIs" dxfId="81" priority="1" operator="lessThan">
      <formula>0</formula>
    </cfRule>
    <cfRule type="cellIs" dxfId="80" priority="2" operator="greaterThan">
      <formula>0</formula>
    </cfRule>
  </conditionalFormatting>
  <hyperlinks>
    <hyperlink ref="CK3" r:id="rId1" xr:uid="{00000000-0004-0000-0400-000000000000}"/>
    <hyperlink ref="CL3" r:id="rId2" xr:uid="{00000000-0004-0000-0400-000001000000}"/>
    <hyperlink ref="CM3" r:id="rId3" xr:uid="{00000000-0004-0000-0400-000002000000}"/>
    <hyperlink ref="CN3" r:id="rId4" xr:uid="{00000000-0004-0000-0400-000003000000}"/>
    <hyperlink ref="CO3" r:id="rId5" xr:uid="{00000000-0004-0000-0400-000004000000}"/>
    <hyperlink ref="CP3" r:id="rId6" xr:uid="{00000000-0004-0000-0400-000005000000}"/>
    <hyperlink ref="CK4" r:id="rId7" xr:uid="{00000000-0004-0000-0400-000006000000}"/>
    <hyperlink ref="CL4" r:id="rId8" xr:uid="{00000000-0004-0000-0400-000007000000}"/>
    <hyperlink ref="CM4" r:id="rId9" xr:uid="{00000000-0004-0000-0400-000008000000}"/>
    <hyperlink ref="CN4" r:id="rId10" xr:uid="{00000000-0004-0000-0400-000009000000}"/>
    <hyperlink ref="CO4" r:id="rId11" xr:uid="{00000000-0004-0000-0400-00000A000000}"/>
    <hyperlink ref="CP4" r:id="rId12" xr:uid="{00000000-0004-0000-0400-00000B000000}"/>
    <hyperlink ref="CK5" r:id="rId13" xr:uid="{00000000-0004-0000-0400-00000C000000}"/>
    <hyperlink ref="CL5" r:id="rId14" xr:uid="{00000000-0004-0000-0400-00000D000000}"/>
    <hyperlink ref="CM5" r:id="rId15" xr:uid="{00000000-0004-0000-0400-00000E000000}"/>
    <hyperlink ref="CN5" r:id="rId16" xr:uid="{00000000-0004-0000-0400-00000F000000}"/>
    <hyperlink ref="CO5" r:id="rId17" xr:uid="{00000000-0004-0000-0400-000010000000}"/>
    <hyperlink ref="CP5" r:id="rId18" xr:uid="{00000000-0004-0000-0400-000011000000}"/>
    <hyperlink ref="CK6" r:id="rId19" xr:uid="{00000000-0004-0000-0400-000012000000}"/>
    <hyperlink ref="CL6" r:id="rId20" xr:uid="{00000000-0004-0000-0400-000013000000}"/>
    <hyperlink ref="CM6" r:id="rId21" xr:uid="{00000000-0004-0000-0400-000014000000}"/>
    <hyperlink ref="CN6" r:id="rId22" xr:uid="{00000000-0004-0000-0400-000015000000}"/>
    <hyperlink ref="CO6" r:id="rId23" xr:uid="{00000000-0004-0000-0400-000016000000}"/>
    <hyperlink ref="CP6" r:id="rId24" xr:uid="{00000000-0004-0000-0400-000017000000}"/>
    <hyperlink ref="CK7" r:id="rId25" xr:uid="{00000000-0004-0000-0400-000018000000}"/>
    <hyperlink ref="CL7" r:id="rId26" xr:uid="{00000000-0004-0000-0400-000019000000}"/>
    <hyperlink ref="CM7" r:id="rId27" xr:uid="{00000000-0004-0000-0400-00001A000000}"/>
    <hyperlink ref="CN7" r:id="rId28" xr:uid="{00000000-0004-0000-0400-00001B000000}"/>
    <hyperlink ref="CO7" r:id="rId29" xr:uid="{00000000-0004-0000-0400-00001C000000}"/>
    <hyperlink ref="CP7" r:id="rId30" xr:uid="{00000000-0004-0000-0400-00001D000000}"/>
    <hyperlink ref="CK8" r:id="rId31" xr:uid="{00000000-0004-0000-0400-00001E000000}"/>
    <hyperlink ref="CL8" r:id="rId32" xr:uid="{00000000-0004-0000-0400-00001F000000}"/>
    <hyperlink ref="CM8" r:id="rId33" xr:uid="{00000000-0004-0000-0400-000020000000}"/>
    <hyperlink ref="CN8" r:id="rId34" xr:uid="{00000000-0004-0000-0400-000021000000}"/>
    <hyperlink ref="CO8" r:id="rId35" xr:uid="{00000000-0004-0000-0400-000022000000}"/>
    <hyperlink ref="CP8" r:id="rId36" xr:uid="{00000000-0004-0000-0400-000023000000}"/>
    <hyperlink ref="CK9" r:id="rId37" xr:uid="{00000000-0004-0000-0400-000024000000}"/>
    <hyperlink ref="CL9" r:id="rId38" xr:uid="{00000000-0004-0000-0400-000025000000}"/>
    <hyperlink ref="CM9" r:id="rId39" xr:uid="{00000000-0004-0000-0400-000026000000}"/>
    <hyperlink ref="CN9" r:id="rId40" xr:uid="{00000000-0004-0000-0400-000027000000}"/>
    <hyperlink ref="CO9" r:id="rId41" xr:uid="{00000000-0004-0000-0400-000028000000}"/>
    <hyperlink ref="CP9" r:id="rId42" xr:uid="{00000000-0004-0000-0400-000029000000}"/>
    <hyperlink ref="CK10" r:id="rId43" xr:uid="{00000000-0004-0000-0400-00002A000000}"/>
    <hyperlink ref="CL10" r:id="rId44" xr:uid="{00000000-0004-0000-0400-00002B000000}"/>
    <hyperlink ref="CM10" r:id="rId45" xr:uid="{00000000-0004-0000-0400-00002C000000}"/>
    <hyperlink ref="CN10" r:id="rId46" xr:uid="{00000000-0004-0000-0400-00002D000000}"/>
    <hyperlink ref="CO10" r:id="rId47" xr:uid="{00000000-0004-0000-0400-00002E000000}"/>
    <hyperlink ref="CP10" r:id="rId48" xr:uid="{00000000-0004-0000-0400-00002F000000}"/>
    <hyperlink ref="CK11" r:id="rId49" xr:uid="{00000000-0004-0000-0400-000030000000}"/>
    <hyperlink ref="CL11" r:id="rId50" xr:uid="{00000000-0004-0000-0400-000031000000}"/>
    <hyperlink ref="CM11" r:id="rId51" xr:uid="{00000000-0004-0000-0400-000032000000}"/>
    <hyperlink ref="CN11" r:id="rId52" xr:uid="{00000000-0004-0000-0400-000033000000}"/>
    <hyperlink ref="CO11" r:id="rId53" xr:uid="{00000000-0004-0000-0400-000034000000}"/>
    <hyperlink ref="CP11" r:id="rId54" xr:uid="{00000000-0004-0000-0400-000035000000}"/>
    <hyperlink ref="CK12" r:id="rId55" xr:uid="{00000000-0004-0000-0400-000036000000}"/>
    <hyperlink ref="CL12" r:id="rId56" xr:uid="{00000000-0004-0000-0400-000037000000}"/>
    <hyperlink ref="CM12" r:id="rId57" xr:uid="{00000000-0004-0000-0400-000038000000}"/>
    <hyperlink ref="CN12" r:id="rId58" xr:uid="{00000000-0004-0000-0400-000039000000}"/>
    <hyperlink ref="CO12" r:id="rId59" xr:uid="{00000000-0004-0000-0400-00003A000000}"/>
    <hyperlink ref="CP12" r:id="rId60" xr:uid="{00000000-0004-0000-0400-00003B000000}"/>
    <hyperlink ref="CK13" r:id="rId61" xr:uid="{00000000-0004-0000-0400-00003C000000}"/>
    <hyperlink ref="CL13" r:id="rId62" xr:uid="{00000000-0004-0000-0400-00003D000000}"/>
    <hyperlink ref="CM13" r:id="rId63" xr:uid="{00000000-0004-0000-0400-00003E000000}"/>
    <hyperlink ref="CN13" r:id="rId64" xr:uid="{00000000-0004-0000-0400-00003F000000}"/>
    <hyperlink ref="CO13" r:id="rId65" xr:uid="{00000000-0004-0000-0400-000040000000}"/>
    <hyperlink ref="CP13" r:id="rId66" xr:uid="{00000000-0004-0000-0400-000041000000}"/>
    <hyperlink ref="CK16" r:id="rId67" xr:uid="{00000000-0004-0000-0400-000042000000}"/>
    <hyperlink ref="CL16" r:id="rId68" xr:uid="{00000000-0004-0000-0400-000043000000}"/>
    <hyperlink ref="CM16" r:id="rId69" xr:uid="{00000000-0004-0000-0400-000044000000}"/>
    <hyperlink ref="CN16" r:id="rId70" xr:uid="{00000000-0004-0000-0400-000045000000}"/>
    <hyperlink ref="CO16" r:id="rId71" xr:uid="{00000000-0004-0000-0400-000046000000}"/>
    <hyperlink ref="CP16" r:id="rId72" xr:uid="{00000000-0004-0000-0400-000047000000}"/>
    <hyperlink ref="CK17" r:id="rId73" xr:uid="{00000000-0004-0000-0400-000048000000}"/>
    <hyperlink ref="CL17" r:id="rId74" xr:uid="{00000000-0004-0000-0400-000049000000}"/>
    <hyperlink ref="CM17" r:id="rId75" xr:uid="{00000000-0004-0000-0400-00004A000000}"/>
    <hyperlink ref="CN17" r:id="rId76" xr:uid="{00000000-0004-0000-0400-00004B000000}"/>
    <hyperlink ref="CO17" r:id="rId77" xr:uid="{00000000-0004-0000-0400-00004C000000}"/>
    <hyperlink ref="CP17" r:id="rId78" xr:uid="{00000000-0004-0000-0400-00004D000000}"/>
    <hyperlink ref="CK18" r:id="rId79" xr:uid="{00000000-0004-0000-0400-00004E000000}"/>
    <hyperlink ref="CL18" r:id="rId80" xr:uid="{00000000-0004-0000-0400-00004F000000}"/>
    <hyperlink ref="CM18" r:id="rId81" xr:uid="{00000000-0004-0000-0400-000050000000}"/>
    <hyperlink ref="CN18" r:id="rId82" xr:uid="{00000000-0004-0000-0400-000051000000}"/>
    <hyperlink ref="CO18" r:id="rId83" xr:uid="{00000000-0004-0000-0400-000052000000}"/>
    <hyperlink ref="CP18" r:id="rId84" xr:uid="{00000000-0004-0000-0400-000053000000}"/>
    <hyperlink ref="CK19" r:id="rId85" xr:uid="{00000000-0004-0000-0400-000054000000}"/>
    <hyperlink ref="CL19" r:id="rId86" xr:uid="{00000000-0004-0000-0400-000055000000}"/>
    <hyperlink ref="CM19" r:id="rId87" xr:uid="{00000000-0004-0000-0400-000056000000}"/>
    <hyperlink ref="CN19" r:id="rId88" xr:uid="{00000000-0004-0000-0400-000057000000}"/>
    <hyperlink ref="CO19" r:id="rId89" xr:uid="{00000000-0004-0000-0400-000058000000}"/>
    <hyperlink ref="CP19" r:id="rId90" xr:uid="{00000000-0004-0000-0400-000059000000}"/>
    <hyperlink ref="CK14" r:id="rId91" xr:uid="{00000000-0004-0000-0400-00005A000000}"/>
    <hyperlink ref="CL14" r:id="rId92" xr:uid="{00000000-0004-0000-0400-00005B000000}"/>
    <hyperlink ref="CM14" r:id="rId93" xr:uid="{00000000-0004-0000-0400-00005C000000}"/>
    <hyperlink ref="CN14" r:id="rId94" xr:uid="{00000000-0004-0000-0400-00005D000000}"/>
    <hyperlink ref="CO14" r:id="rId95" xr:uid="{00000000-0004-0000-0400-00005E000000}"/>
    <hyperlink ref="CP14" r:id="rId96" xr:uid="{00000000-0004-0000-0400-00005F000000}"/>
    <hyperlink ref="CK15" r:id="rId97" xr:uid="{00000000-0004-0000-0400-000060000000}"/>
    <hyperlink ref="CL15" r:id="rId98" xr:uid="{00000000-0004-0000-0400-000061000000}"/>
    <hyperlink ref="CM15" r:id="rId99" xr:uid="{00000000-0004-0000-0400-000062000000}"/>
    <hyperlink ref="CN15" r:id="rId100" xr:uid="{00000000-0004-0000-0400-000063000000}"/>
    <hyperlink ref="CO15" r:id="rId101" xr:uid="{00000000-0004-0000-0400-000064000000}"/>
    <hyperlink ref="CP15" r:id="rId102" xr:uid="{00000000-0004-0000-0400-000065000000}"/>
    <hyperlink ref="CK20" r:id="rId103" xr:uid="{00000000-0004-0000-0400-000066000000}"/>
    <hyperlink ref="CL20" r:id="rId104" xr:uid="{00000000-0004-0000-0400-000067000000}"/>
    <hyperlink ref="CM20" r:id="rId105" xr:uid="{00000000-0004-0000-0400-000068000000}"/>
    <hyperlink ref="CN20" r:id="rId106" xr:uid="{00000000-0004-0000-0400-000069000000}"/>
    <hyperlink ref="CO20" r:id="rId107" xr:uid="{00000000-0004-0000-0400-00006A000000}"/>
    <hyperlink ref="CP20" r:id="rId108" xr:uid="{00000000-0004-0000-0400-00006B000000}"/>
    <hyperlink ref="CK21" r:id="rId109" xr:uid="{00000000-0004-0000-0400-00006C000000}"/>
    <hyperlink ref="CL21" r:id="rId110" xr:uid="{00000000-0004-0000-0400-00006D000000}"/>
    <hyperlink ref="CM21" r:id="rId111" xr:uid="{00000000-0004-0000-0400-00006E000000}"/>
    <hyperlink ref="CN21" r:id="rId112" xr:uid="{00000000-0004-0000-0400-00006F000000}"/>
    <hyperlink ref="CO21" r:id="rId113" xr:uid="{00000000-0004-0000-0400-000070000000}"/>
    <hyperlink ref="CP21" r:id="rId114" xr:uid="{00000000-0004-0000-0400-000071000000}"/>
    <hyperlink ref="CK22" r:id="rId115" xr:uid="{00000000-0004-0000-0400-000072000000}"/>
    <hyperlink ref="CL22" r:id="rId116" xr:uid="{00000000-0004-0000-0400-000073000000}"/>
    <hyperlink ref="CM22" r:id="rId117" xr:uid="{00000000-0004-0000-0400-000074000000}"/>
    <hyperlink ref="CN22" r:id="rId118" xr:uid="{00000000-0004-0000-0400-000075000000}"/>
    <hyperlink ref="CO22" r:id="rId119" xr:uid="{00000000-0004-0000-0400-000076000000}"/>
    <hyperlink ref="CP22" r:id="rId120" xr:uid="{00000000-0004-0000-0400-000077000000}"/>
    <hyperlink ref="CK23" r:id="rId121" xr:uid="{00000000-0004-0000-0400-000078000000}"/>
    <hyperlink ref="CL23" r:id="rId122" xr:uid="{00000000-0004-0000-0400-000079000000}"/>
    <hyperlink ref="CM23" r:id="rId123" xr:uid="{00000000-0004-0000-0400-00007A000000}"/>
    <hyperlink ref="CN23" r:id="rId124" xr:uid="{00000000-0004-0000-0400-00007B000000}"/>
    <hyperlink ref="CO23" r:id="rId125" xr:uid="{00000000-0004-0000-0400-00007C000000}"/>
    <hyperlink ref="CP23" r:id="rId126" xr:uid="{00000000-0004-0000-0400-00007D000000}"/>
    <hyperlink ref="CK24" r:id="rId127" xr:uid="{00000000-0004-0000-0400-00007E000000}"/>
    <hyperlink ref="CL24" r:id="rId128" xr:uid="{00000000-0004-0000-0400-00007F000000}"/>
    <hyperlink ref="CM24" r:id="rId129" xr:uid="{00000000-0004-0000-0400-000080000000}"/>
    <hyperlink ref="CN24" r:id="rId130" xr:uid="{00000000-0004-0000-0400-000081000000}"/>
    <hyperlink ref="CO24" r:id="rId131" xr:uid="{00000000-0004-0000-0400-000082000000}"/>
    <hyperlink ref="CP24" r:id="rId132" xr:uid="{00000000-0004-0000-0400-000083000000}"/>
    <hyperlink ref="CK25" r:id="rId133" xr:uid="{00000000-0004-0000-0400-000084000000}"/>
    <hyperlink ref="CL25" r:id="rId134" xr:uid="{00000000-0004-0000-0400-000085000000}"/>
    <hyperlink ref="CM25" r:id="rId135" xr:uid="{00000000-0004-0000-0400-000086000000}"/>
    <hyperlink ref="CN25" r:id="rId136" xr:uid="{00000000-0004-0000-0400-000087000000}"/>
    <hyperlink ref="CO25" r:id="rId137" xr:uid="{00000000-0004-0000-0400-000088000000}"/>
    <hyperlink ref="CP25" r:id="rId138" xr:uid="{00000000-0004-0000-0400-000089000000}"/>
    <hyperlink ref="CK26" r:id="rId139" xr:uid="{00000000-0004-0000-0400-00008A000000}"/>
    <hyperlink ref="CL26" r:id="rId140" xr:uid="{00000000-0004-0000-0400-00008B000000}"/>
    <hyperlink ref="CM26" r:id="rId141" xr:uid="{00000000-0004-0000-0400-00008C000000}"/>
    <hyperlink ref="CN26" r:id="rId142" xr:uid="{00000000-0004-0000-0400-00008D000000}"/>
    <hyperlink ref="CO26" r:id="rId143" xr:uid="{00000000-0004-0000-0400-00008E000000}"/>
    <hyperlink ref="CP26" r:id="rId144" xr:uid="{00000000-0004-0000-0400-00008F000000}"/>
    <hyperlink ref="CK27" r:id="rId145" xr:uid="{00000000-0004-0000-0400-000090000000}"/>
    <hyperlink ref="CL27" r:id="rId146" xr:uid="{00000000-0004-0000-0400-000091000000}"/>
    <hyperlink ref="CM27" r:id="rId147" xr:uid="{00000000-0004-0000-0400-000092000000}"/>
    <hyperlink ref="CN27" r:id="rId148" xr:uid="{00000000-0004-0000-0400-000093000000}"/>
    <hyperlink ref="CO27" r:id="rId149" xr:uid="{00000000-0004-0000-0400-000094000000}"/>
    <hyperlink ref="CP27" r:id="rId150" xr:uid="{00000000-0004-0000-0400-000095000000}"/>
    <hyperlink ref="CK28" r:id="rId151" xr:uid="{00000000-0004-0000-0400-000096000000}"/>
    <hyperlink ref="CL28" r:id="rId152" xr:uid="{00000000-0004-0000-0400-000097000000}"/>
    <hyperlink ref="CM28" r:id="rId153" xr:uid="{00000000-0004-0000-0400-000098000000}"/>
    <hyperlink ref="CN28" r:id="rId154" xr:uid="{00000000-0004-0000-0400-000099000000}"/>
    <hyperlink ref="CO28" r:id="rId155" xr:uid="{00000000-0004-0000-0400-00009A000000}"/>
    <hyperlink ref="CP28" r:id="rId156" xr:uid="{00000000-0004-0000-0400-00009B000000}"/>
    <hyperlink ref="CK29" r:id="rId157" xr:uid="{00000000-0004-0000-0400-00009C000000}"/>
    <hyperlink ref="CL29" r:id="rId158" xr:uid="{00000000-0004-0000-0400-00009D000000}"/>
    <hyperlink ref="CM29" r:id="rId159" xr:uid="{00000000-0004-0000-0400-00009E000000}"/>
    <hyperlink ref="CN29" r:id="rId160" xr:uid="{00000000-0004-0000-0400-00009F000000}"/>
    <hyperlink ref="CO29" r:id="rId161" xr:uid="{00000000-0004-0000-0400-0000A0000000}"/>
    <hyperlink ref="CP29" r:id="rId162" xr:uid="{00000000-0004-0000-0400-0000A1000000}"/>
    <hyperlink ref="CK30" r:id="rId163" xr:uid="{00000000-0004-0000-0400-0000A2000000}"/>
    <hyperlink ref="CL30" r:id="rId164" xr:uid="{00000000-0004-0000-0400-0000A3000000}"/>
    <hyperlink ref="CM30" r:id="rId165" xr:uid="{00000000-0004-0000-0400-0000A4000000}"/>
    <hyperlink ref="CN30" r:id="rId166" xr:uid="{00000000-0004-0000-0400-0000A5000000}"/>
    <hyperlink ref="CO30" r:id="rId167" xr:uid="{00000000-0004-0000-0400-0000A6000000}"/>
    <hyperlink ref="CP30" r:id="rId168" xr:uid="{00000000-0004-0000-0400-0000A7000000}"/>
    <hyperlink ref="CK31" r:id="rId169" xr:uid="{00000000-0004-0000-0400-0000A8000000}"/>
    <hyperlink ref="CL31" r:id="rId170" xr:uid="{00000000-0004-0000-0400-0000A9000000}"/>
    <hyperlink ref="CM31" r:id="rId171" xr:uid="{00000000-0004-0000-0400-0000AA000000}"/>
    <hyperlink ref="CN31" r:id="rId172" xr:uid="{00000000-0004-0000-0400-0000AB000000}"/>
    <hyperlink ref="CO31" r:id="rId173" xr:uid="{00000000-0004-0000-0400-0000AC000000}"/>
    <hyperlink ref="CP31" r:id="rId174" xr:uid="{00000000-0004-0000-0400-0000AD000000}"/>
    <hyperlink ref="CK32" r:id="rId175" xr:uid="{00000000-0004-0000-0400-0000AE000000}"/>
    <hyperlink ref="CL32" r:id="rId176" xr:uid="{00000000-0004-0000-0400-0000AF000000}"/>
    <hyperlink ref="CM32" r:id="rId177" xr:uid="{00000000-0004-0000-0400-0000B0000000}"/>
    <hyperlink ref="CN32" r:id="rId178" xr:uid="{00000000-0004-0000-0400-0000B1000000}"/>
    <hyperlink ref="CO32" r:id="rId179" xr:uid="{00000000-0004-0000-0400-0000B2000000}"/>
    <hyperlink ref="CP32" r:id="rId180" xr:uid="{00000000-0004-0000-0400-0000B3000000}"/>
    <hyperlink ref="CK33" r:id="rId181" xr:uid="{00000000-0004-0000-0400-0000B4000000}"/>
    <hyperlink ref="CL33" r:id="rId182" xr:uid="{00000000-0004-0000-0400-0000B5000000}"/>
    <hyperlink ref="CM33" r:id="rId183" xr:uid="{00000000-0004-0000-0400-0000B6000000}"/>
    <hyperlink ref="CN33" r:id="rId184" xr:uid="{00000000-0004-0000-0400-0000B7000000}"/>
    <hyperlink ref="CO33" r:id="rId185" xr:uid="{00000000-0004-0000-0400-0000B8000000}"/>
    <hyperlink ref="CP33" r:id="rId186" xr:uid="{00000000-0004-0000-0400-0000B9000000}"/>
    <hyperlink ref="CK34" r:id="rId187" xr:uid="{00000000-0004-0000-0400-0000BA000000}"/>
    <hyperlink ref="CL34" r:id="rId188" xr:uid="{00000000-0004-0000-0400-0000BB000000}"/>
    <hyperlink ref="CM34" r:id="rId189" xr:uid="{00000000-0004-0000-0400-0000BC000000}"/>
    <hyperlink ref="CN34" r:id="rId190" xr:uid="{00000000-0004-0000-0400-0000BD000000}"/>
    <hyperlink ref="CO34" r:id="rId191" xr:uid="{00000000-0004-0000-0400-0000BE000000}"/>
    <hyperlink ref="CP34" r:id="rId192" xr:uid="{00000000-0004-0000-0400-0000BF000000}"/>
    <hyperlink ref="CK35" r:id="rId193" xr:uid="{00000000-0004-0000-0400-0000C0000000}"/>
    <hyperlink ref="CL35" r:id="rId194" xr:uid="{00000000-0004-0000-0400-0000C1000000}"/>
    <hyperlink ref="CM35" r:id="rId195" xr:uid="{00000000-0004-0000-0400-0000C2000000}"/>
    <hyperlink ref="CN35" r:id="rId196" xr:uid="{00000000-0004-0000-0400-0000C3000000}"/>
    <hyperlink ref="CO35" r:id="rId197" xr:uid="{00000000-0004-0000-0400-0000C4000000}"/>
    <hyperlink ref="CP35" r:id="rId198" xr:uid="{00000000-0004-0000-0400-0000C5000000}"/>
    <hyperlink ref="CK36" r:id="rId199" xr:uid="{00000000-0004-0000-0400-0000C6000000}"/>
    <hyperlink ref="CL36" r:id="rId200" xr:uid="{00000000-0004-0000-0400-0000C7000000}"/>
    <hyperlink ref="CM36" r:id="rId201" xr:uid="{00000000-0004-0000-0400-0000C8000000}"/>
    <hyperlink ref="CN36" r:id="rId202" xr:uid="{00000000-0004-0000-0400-0000C9000000}"/>
    <hyperlink ref="CO36" r:id="rId203" xr:uid="{00000000-0004-0000-0400-0000CA000000}"/>
    <hyperlink ref="CP36" r:id="rId204" xr:uid="{00000000-0004-0000-0400-0000CB000000}"/>
    <hyperlink ref="CK37" r:id="rId205" xr:uid="{00000000-0004-0000-0400-0000CC000000}"/>
    <hyperlink ref="CL37" r:id="rId206" xr:uid="{00000000-0004-0000-0400-0000CD000000}"/>
    <hyperlink ref="CM37" r:id="rId207" xr:uid="{00000000-0004-0000-0400-0000CE000000}"/>
    <hyperlink ref="CN37" r:id="rId208" xr:uid="{00000000-0004-0000-0400-0000CF000000}"/>
    <hyperlink ref="CO37" r:id="rId209" xr:uid="{00000000-0004-0000-0400-0000D0000000}"/>
    <hyperlink ref="CP37" r:id="rId210" xr:uid="{00000000-0004-0000-0400-0000D1000000}"/>
    <hyperlink ref="CK38" r:id="rId211" xr:uid="{00000000-0004-0000-0400-0000D2000000}"/>
    <hyperlink ref="CL38" r:id="rId212" xr:uid="{00000000-0004-0000-0400-0000D3000000}"/>
    <hyperlink ref="CM38" r:id="rId213" xr:uid="{00000000-0004-0000-0400-0000D4000000}"/>
    <hyperlink ref="CN38" r:id="rId214" xr:uid="{00000000-0004-0000-0400-0000D5000000}"/>
    <hyperlink ref="CO38" r:id="rId215" xr:uid="{00000000-0004-0000-0400-0000D6000000}"/>
    <hyperlink ref="CP38" r:id="rId216" xr:uid="{00000000-0004-0000-0400-0000D7000000}"/>
    <hyperlink ref="CK39" r:id="rId217" xr:uid="{00000000-0004-0000-0400-0000D8000000}"/>
    <hyperlink ref="CL39" r:id="rId218" xr:uid="{00000000-0004-0000-0400-0000D9000000}"/>
    <hyperlink ref="CM39" r:id="rId219" xr:uid="{00000000-0004-0000-0400-0000DA000000}"/>
    <hyperlink ref="CN39" r:id="rId220" xr:uid="{00000000-0004-0000-0400-0000DB000000}"/>
    <hyperlink ref="CO39" r:id="rId221" xr:uid="{00000000-0004-0000-0400-0000DC000000}"/>
    <hyperlink ref="CP39" r:id="rId222" xr:uid="{00000000-0004-0000-0400-0000DD000000}"/>
    <hyperlink ref="CK40" r:id="rId223" xr:uid="{00000000-0004-0000-0400-0000DE000000}"/>
    <hyperlink ref="CL40" r:id="rId224" xr:uid="{00000000-0004-0000-0400-0000DF000000}"/>
    <hyperlink ref="CM40" r:id="rId225" xr:uid="{00000000-0004-0000-0400-0000E0000000}"/>
    <hyperlink ref="CN40" r:id="rId226" xr:uid="{00000000-0004-0000-0400-0000E1000000}"/>
    <hyperlink ref="CO40" r:id="rId227" xr:uid="{00000000-0004-0000-0400-0000E2000000}"/>
    <hyperlink ref="CP40" r:id="rId228" xr:uid="{00000000-0004-0000-0400-0000E3000000}"/>
    <hyperlink ref="CK41" r:id="rId229" xr:uid="{00000000-0004-0000-0400-0000E4000000}"/>
    <hyperlink ref="CL41" r:id="rId230" xr:uid="{00000000-0004-0000-0400-0000E5000000}"/>
    <hyperlink ref="CM41" r:id="rId231" xr:uid="{00000000-0004-0000-0400-0000E6000000}"/>
    <hyperlink ref="CN41" r:id="rId232" xr:uid="{00000000-0004-0000-0400-0000E7000000}"/>
    <hyperlink ref="CO41" r:id="rId233" xr:uid="{00000000-0004-0000-0400-0000E8000000}"/>
    <hyperlink ref="CP41" r:id="rId234" xr:uid="{00000000-0004-0000-0400-0000E9000000}"/>
    <hyperlink ref="CK42" r:id="rId235" xr:uid="{00000000-0004-0000-0400-0000EA000000}"/>
    <hyperlink ref="CL42" r:id="rId236" xr:uid="{00000000-0004-0000-0400-0000EB000000}"/>
    <hyperlink ref="CM42" r:id="rId237" xr:uid="{00000000-0004-0000-0400-0000EC000000}"/>
    <hyperlink ref="CN42" r:id="rId238" xr:uid="{00000000-0004-0000-0400-0000ED000000}"/>
    <hyperlink ref="CO42" r:id="rId239" xr:uid="{00000000-0004-0000-0400-0000EE000000}"/>
    <hyperlink ref="CP42" r:id="rId240" xr:uid="{00000000-0004-0000-0400-0000EF000000}"/>
    <hyperlink ref="CP43" r:id="rId241" xr:uid="{00000000-0004-0000-0400-0000F0000000}"/>
    <hyperlink ref="CO43" r:id="rId242" xr:uid="{00000000-0004-0000-0400-0000F1000000}"/>
    <hyperlink ref="CN43" r:id="rId243" xr:uid="{00000000-0004-0000-0400-0000F2000000}"/>
    <hyperlink ref="CM43" r:id="rId244" xr:uid="{00000000-0004-0000-0400-0000F3000000}"/>
    <hyperlink ref="CL43" r:id="rId245" xr:uid="{00000000-0004-0000-0400-0000F4000000}"/>
    <hyperlink ref="CK43" r:id="rId246" xr:uid="{00000000-0004-0000-0400-0000F5000000}"/>
    <hyperlink ref="CP44" r:id="rId247" xr:uid="{00000000-0004-0000-0400-0000F6000000}"/>
    <hyperlink ref="CO44" r:id="rId248" xr:uid="{00000000-0004-0000-0400-0000F7000000}"/>
    <hyperlink ref="CN44" r:id="rId249" xr:uid="{00000000-0004-0000-0400-0000F8000000}"/>
    <hyperlink ref="CM44" r:id="rId250" xr:uid="{00000000-0004-0000-0400-0000F9000000}"/>
    <hyperlink ref="CL44" r:id="rId251" xr:uid="{00000000-0004-0000-0400-0000FA000000}"/>
    <hyperlink ref="CK44" r:id="rId252" xr:uid="{00000000-0004-0000-0400-0000FB000000}"/>
    <hyperlink ref="CP45" r:id="rId253" xr:uid="{00000000-0004-0000-0400-0000FC000000}"/>
    <hyperlink ref="CO45" r:id="rId254" xr:uid="{00000000-0004-0000-0400-0000FD000000}"/>
    <hyperlink ref="CN45" r:id="rId255" xr:uid="{00000000-0004-0000-0400-0000FE000000}"/>
    <hyperlink ref="CM45" r:id="rId256" xr:uid="{00000000-0004-0000-0400-0000FF000000}"/>
    <hyperlink ref="CL45" r:id="rId257" xr:uid="{00000000-0004-0000-0400-000000010000}"/>
    <hyperlink ref="CK45" r:id="rId258" xr:uid="{00000000-0004-0000-0400-000001010000}"/>
    <hyperlink ref="CP46" r:id="rId259" xr:uid="{00000000-0004-0000-0400-000002010000}"/>
    <hyperlink ref="CO46" r:id="rId260" xr:uid="{00000000-0004-0000-0400-000003010000}"/>
    <hyperlink ref="CN46" r:id="rId261" xr:uid="{00000000-0004-0000-0400-000004010000}"/>
    <hyperlink ref="CM46" r:id="rId262" xr:uid="{00000000-0004-0000-0400-000005010000}"/>
    <hyperlink ref="CL46" r:id="rId263" xr:uid="{00000000-0004-0000-0400-000006010000}"/>
    <hyperlink ref="CK46" r:id="rId264" xr:uid="{00000000-0004-0000-0400-000007010000}"/>
    <hyperlink ref="CP47" r:id="rId265" xr:uid="{00000000-0004-0000-0400-000008010000}"/>
    <hyperlink ref="CO47" r:id="rId266" xr:uid="{00000000-0004-0000-0400-000009010000}"/>
    <hyperlink ref="CN47" r:id="rId267" xr:uid="{00000000-0004-0000-0400-00000A010000}"/>
    <hyperlink ref="CM47" r:id="rId268" xr:uid="{00000000-0004-0000-0400-00000B010000}"/>
    <hyperlink ref="CL47" r:id="rId269" xr:uid="{00000000-0004-0000-0400-00000C010000}"/>
    <hyperlink ref="CK47" r:id="rId270" xr:uid="{00000000-0004-0000-0400-00000D010000}"/>
    <hyperlink ref="CP48" r:id="rId271" xr:uid="{00000000-0004-0000-0400-00000E010000}"/>
    <hyperlink ref="CO48" r:id="rId272" xr:uid="{00000000-0004-0000-0400-00000F010000}"/>
    <hyperlink ref="CN48" r:id="rId273" xr:uid="{00000000-0004-0000-0400-000010010000}"/>
    <hyperlink ref="CM48" r:id="rId274" xr:uid="{00000000-0004-0000-0400-000011010000}"/>
    <hyperlink ref="CL48" r:id="rId275" xr:uid="{00000000-0004-0000-0400-000012010000}"/>
    <hyperlink ref="CK48" r:id="rId276" xr:uid="{00000000-0004-0000-0400-000013010000}"/>
    <hyperlink ref="CP49" r:id="rId277" xr:uid="{00000000-0004-0000-0400-000014010000}"/>
    <hyperlink ref="CO49" r:id="rId278" xr:uid="{00000000-0004-0000-0400-000015010000}"/>
    <hyperlink ref="CN49" r:id="rId279" xr:uid="{00000000-0004-0000-0400-000016010000}"/>
    <hyperlink ref="CM49" r:id="rId280" xr:uid="{00000000-0004-0000-0400-000017010000}"/>
    <hyperlink ref="CL49" r:id="rId281" xr:uid="{00000000-0004-0000-0400-000018010000}"/>
    <hyperlink ref="CK49" r:id="rId282" xr:uid="{00000000-0004-0000-0400-000019010000}"/>
    <hyperlink ref="CP50" r:id="rId283" xr:uid="{00000000-0004-0000-0400-00001A010000}"/>
    <hyperlink ref="CO50" r:id="rId284" xr:uid="{00000000-0004-0000-0400-00001B010000}"/>
    <hyperlink ref="CN50" r:id="rId285" xr:uid="{00000000-0004-0000-0400-00001C010000}"/>
    <hyperlink ref="CM50" r:id="rId286" xr:uid="{00000000-0004-0000-0400-00001D010000}"/>
    <hyperlink ref="CL50" r:id="rId287" xr:uid="{00000000-0004-0000-0400-00001E010000}"/>
    <hyperlink ref="CK50" r:id="rId288" xr:uid="{00000000-0004-0000-0400-00001F010000}"/>
  </hyperlinks>
  <pageMargins left="0.7" right="0.7" top="0.75" bottom="0.75" header="0.3" footer="0.3"/>
  <pageSetup orientation="portrait" verticalDpi="300" r:id="rId28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43"/>
  <sheetViews>
    <sheetView zoomScale="85" zoomScaleNormal="85" workbookViewId="0">
      <pane ySplit="1" topLeftCell="A2" activePane="bottomLeft" state="frozen"/>
      <selection activeCell="H1" sqref="H1"/>
      <selection pane="bottomLeft" activeCell="C2" sqref="C2:M65"/>
    </sheetView>
  </sheetViews>
  <sheetFormatPr defaultRowHeight="15" x14ac:dyDescent="0.25"/>
  <cols>
    <col min="2" max="2" width="7.5703125" bestFit="1" customWidth="1"/>
    <col min="3" max="3" width="15.85546875" bestFit="1" customWidth="1"/>
    <col min="20" max="20" width="11.42578125" bestFit="1" customWidth="1"/>
    <col min="21" max="21" width="11.7109375" bestFit="1" customWidth="1"/>
    <col min="22" max="22" width="26.28515625" bestFit="1" customWidth="1"/>
    <col min="23" max="24" width="26.28515625" customWidth="1"/>
    <col min="35" max="35" width="12.7109375" bestFit="1" customWidth="1"/>
  </cols>
  <sheetData>
    <row r="1" spans="2:36" ht="16.5" x14ac:dyDescent="0.3">
      <c r="B1" s="6" t="s">
        <v>10</v>
      </c>
      <c r="C1" s="6" t="s">
        <v>191</v>
      </c>
      <c r="D1" s="6" t="s">
        <v>193</v>
      </c>
      <c r="E1" s="6" t="s">
        <v>194</v>
      </c>
      <c r="F1" s="6" t="s">
        <v>192</v>
      </c>
      <c r="G1" s="6" t="s">
        <v>196</v>
      </c>
      <c r="H1" s="6" t="s">
        <v>142</v>
      </c>
      <c r="I1" s="6" t="s">
        <v>143</v>
      </c>
      <c r="J1" s="6" t="s">
        <v>197</v>
      </c>
      <c r="K1" s="6" t="s">
        <v>198</v>
      </c>
      <c r="L1" s="6" t="s">
        <v>190</v>
      </c>
      <c r="M1" s="6" t="s">
        <v>1148</v>
      </c>
      <c r="N1" s="6" t="s">
        <v>144</v>
      </c>
      <c r="O1" s="49" t="s">
        <v>738</v>
      </c>
      <c r="P1" s="6" t="s">
        <v>17</v>
      </c>
      <c r="Q1" s="6" t="s">
        <v>183</v>
      </c>
      <c r="R1" s="6" t="s">
        <v>184</v>
      </c>
      <c r="S1" s="6" t="s">
        <v>185</v>
      </c>
      <c r="T1" s="6" t="s">
        <v>582</v>
      </c>
      <c r="U1" s="6" t="s">
        <v>717</v>
      </c>
      <c r="V1" s="6" t="s">
        <v>811</v>
      </c>
      <c r="W1" s="6" t="s">
        <v>1687</v>
      </c>
      <c r="X1" s="6" t="s">
        <v>1534</v>
      </c>
      <c r="Y1" s="6" t="s">
        <v>571</v>
      </c>
      <c r="Z1" s="6" t="s">
        <v>311</v>
      </c>
      <c r="AA1" s="6" t="s">
        <v>312</v>
      </c>
      <c r="AB1" s="6" t="s">
        <v>313</v>
      </c>
      <c r="AC1" s="6" t="s">
        <v>314</v>
      </c>
      <c r="AD1" s="6" t="s">
        <v>315</v>
      </c>
      <c r="AE1" s="6" t="s">
        <v>631</v>
      </c>
      <c r="AF1" s="49" t="s">
        <v>796</v>
      </c>
      <c r="AG1" s="7" t="s">
        <v>19</v>
      </c>
      <c r="AH1" s="7" t="s">
        <v>20</v>
      </c>
      <c r="AI1" s="6"/>
    </row>
    <row r="2" spans="2:36" ht="20.25" x14ac:dyDescent="0.3">
      <c r="B2" s="8">
        <v>1</v>
      </c>
      <c r="C2" s="73" t="s">
        <v>1366</v>
      </c>
      <c r="D2" s="74" t="s">
        <v>200</v>
      </c>
      <c r="E2" s="74">
        <v>0.04</v>
      </c>
      <c r="F2" s="74" t="s">
        <v>147</v>
      </c>
      <c r="G2" s="74">
        <v>133.35499999999999</v>
      </c>
      <c r="H2" s="74">
        <v>133.35599999999999</v>
      </c>
      <c r="I2" s="74">
        <v>133.577</v>
      </c>
      <c r="J2" s="73" t="s">
        <v>1367</v>
      </c>
      <c r="K2" s="74">
        <v>133.53299999999999</v>
      </c>
      <c r="L2" s="74">
        <v>-0.28000000000000003</v>
      </c>
      <c r="M2" s="76"/>
      <c r="N2" s="82"/>
      <c r="P2" s="59">
        <v>6.61</v>
      </c>
      <c r="Q2" s="90" t="s">
        <v>1372</v>
      </c>
      <c r="R2" s="92" t="s">
        <v>1373</v>
      </c>
      <c r="S2" s="92" t="s">
        <v>1374</v>
      </c>
      <c r="T2" s="92" t="s">
        <v>1375</v>
      </c>
      <c r="U2" s="92"/>
      <c r="V2" s="92" t="s">
        <v>1376</v>
      </c>
      <c r="W2" s="92"/>
      <c r="X2" s="92"/>
      <c r="Y2" s="40" t="s">
        <v>1382</v>
      </c>
      <c r="Z2" s="40" t="s">
        <v>1383</v>
      </c>
      <c r="AA2" s="40" t="s">
        <v>1384</v>
      </c>
      <c r="AB2" s="40" t="s">
        <v>1385</v>
      </c>
      <c r="AC2" s="40" t="s">
        <v>1386</v>
      </c>
      <c r="AD2" s="40" t="s">
        <v>1387</v>
      </c>
      <c r="AE2" s="40"/>
      <c r="AF2" s="40"/>
      <c r="AG2" s="14">
        <f>AI2+P2+M2</f>
        <v>1006.61</v>
      </c>
      <c r="AH2" s="9" t="s">
        <v>21</v>
      </c>
      <c r="AI2" s="15">
        <v>1000</v>
      </c>
      <c r="AJ2" s="11"/>
    </row>
    <row r="3" spans="2:36" ht="20.25" x14ac:dyDescent="0.3">
      <c r="B3" s="8">
        <v>2</v>
      </c>
      <c r="C3" s="75" t="s">
        <v>1368</v>
      </c>
      <c r="D3" s="76" t="s">
        <v>200</v>
      </c>
      <c r="E3" s="76">
        <v>0.01</v>
      </c>
      <c r="F3" s="76" t="s">
        <v>147</v>
      </c>
      <c r="G3" s="76">
        <v>133.73400000000001</v>
      </c>
      <c r="H3" s="76">
        <v>133.732</v>
      </c>
      <c r="I3" s="76">
        <v>134.072</v>
      </c>
      <c r="J3" s="75" t="s">
        <v>1369</v>
      </c>
      <c r="K3" s="76">
        <v>133.732</v>
      </c>
      <c r="L3" s="76">
        <v>-7.0000000000000007E-2</v>
      </c>
      <c r="M3" s="76"/>
      <c r="N3" s="76"/>
      <c r="P3" s="59">
        <v>-0.02</v>
      </c>
      <c r="Q3" s="90" t="s">
        <v>1377</v>
      </c>
      <c r="R3" s="92"/>
      <c r="S3" s="92"/>
      <c r="T3" s="92"/>
      <c r="U3" s="92"/>
      <c r="V3" s="92"/>
      <c r="W3" s="92"/>
      <c r="X3" s="92"/>
      <c r="Y3" s="40"/>
      <c r="Z3" s="40"/>
      <c r="AA3" s="40"/>
      <c r="AB3" s="40"/>
      <c r="AC3" s="40"/>
      <c r="AD3" s="40"/>
      <c r="AE3" s="40"/>
      <c r="AF3" s="40"/>
      <c r="AG3" s="14"/>
      <c r="AH3" s="9" t="s">
        <v>23</v>
      </c>
      <c r="AI3" s="16">
        <f>AN20</f>
        <v>0</v>
      </c>
      <c r="AJ3" s="11"/>
    </row>
    <row r="4" spans="2:36" ht="20.25" x14ac:dyDescent="0.3">
      <c r="B4" s="8">
        <v>3</v>
      </c>
      <c r="C4" s="73" t="s">
        <v>1370</v>
      </c>
      <c r="D4" s="74" t="s">
        <v>200</v>
      </c>
      <c r="E4" s="74">
        <v>0.04</v>
      </c>
      <c r="F4" s="74" t="s">
        <v>147</v>
      </c>
      <c r="G4" s="74">
        <v>133.732</v>
      </c>
      <c r="H4" s="74">
        <v>133.739</v>
      </c>
      <c r="I4" s="74">
        <v>134.01499999999999</v>
      </c>
      <c r="J4" s="73" t="s">
        <v>1371</v>
      </c>
      <c r="K4" s="74">
        <v>133.95599999999999</v>
      </c>
      <c r="L4" s="74">
        <v>-0.28000000000000003</v>
      </c>
      <c r="M4" s="76"/>
      <c r="N4" s="82"/>
      <c r="P4" s="59">
        <v>8.33</v>
      </c>
      <c r="Q4" s="90" t="s">
        <v>1378</v>
      </c>
      <c r="R4" s="92" t="s">
        <v>1379</v>
      </c>
      <c r="S4" s="92" t="s">
        <v>1380</v>
      </c>
      <c r="T4" s="92" t="s">
        <v>1381</v>
      </c>
      <c r="U4" s="92"/>
      <c r="V4" s="92" t="s">
        <v>1376</v>
      </c>
      <c r="W4" s="92"/>
      <c r="X4" s="92"/>
      <c r="Y4" s="40" t="s">
        <v>1382</v>
      </c>
      <c r="Z4" s="40" t="s">
        <v>1383</v>
      </c>
      <c r="AA4" s="40" t="s">
        <v>1384</v>
      </c>
      <c r="AB4" s="40" t="s">
        <v>1385</v>
      </c>
      <c r="AC4" s="40" t="s">
        <v>1386</v>
      </c>
      <c r="AD4" s="40" t="s">
        <v>1387</v>
      </c>
      <c r="AE4" s="40"/>
      <c r="AF4" s="40"/>
      <c r="AG4" s="14"/>
      <c r="AH4" s="9" t="s">
        <v>29</v>
      </c>
      <c r="AI4" s="18">
        <f>AM20</f>
        <v>0</v>
      </c>
      <c r="AJ4" s="11"/>
    </row>
    <row r="5" spans="2:36" ht="20.25" x14ac:dyDescent="0.3">
      <c r="B5" s="8">
        <v>3</v>
      </c>
      <c r="C5" s="73"/>
      <c r="D5" s="74"/>
      <c r="E5" s="74"/>
      <c r="F5" s="74"/>
      <c r="G5" s="74"/>
      <c r="H5" s="74"/>
      <c r="I5" s="74"/>
      <c r="J5" s="73"/>
      <c r="K5" s="74"/>
      <c r="L5" s="74"/>
      <c r="M5" s="76"/>
      <c r="N5" s="82"/>
      <c r="P5" s="59"/>
      <c r="Q5" s="90" t="s">
        <v>1406</v>
      </c>
      <c r="R5" s="92"/>
      <c r="S5" s="92"/>
      <c r="T5" s="92"/>
      <c r="U5" s="92"/>
      <c r="V5" s="92"/>
      <c r="W5" s="92"/>
      <c r="X5" s="92"/>
      <c r="Y5" s="40"/>
      <c r="Z5" s="40"/>
      <c r="AA5" s="40"/>
      <c r="AB5" s="40"/>
      <c r="AC5" s="40"/>
      <c r="AD5" s="40"/>
      <c r="AE5" s="40"/>
      <c r="AF5" s="40"/>
      <c r="AG5" s="14"/>
      <c r="AH5" s="9"/>
      <c r="AI5" s="18"/>
      <c r="AJ5" s="11"/>
    </row>
    <row r="6" spans="2:36" ht="20.25" x14ac:dyDescent="0.3">
      <c r="B6" s="8">
        <v>4</v>
      </c>
      <c r="C6" s="75" t="s">
        <v>1388</v>
      </c>
      <c r="D6" s="76" t="s">
        <v>195</v>
      </c>
      <c r="E6" s="76">
        <v>0.04</v>
      </c>
      <c r="F6" s="76" t="s">
        <v>147</v>
      </c>
      <c r="G6" s="76">
        <v>136.91999999999999</v>
      </c>
      <c r="H6" s="76">
        <v>137.05699999999999</v>
      </c>
      <c r="I6" s="76">
        <v>136.56700000000001</v>
      </c>
      <c r="J6" s="75" t="s">
        <v>1389</v>
      </c>
      <c r="K6" s="76">
        <v>137.05699999999999</v>
      </c>
      <c r="L6" s="76">
        <v>-0.28000000000000003</v>
      </c>
      <c r="M6" s="76"/>
      <c r="P6" s="59">
        <v>-5.0199999999999996</v>
      </c>
      <c r="Q6" s="90" t="s">
        <v>1412</v>
      </c>
      <c r="R6" s="92" t="s">
        <v>1413</v>
      </c>
      <c r="S6" s="92" t="s">
        <v>1414</v>
      </c>
      <c r="T6" s="92" t="s">
        <v>1415</v>
      </c>
      <c r="U6" s="92" t="s">
        <v>1416</v>
      </c>
      <c r="V6" s="92"/>
      <c r="W6" s="92"/>
      <c r="X6" s="92"/>
      <c r="Y6" s="40" t="s">
        <v>1411</v>
      </c>
      <c r="Z6" s="40" t="s">
        <v>1407</v>
      </c>
      <c r="AA6" s="40" t="s">
        <v>1410</v>
      </c>
      <c r="AB6" s="40" t="s">
        <v>1409</v>
      </c>
      <c r="AC6" s="40" t="s">
        <v>1408</v>
      </c>
      <c r="AD6" s="40"/>
      <c r="AE6" s="40"/>
      <c r="AF6" s="40"/>
      <c r="AG6" s="14"/>
      <c r="AH6" s="9" t="s">
        <v>32</v>
      </c>
      <c r="AI6" s="23">
        <v>0.01</v>
      </c>
    </row>
    <row r="7" spans="2:36" ht="20.25" x14ac:dyDescent="0.3">
      <c r="B7" s="8">
        <v>5</v>
      </c>
      <c r="C7" s="73" t="s">
        <v>1390</v>
      </c>
      <c r="D7" s="74" t="s">
        <v>195</v>
      </c>
      <c r="E7" s="74">
        <v>0.04</v>
      </c>
      <c r="F7" s="74" t="s">
        <v>147</v>
      </c>
      <c r="G7" s="74">
        <v>136.91399999999999</v>
      </c>
      <c r="H7" s="74">
        <v>136.90899999999999</v>
      </c>
      <c r="I7" s="74">
        <v>136.56800000000001</v>
      </c>
      <c r="J7" s="73" t="s">
        <v>1391</v>
      </c>
      <c r="K7" s="74">
        <v>136.69900000000001</v>
      </c>
      <c r="L7" s="74">
        <v>-0.28000000000000003</v>
      </c>
      <c r="M7" s="76"/>
      <c r="N7" s="82"/>
      <c r="P7" s="59">
        <v>7.9</v>
      </c>
      <c r="Q7" s="90" t="s">
        <v>1417</v>
      </c>
      <c r="R7" s="92" t="s">
        <v>1418</v>
      </c>
      <c r="S7" s="92" t="s">
        <v>1419</v>
      </c>
      <c r="T7" s="92" t="s">
        <v>1420</v>
      </c>
      <c r="U7" s="92"/>
      <c r="V7" s="92" t="s">
        <v>1421</v>
      </c>
      <c r="W7" s="92"/>
      <c r="X7" s="92"/>
      <c r="Y7" s="40" t="s">
        <v>1411</v>
      </c>
      <c r="Z7" s="40" t="s">
        <v>1407</v>
      </c>
      <c r="AA7" s="40" t="s">
        <v>1410</v>
      </c>
      <c r="AB7" s="40" t="s">
        <v>1409</v>
      </c>
      <c r="AC7" s="40" t="s">
        <v>1408</v>
      </c>
      <c r="AD7" s="40"/>
      <c r="AE7" s="40"/>
      <c r="AF7" s="40"/>
      <c r="AG7" s="14"/>
      <c r="AH7" s="9" t="s">
        <v>35</v>
      </c>
      <c r="AI7" s="15">
        <f>AI15*AI6</f>
        <v>10</v>
      </c>
    </row>
    <row r="8" spans="2:36" ht="16.5" x14ac:dyDescent="0.3">
      <c r="B8" s="8">
        <v>6</v>
      </c>
      <c r="C8" s="75" t="s">
        <v>1392</v>
      </c>
      <c r="D8" s="76" t="s">
        <v>200</v>
      </c>
      <c r="E8" s="76">
        <v>0.04</v>
      </c>
      <c r="F8" s="76" t="s">
        <v>147</v>
      </c>
      <c r="G8" s="76">
        <v>137.71199999999999</v>
      </c>
      <c r="H8" s="76">
        <v>137.286</v>
      </c>
      <c r="I8" s="76">
        <v>138.25200000000001</v>
      </c>
      <c r="J8" s="75" t="s">
        <v>1393</v>
      </c>
      <c r="K8" s="76">
        <v>137.286</v>
      </c>
      <c r="L8" s="76">
        <v>-0.28000000000000003</v>
      </c>
      <c r="M8" s="76"/>
      <c r="N8" s="82"/>
      <c r="P8" s="59">
        <v>-15.62</v>
      </c>
      <c r="Q8" s="92" t="s">
        <v>1422</v>
      </c>
      <c r="R8" s="93" t="s">
        <v>1423</v>
      </c>
      <c r="S8" s="92" t="s">
        <v>1424</v>
      </c>
      <c r="T8" s="92" t="s">
        <v>1425</v>
      </c>
      <c r="U8" s="92"/>
      <c r="V8" s="92" t="s">
        <v>1426</v>
      </c>
      <c r="W8" s="92"/>
      <c r="X8" s="92"/>
      <c r="Y8" s="40" t="s">
        <v>1427</v>
      </c>
      <c r="Z8" s="40" t="s">
        <v>1428</v>
      </c>
      <c r="AA8" s="40" t="s">
        <v>1429</v>
      </c>
      <c r="AB8" s="40" t="s">
        <v>1430</v>
      </c>
      <c r="AC8" s="40" t="s">
        <v>1431</v>
      </c>
      <c r="AD8" s="40" t="s">
        <v>1432</v>
      </c>
      <c r="AE8" s="40"/>
      <c r="AF8" s="40"/>
      <c r="AG8" s="14"/>
      <c r="AH8" s="9" t="s">
        <v>38</v>
      </c>
      <c r="AJ8" s="26" t="s">
        <v>9</v>
      </c>
    </row>
    <row r="9" spans="2:36" ht="20.25" x14ac:dyDescent="0.3">
      <c r="B9" s="8">
        <v>7</v>
      </c>
      <c r="C9" s="73" t="s">
        <v>1394</v>
      </c>
      <c r="D9" s="74" t="s">
        <v>200</v>
      </c>
      <c r="E9" s="74">
        <v>0.04</v>
      </c>
      <c r="F9" s="74" t="s">
        <v>147</v>
      </c>
      <c r="G9" s="74">
        <v>138.01599999999999</v>
      </c>
      <c r="H9" s="74">
        <v>138.02099999999999</v>
      </c>
      <c r="I9" s="74">
        <v>138.55799999999999</v>
      </c>
      <c r="J9" s="73" t="s">
        <v>1395</v>
      </c>
      <c r="K9" s="74">
        <v>138.55799999999999</v>
      </c>
      <c r="L9" s="74">
        <v>-0.28000000000000003</v>
      </c>
      <c r="M9" s="76"/>
      <c r="N9" s="82"/>
      <c r="P9" s="59">
        <v>19.82</v>
      </c>
      <c r="Q9" s="90" t="s">
        <v>1439</v>
      </c>
      <c r="R9" s="92" t="s">
        <v>1440</v>
      </c>
      <c r="S9" s="92" t="s">
        <v>1441</v>
      </c>
      <c r="T9" s="92" t="s">
        <v>1442</v>
      </c>
      <c r="U9" s="92"/>
      <c r="V9" s="92" t="s">
        <v>1443</v>
      </c>
      <c r="W9" s="92"/>
      <c r="X9" s="92"/>
      <c r="Y9" s="40" t="s">
        <v>1438</v>
      </c>
      <c r="Z9" s="40" t="s">
        <v>1433</v>
      </c>
      <c r="AA9" s="40" t="s">
        <v>1434</v>
      </c>
      <c r="AB9" s="40" t="s">
        <v>1435</v>
      </c>
      <c r="AC9" s="40" t="s">
        <v>1436</v>
      </c>
      <c r="AD9" s="40" t="s">
        <v>1437</v>
      </c>
      <c r="AE9" s="40"/>
      <c r="AF9" s="40"/>
      <c r="AG9" s="14"/>
      <c r="AH9" s="9" t="s">
        <v>41</v>
      </c>
      <c r="AI9" s="28">
        <v>5</v>
      </c>
      <c r="AJ9" s="9" t="s">
        <v>42</v>
      </c>
    </row>
    <row r="10" spans="2:36" ht="20.25" x14ac:dyDescent="0.3">
      <c r="B10" s="8">
        <v>8</v>
      </c>
      <c r="C10" s="75" t="s">
        <v>1396</v>
      </c>
      <c r="D10" s="76" t="s">
        <v>195</v>
      </c>
      <c r="E10" s="76">
        <v>0.04</v>
      </c>
      <c r="F10" s="76" t="s">
        <v>147</v>
      </c>
      <c r="G10" s="76">
        <v>136.66999999999999</v>
      </c>
      <c r="H10" s="76">
        <v>136.971</v>
      </c>
      <c r="I10" s="76">
        <v>136.38499999999999</v>
      </c>
      <c r="J10" s="75" t="s">
        <v>1397</v>
      </c>
      <c r="K10" s="76">
        <v>136.971</v>
      </c>
      <c r="L10" s="76">
        <v>-0.28000000000000003</v>
      </c>
      <c r="M10" s="76"/>
      <c r="N10" s="82"/>
      <c r="P10" s="59">
        <v>-11.21</v>
      </c>
      <c r="Q10" s="90" t="s">
        <v>1451</v>
      </c>
      <c r="R10" s="92" t="s">
        <v>1452</v>
      </c>
      <c r="S10" s="92" t="s">
        <v>1453</v>
      </c>
      <c r="T10" s="92" t="s">
        <v>1454</v>
      </c>
      <c r="U10" s="92"/>
      <c r="V10" s="92"/>
      <c r="W10" s="92"/>
      <c r="X10" s="92"/>
      <c r="Y10" s="40" t="s">
        <v>1444</v>
      </c>
      <c r="Z10" s="40" t="s">
        <v>1445</v>
      </c>
      <c r="AA10" s="40" t="s">
        <v>1446</v>
      </c>
      <c r="AB10" s="40" t="s">
        <v>1447</v>
      </c>
      <c r="AC10" s="40" t="s">
        <v>1448</v>
      </c>
      <c r="AD10" s="40" t="s">
        <v>1449</v>
      </c>
      <c r="AE10" s="40" t="s">
        <v>1450</v>
      </c>
      <c r="AF10" s="40"/>
      <c r="AG10" s="14"/>
      <c r="AH10" s="9" t="s">
        <v>43</v>
      </c>
      <c r="AI10" s="28">
        <v>3</v>
      </c>
      <c r="AJ10" s="29">
        <f>AI7*AI9</f>
        <v>50</v>
      </c>
    </row>
    <row r="11" spans="2:36" ht="20.25" x14ac:dyDescent="0.3">
      <c r="B11" s="8">
        <v>9</v>
      </c>
      <c r="C11" s="73" t="s">
        <v>1398</v>
      </c>
      <c r="D11" s="74" t="s">
        <v>200</v>
      </c>
      <c r="E11" s="74">
        <v>0.04</v>
      </c>
      <c r="F11" s="74" t="s">
        <v>147</v>
      </c>
      <c r="G11" s="74">
        <v>137.40100000000001</v>
      </c>
      <c r="H11" s="74">
        <v>137.21100000000001</v>
      </c>
      <c r="I11" s="74">
        <v>137.96600000000001</v>
      </c>
      <c r="J11" s="73" t="s">
        <v>1399</v>
      </c>
      <c r="K11" s="74">
        <v>137.31700000000001</v>
      </c>
      <c r="L11" s="74">
        <v>-0.28000000000000003</v>
      </c>
      <c r="M11" s="76"/>
      <c r="N11" s="82"/>
      <c r="P11" s="59">
        <v>-3.13</v>
      </c>
      <c r="Q11" s="90" t="s">
        <v>1455</v>
      </c>
      <c r="R11" s="92" t="s">
        <v>1456</v>
      </c>
      <c r="S11" s="92" t="s">
        <v>1457</v>
      </c>
      <c r="T11" s="92"/>
      <c r="U11" s="92"/>
      <c r="V11" s="92"/>
      <c r="W11" s="92"/>
      <c r="X11" s="92"/>
      <c r="Y11" s="40" t="s">
        <v>1444</v>
      </c>
      <c r="Z11" s="40" t="s">
        <v>1445</v>
      </c>
      <c r="AA11" s="40" t="s">
        <v>1446</v>
      </c>
      <c r="AB11" s="40" t="s">
        <v>1447</v>
      </c>
      <c r="AC11" s="40" t="s">
        <v>1448</v>
      </c>
      <c r="AD11" s="40" t="s">
        <v>1449</v>
      </c>
      <c r="AE11" s="40" t="s">
        <v>1450</v>
      </c>
      <c r="AF11" s="40"/>
      <c r="AG11" s="14"/>
      <c r="AH11" s="9" t="s">
        <v>44</v>
      </c>
      <c r="AI11" s="30">
        <v>150</v>
      </c>
      <c r="AJ11" s="31">
        <f>AI7*AI10</f>
        <v>30</v>
      </c>
    </row>
    <row r="12" spans="2:36" ht="20.25" x14ac:dyDescent="0.3">
      <c r="B12" s="8">
        <v>10</v>
      </c>
      <c r="C12" s="75" t="s">
        <v>1400</v>
      </c>
      <c r="D12" s="76" t="s">
        <v>200</v>
      </c>
      <c r="E12" s="76">
        <v>0.04</v>
      </c>
      <c r="F12" s="76" t="s">
        <v>147</v>
      </c>
      <c r="G12" s="76">
        <v>135.607</v>
      </c>
      <c r="H12" s="76">
        <v>135.464</v>
      </c>
      <c r="I12" s="76">
        <v>135.798</v>
      </c>
      <c r="J12" s="75" t="s">
        <v>1401</v>
      </c>
      <c r="K12" s="76">
        <v>135.51599999999999</v>
      </c>
      <c r="L12" s="76">
        <v>-0.28000000000000003</v>
      </c>
      <c r="M12" s="76">
        <v>0</v>
      </c>
      <c r="N12" s="82"/>
      <c r="P12" s="59">
        <v>-3.4</v>
      </c>
      <c r="Q12" s="90" t="s">
        <v>1465</v>
      </c>
      <c r="R12" s="93" t="s">
        <v>1466</v>
      </c>
      <c r="S12" s="92" t="s">
        <v>1467</v>
      </c>
      <c r="T12" s="92" t="s">
        <v>1468</v>
      </c>
      <c r="U12" s="92" t="s">
        <v>1469</v>
      </c>
      <c r="V12" s="92"/>
      <c r="W12" s="92"/>
      <c r="X12" s="92"/>
      <c r="Y12" s="40" t="s">
        <v>1458</v>
      </c>
      <c r="Z12" s="40" t="s">
        <v>1459</v>
      </c>
      <c r="AA12" s="40" t="s">
        <v>1460</v>
      </c>
      <c r="AB12" s="40" t="s">
        <v>1461</v>
      </c>
      <c r="AC12" s="40" t="s">
        <v>1462</v>
      </c>
      <c r="AD12" s="40" t="s">
        <v>1463</v>
      </c>
      <c r="AE12" s="40" t="s">
        <v>1464</v>
      </c>
      <c r="AF12" s="40"/>
      <c r="AG12" s="14"/>
      <c r="AH12" s="9" t="s">
        <v>45</v>
      </c>
      <c r="AI12" s="32">
        <f>(AJ11/AI11)*10</f>
        <v>2</v>
      </c>
      <c r="AJ12" s="11"/>
    </row>
    <row r="13" spans="2:36" ht="20.25" x14ac:dyDescent="0.3">
      <c r="B13" s="8">
        <v>11</v>
      </c>
      <c r="C13" s="73" t="s">
        <v>1402</v>
      </c>
      <c r="D13" s="74" t="s">
        <v>200</v>
      </c>
      <c r="E13" s="74">
        <v>0.04</v>
      </c>
      <c r="F13" s="74" t="s">
        <v>147</v>
      </c>
      <c r="G13" s="74">
        <v>135.50899999999999</v>
      </c>
      <c r="H13" s="74">
        <v>135.303</v>
      </c>
      <c r="I13" s="74">
        <v>135.79499999999999</v>
      </c>
      <c r="J13" s="73" t="s">
        <v>1403</v>
      </c>
      <c r="K13" s="74">
        <v>135.44200000000001</v>
      </c>
      <c r="L13" s="74">
        <v>-0.28000000000000003</v>
      </c>
      <c r="M13" s="76">
        <v>0</v>
      </c>
      <c r="N13" s="82"/>
      <c r="P13" s="59">
        <v>-2.5</v>
      </c>
      <c r="Q13" s="90" t="s">
        <v>1470</v>
      </c>
      <c r="R13" s="93" t="s">
        <v>1471</v>
      </c>
      <c r="S13" s="92"/>
      <c r="T13" s="92" t="s">
        <v>1468</v>
      </c>
      <c r="U13" s="92"/>
      <c r="V13" s="92"/>
      <c r="W13" s="92"/>
      <c r="X13" s="92"/>
      <c r="Y13" s="40" t="s">
        <v>1458</v>
      </c>
      <c r="Z13" s="40" t="s">
        <v>1459</v>
      </c>
      <c r="AA13" s="40" t="s">
        <v>1460</v>
      </c>
      <c r="AB13" s="40" t="s">
        <v>1461</v>
      </c>
      <c r="AC13" s="40" t="s">
        <v>1462</v>
      </c>
      <c r="AD13" s="40" t="s">
        <v>1463</v>
      </c>
      <c r="AE13" s="40" t="s">
        <v>1464</v>
      </c>
      <c r="AF13" s="40"/>
      <c r="AG13" s="14"/>
      <c r="AH13" s="9" t="s">
        <v>46</v>
      </c>
      <c r="AI13" s="32">
        <f>(AJ11/AI11)*0.1</f>
        <v>2.0000000000000004E-2</v>
      </c>
      <c r="AJ13" s="11"/>
    </row>
    <row r="14" spans="2:36" ht="20.25" x14ac:dyDescent="0.3">
      <c r="B14" s="8">
        <v>12</v>
      </c>
      <c r="C14" s="75" t="s">
        <v>1404</v>
      </c>
      <c r="D14" s="76" t="s">
        <v>195</v>
      </c>
      <c r="E14" s="76">
        <v>0.04</v>
      </c>
      <c r="F14" s="76" t="s">
        <v>147</v>
      </c>
      <c r="G14" s="76">
        <v>135.46600000000001</v>
      </c>
      <c r="H14" s="76">
        <v>136.06399999999999</v>
      </c>
      <c r="I14" s="76">
        <v>134.77000000000001</v>
      </c>
      <c r="J14" s="75" t="s">
        <v>1405</v>
      </c>
      <c r="K14" s="76">
        <v>135.71899999999999</v>
      </c>
      <c r="L14" s="76">
        <v>-0.28000000000000003</v>
      </c>
      <c r="M14" s="76">
        <v>0</v>
      </c>
      <c r="N14" s="82"/>
      <c r="P14" s="59">
        <v>-9.43</v>
      </c>
      <c r="Q14" s="90" t="s">
        <v>1479</v>
      </c>
      <c r="R14" s="92" t="s">
        <v>1480</v>
      </c>
      <c r="S14" s="92" t="s">
        <v>1481</v>
      </c>
      <c r="T14" s="92" t="s">
        <v>1482</v>
      </c>
      <c r="U14" s="92"/>
      <c r="V14" s="92" t="s">
        <v>1483</v>
      </c>
      <c r="W14" s="92"/>
      <c r="X14" s="92"/>
      <c r="Y14" s="40" t="s">
        <v>1472</v>
      </c>
      <c r="Z14" s="40" t="s">
        <v>1473</v>
      </c>
      <c r="AA14" s="40" t="s">
        <v>1474</v>
      </c>
      <c r="AB14" s="40" t="s">
        <v>1475</v>
      </c>
      <c r="AC14" s="40" t="s">
        <v>1476</v>
      </c>
      <c r="AD14" s="40" t="s">
        <v>1477</v>
      </c>
      <c r="AE14" s="40" t="s">
        <v>1478</v>
      </c>
      <c r="AF14" s="40"/>
      <c r="AG14" s="14"/>
      <c r="AH14" s="9"/>
      <c r="AI14" s="28"/>
      <c r="AJ14" s="11"/>
    </row>
    <row r="15" spans="2:36" ht="20.25" x14ac:dyDescent="0.3">
      <c r="B15" s="8">
        <v>13</v>
      </c>
      <c r="C15" s="73" t="s">
        <v>1484</v>
      </c>
      <c r="D15" s="74" t="s">
        <v>195</v>
      </c>
      <c r="E15" s="74">
        <v>0.04</v>
      </c>
      <c r="F15" s="74" t="s">
        <v>147</v>
      </c>
      <c r="G15" s="74">
        <v>134.387</v>
      </c>
      <c r="H15" s="74">
        <v>134.72</v>
      </c>
      <c r="I15" s="74">
        <v>133.77600000000001</v>
      </c>
      <c r="J15" s="73" t="s">
        <v>1485</v>
      </c>
      <c r="K15" s="74">
        <v>134.65899999999999</v>
      </c>
      <c r="L15" s="74">
        <v>-0.28000000000000003</v>
      </c>
      <c r="M15" s="76">
        <v>0</v>
      </c>
      <c r="N15" s="82"/>
      <c r="P15" s="59">
        <v>-10.130000000000001</v>
      </c>
      <c r="Q15" s="90" t="s">
        <v>1510</v>
      </c>
      <c r="R15" s="92" t="s">
        <v>1511</v>
      </c>
      <c r="S15" s="92" t="s">
        <v>1513</v>
      </c>
      <c r="T15" s="92" t="s">
        <v>1512</v>
      </c>
      <c r="U15" s="92" t="s">
        <v>1514</v>
      </c>
      <c r="V15" s="92"/>
      <c r="W15" s="92"/>
      <c r="X15" s="92"/>
      <c r="Y15" s="40" t="s">
        <v>1492</v>
      </c>
      <c r="Z15" s="40" t="s">
        <v>1493</v>
      </c>
      <c r="AA15" s="40" t="s">
        <v>1494</v>
      </c>
      <c r="AB15" s="40" t="s">
        <v>1495</v>
      </c>
      <c r="AC15" s="40" t="s">
        <v>1496</v>
      </c>
      <c r="AD15" s="40" t="s">
        <v>1497</v>
      </c>
      <c r="AE15" s="40"/>
      <c r="AF15" s="40"/>
      <c r="AG15" s="14"/>
      <c r="AH15" s="9" t="s">
        <v>47</v>
      </c>
      <c r="AI15" s="15">
        <f>((AI2+AI3+AI4)+P162)</f>
        <v>1000</v>
      </c>
      <c r="AJ15" s="11"/>
    </row>
    <row r="16" spans="2:36" ht="20.25" x14ac:dyDescent="0.3">
      <c r="B16" s="8">
        <v>14</v>
      </c>
      <c r="C16" s="75" t="s">
        <v>1486</v>
      </c>
      <c r="D16" s="76" t="s">
        <v>195</v>
      </c>
      <c r="E16" s="76">
        <v>0.04</v>
      </c>
      <c r="F16" s="76" t="s">
        <v>147</v>
      </c>
      <c r="G16" s="76">
        <v>135.66300000000001</v>
      </c>
      <c r="H16" s="76">
        <v>135.90799999999999</v>
      </c>
      <c r="I16" s="76">
        <v>135.441</v>
      </c>
      <c r="J16" s="75" t="s">
        <v>1487</v>
      </c>
      <c r="K16" s="76">
        <v>135.76</v>
      </c>
      <c r="L16" s="76">
        <v>-0.28000000000000003</v>
      </c>
      <c r="M16" s="76">
        <v>0</v>
      </c>
      <c r="N16" s="82"/>
      <c r="P16" s="59">
        <v>-3.62</v>
      </c>
      <c r="Q16" s="90" t="s">
        <v>1515</v>
      </c>
      <c r="R16" s="14" t="s">
        <v>1516</v>
      </c>
      <c r="S16" s="14" t="s">
        <v>1517</v>
      </c>
      <c r="T16" s="92" t="s">
        <v>1512</v>
      </c>
      <c r="U16" s="92" t="s">
        <v>1514</v>
      </c>
      <c r="V16" s="92"/>
      <c r="W16" s="92"/>
      <c r="X16" s="92"/>
      <c r="Y16" s="40" t="s">
        <v>1498</v>
      </c>
      <c r="Z16" s="40" t="s">
        <v>1499</v>
      </c>
      <c r="AA16" s="40" t="s">
        <v>1500</v>
      </c>
      <c r="AB16" s="40" t="s">
        <v>1501</v>
      </c>
      <c r="AC16" s="40" t="s">
        <v>1502</v>
      </c>
      <c r="AD16" s="40" t="s">
        <v>1503</v>
      </c>
      <c r="AE16" s="40"/>
      <c r="AF16" s="14"/>
      <c r="AG16" s="14"/>
      <c r="AH16" s="9" t="s">
        <v>48</v>
      </c>
      <c r="AI16" s="15"/>
      <c r="AJ16" s="11"/>
    </row>
    <row r="17" spans="2:36" ht="20.25" x14ac:dyDescent="0.3">
      <c r="B17" s="8">
        <v>15</v>
      </c>
      <c r="C17" s="73" t="s">
        <v>1488</v>
      </c>
      <c r="D17" s="74" t="s">
        <v>195</v>
      </c>
      <c r="E17" s="74">
        <v>0.04</v>
      </c>
      <c r="F17" s="74" t="s">
        <v>147</v>
      </c>
      <c r="G17" s="74">
        <v>135.678</v>
      </c>
      <c r="H17" s="74">
        <v>135.779</v>
      </c>
      <c r="I17" s="74">
        <v>135.46899999999999</v>
      </c>
      <c r="J17" s="73" t="s">
        <v>1489</v>
      </c>
      <c r="K17" s="74">
        <v>135.779</v>
      </c>
      <c r="L17" s="74">
        <v>-0.28000000000000003</v>
      </c>
      <c r="M17" s="76">
        <v>0</v>
      </c>
      <c r="N17" s="82"/>
      <c r="P17" s="59">
        <v>-3.77</v>
      </c>
      <c r="Q17" s="90" t="s">
        <v>1515</v>
      </c>
      <c r="R17" s="14" t="s">
        <v>1516</v>
      </c>
      <c r="S17" s="14" t="s">
        <v>1517</v>
      </c>
      <c r="T17" s="92" t="s">
        <v>1512</v>
      </c>
      <c r="U17" s="92" t="s">
        <v>1514</v>
      </c>
      <c r="V17" s="92"/>
      <c r="W17" s="92"/>
      <c r="X17" s="92"/>
      <c r="Y17" s="40" t="s">
        <v>1498</v>
      </c>
      <c r="Z17" s="40" t="s">
        <v>1499</v>
      </c>
      <c r="AA17" s="40" t="s">
        <v>1500</v>
      </c>
      <c r="AB17" s="40" t="s">
        <v>1501</v>
      </c>
      <c r="AC17" s="40" t="s">
        <v>1502</v>
      </c>
      <c r="AD17" s="40" t="s">
        <v>1503</v>
      </c>
      <c r="AE17" s="40"/>
      <c r="AF17" s="14"/>
      <c r="AG17" s="14"/>
      <c r="AH17" s="9" t="s">
        <v>49</v>
      </c>
      <c r="AI17" s="33" t="e">
        <f>AI16/T18R4</f>
        <v>#NAME?</v>
      </c>
      <c r="AJ17" s="11"/>
    </row>
    <row r="18" spans="2:36" ht="20.25" x14ac:dyDescent="0.3">
      <c r="B18" s="8">
        <v>16</v>
      </c>
      <c r="C18" s="75" t="s">
        <v>1490</v>
      </c>
      <c r="D18" s="76" t="s">
        <v>195</v>
      </c>
      <c r="E18" s="76">
        <v>0.04</v>
      </c>
      <c r="F18" s="76" t="s">
        <v>147</v>
      </c>
      <c r="G18" s="76">
        <v>132.499</v>
      </c>
      <c r="H18" s="76">
        <v>132.49199999999999</v>
      </c>
      <c r="I18" s="76">
        <v>132.24100000000001</v>
      </c>
      <c r="J18" s="75" t="s">
        <v>1491</v>
      </c>
      <c r="K18" s="76">
        <v>132.24100000000001</v>
      </c>
      <c r="L18" s="76">
        <v>-0.28000000000000003</v>
      </c>
      <c r="M18" s="76">
        <v>0</v>
      </c>
      <c r="N18" s="82"/>
      <c r="P18" s="59">
        <v>9.66</v>
      </c>
      <c r="Q18" s="90" t="s">
        <v>1518</v>
      </c>
      <c r="R18" s="14" t="s">
        <v>1519</v>
      </c>
      <c r="S18" s="14" t="s">
        <v>1520</v>
      </c>
      <c r="T18" s="92" t="s">
        <v>1442</v>
      </c>
      <c r="U18" s="92"/>
      <c r="V18" s="92" t="s">
        <v>1443</v>
      </c>
      <c r="W18" s="92"/>
      <c r="X18" s="92"/>
      <c r="Y18" s="40" t="s">
        <v>1504</v>
      </c>
      <c r="Z18" s="40" t="s">
        <v>1505</v>
      </c>
      <c r="AA18" s="40" t="s">
        <v>1506</v>
      </c>
      <c r="AB18" s="40" t="s">
        <v>1507</v>
      </c>
      <c r="AC18" s="40" t="s">
        <v>1508</v>
      </c>
      <c r="AD18" s="40" t="s">
        <v>1509</v>
      </c>
      <c r="AE18" s="40"/>
      <c r="AF18" s="40"/>
      <c r="AG18" s="14"/>
      <c r="AH18" s="8" t="s">
        <v>50</v>
      </c>
      <c r="AI18" s="33">
        <f>(AI16/(AI2+AI3+AI4))</f>
        <v>0</v>
      </c>
      <c r="AJ18" s="11"/>
    </row>
    <row r="19" spans="2:36" ht="18.75" x14ac:dyDescent="0.3">
      <c r="B19" s="8">
        <v>17</v>
      </c>
      <c r="C19" s="73" t="s">
        <v>1521</v>
      </c>
      <c r="D19" s="74" t="s">
        <v>200</v>
      </c>
      <c r="E19" s="74">
        <v>0.04</v>
      </c>
      <c r="F19" s="74" t="s">
        <v>147</v>
      </c>
      <c r="G19" s="74">
        <v>133.37799999999999</v>
      </c>
      <c r="H19" s="74">
        <v>133.232</v>
      </c>
      <c r="I19" s="74">
        <v>133.79900000000001</v>
      </c>
      <c r="J19" s="73" t="s">
        <v>1522</v>
      </c>
      <c r="K19" s="74">
        <v>133.232</v>
      </c>
      <c r="L19" s="74">
        <v>-0.28000000000000003</v>
      </c>
      <c r="M19" s="76">
        <v>0</v>
      </c>
      <c r="N19" s="82"/>
      <c r="P19" s="59">
        <v>-5.45</v>
      </c>
      <c r="Q19" s="90" t="s">
        <v>1531</v>
      </c>
      <c r="R19" s="14" t="s">
        <v>1537</v>
      </c>
      <c r="S19" s="14" t="s">
        <v>1532</v>
      </c>
      <c r="T19" s="14" t="s">
        <v>1533</v>
      </c>
      <c r="U19" s="14" t="s">
        <v>1535</v>
      </c>
      <c r="V19" s="14"/>
      <c r="W19" s="14"/>
      <c r="X19" s="95" t="s">
        <v>60</v>
      </c>
      <c r="Y19" s="40" t="s">
        <v>1542</v>
      </c>
      <c r="Z19" s="40" t="s">
        <v>1543</v>
      </c>
      <c r="AA19" s="40" t="s">
        <v>1544</v>
      </c>
      <c r="AB19" s="40" t="s">
        <v>1545</v>
      </c>
      <c r="AC19" s="40" t="s">
        <v>1546</v>
      </c>
      <c r="AD19" s="40" t="s">
        <v>1547</v>
      </c>
      <c r="AE19" s="40"/>
      <c r="AF19" s="40"/>
      <c r="AG19" s="14"/>
      <c r="AH19" s="34"/>
      <c r="AI19" s="35"/>
      <c r="AJ19" s="11"/>
    </row>
    <row r="20" spans="2:36" ht="16.5" x14ac:dyDescent="0.3">
      <c r="B20" s="8">
        <v>18</v>
      </c>
      <c r="C20" s="75" t="s">
        <v>1523</v>
      </c>
      <c r="D20" s="76" t="s">
        <v>200</v>
      </c>
      <c r="E20" s="76">
        <v>0.04</v>
      </c>
      <c r="F20" s="76" t="s">
        <v>147</v>
      </c>
      <c r="G20" s="76">
        <v>133.376</v>
      </c>
      <c r="H20" s="76">
        <v>133.23599999999999</v>
      </c>
      <c r="I20" s="76">
        <v>133.79499999999999</v>
      </c>
      <c r="J20" s="75" t="s">
        <v>1524</v>
      </c>
      <c r="K20" s="76">
        <v>133.23599999999999</v>
      </c>
      <c r="L20" s="76">
        <v>-0.28000000000000003</v>
      </c>
      <c r="M20" s="76">
        <v>0</v>
      </c>
      <c r="N20" s="82"/>
      <c r="P20" s="59">
        <v>-5.25</v>
      </c>
      <c r="Q20" s="90" t="s">
        <v>1536</v>
      </c>
      <c r="R20" s="14" t="s">
        <v>1538</v>
      </c>
      <c r="S20" s="14" t="s">
        <v>1539</v>
      </c>
      <c r="T20" s="14" t="s">
        <v>1540</v>
      </c>
      <c r="U20" s="14" t="s">
        <v>1535</v>
      </c>
      <c r="V20" s="14" t="s">
        <v>1541</v>
      </c>
      <c r="W20" s="14"/>
      <c r="X20" s="96" t="s">
        <v>69</v>
      </c>
      <c r="Y20" s="40" t="s">
        <v>1542</v>
      </c>
      <c r="Z20" s="40" t="s">
        <v>1543</v>
      </c>
      <c r="AA20" s="40" t="s">
        <v>1544</v>
      </c>
      <c r="AB20" s="40" t="s">
        <v>1545</v>
      </c>
      <c r="AC20" s="40" t="s">
        <v>1546</v>
      </c>
      <c r="AD20" s="40" t="s">
        <v>1547</v>
      </c>
      <c r="AE20" s="40"/>
      <c r="AF20" s="40"/>
      <c r="AG20" s="14"/>
      <c r="AH20" s="11"/>
      <c r="AI20" s="35"/>
      <c r="AJ20" s="11"/>
    </row>
    <row r="21" spans="2:36" ht="16.5" x14ac:dyDescent="0.3">
      <c r="B21" s="8">
        <v>19</v>
      </c>
      <c r="C21" s="73" t="s">
        <v>1525</v>
      </c>
      <c r="D21" s="74" t="s">
        <v>195</v>
      </c>
      <c r="E21" s="74">
        <v>0.04</v>
      </c>
      <c r="F21" s="74" t="s">
        <v>147</v>
      </c>
      <c r="G21" s="74">
        <v>133.39500000000001</v>
      </c>
      <c r="H21" s="74">
        <v>133.392</v>
      </c>
      <c r="I21" s="74">
        <v>133.22399999999999</v>
      </c>
      <c r="J21" s="73" t="s">
        <v>1526</v>
      </c>
      <c r="K21" s="74">
        <v>133.22399999999999</v>
      </c>
      <c r="L21" s="76">
        <v>-0.28000000000000003</v>
      </c>
      <c r="M21" s="76">
        <v>0</v>
      </c>
      <c r="N21" s="82"/>
      <c r="P21" s="59">
        <v>6.42</v>
      </c>
      <c r="Q21" s="90" t="s">
        <v>1548</v>
      </c>
      <c r="R21" s="14" t="s">
        <v>1549</v>
      </c>
      <c r="S21" s="14" t="s">
        <v>1550</v>
      </c>
      <c r="T21" s="14" t="s">
        <v>1381</v>
      </c>
      <c r="U21" s="14"/>
      <c r="V21" s="14" t="s">
        <v>1551</v>
      </c>
      <c r="W21" s="14"/>
      <c r="X21" s="95" t="s">
        <v>60</v>
      </c>
      <c r="Y21" s="40"/>
      <c r="Z21" s="40" t="s">
        <v>1552</v>
      </c>
      <c r="AA21" s="40" t="s">
        <v>1553</v>
      </c>
      <c r="AB21" s="40" t="s">
        <v>1554</v>
      </c>
      <c r="AC21" s="40" t="s">
        <v>1555</v>
      </c>
      <c r="AD21" s="40" t="s">
        <v>1556</v>
      </c>
      <c r="AE21" s="40"/>
      <c r="AF21" s="40"/>
      <c r="AG21" s="14"/>
      <c r="AH21" s="11"/>
      <c r="AI21" s="35"/>
      <c r="AJ21" s="11"/>
    </row>
    <row r="22" spans="2:36" ht="16.5" x14ac:dyDescent="0.3">
      <c r="B22" s="8">
        <v>20</v>
      </c>
      <c r="C22" s="75" t="s">
        <v>1527</v>
      </c>
      <c r="D22" s="76" t="s">
        <v>195</v>
      </c>
      <c r="E22" s="76">
        <v>0.04</v>
      </c>
      <c r="F22" s="76" t="s">
        <v>147</v>
      </c>
      <c r="G22" s="76">
        <v>133.34</v>
      </c>
      <c r="H22" s="76">
        <v>133.57599999999999</v>
      </c>
      <c r="I22" s="76">
        <v>133.01</v>
      </c>
      <c r="J22" s="75" t="s">
        <v>1528</v>
      </c>
      <c r="K22" s="76">
        <v>133.57599999999999</v>
      </c>
      <c r="L22" s="76">
        <v>-0.28000000000000003</v>
      </c>
      <c r="M22" s="76">
        <v>0</v>
      </c>
      <c r="N22" s="82"/>
      <c r="P22" s="59">
        <v>-8.81</v>
      </c>
      <c r="Q22" s="90" t="s">
        <v>1557</v>
      </c>
      <c r="R22" s="14" t="s">
        <v>1558</v>
      </c>
      <c r="S22" s="14" t="s">
        <v>1559</v>
      </c>
      <c r="T22" s="14" t="s">
        <v>1560</v>
      </c>
      <c r="U22" s="14" t="s">
        <v>1561</v>
      </c>
      <c r="V22" s="14"/>
      <c r="W22" s="14"/>
      <c r="X22" s="96" t="s">
        <v>69</v>
      </c>
      <c r="Y22" s="40"/>
      <c r="Z22" s="40" t="s">
        <v>1562</v>
      </c>
      <c r="AA22" s="40" t="s">
        <v>1563</v>
      </c>
      <c r="AB22" s="40" t="s">
        <v>1564</v>
      </c>
      <c r="AC22" s="40" t="s">
        <v>1565</v>
      </c>
      <c r="AD22" s="40" t="s">
        <v>1566</v>
      </c>
      <c r="AE22" s="40"/>
      <c r="AF22" s="40"/>
      <c r="AG22" s="14"/>
      <c r="AH22" s="11"/>
      <c r="AI22" s="35"/>
      <c r="AJ22" s="11"/>
    </row>
    <row r="23" spans="2:36" ht="16.5" x14ac:dyDescent="0.3">
      <c r="B23" s="8">
        <v>21</v>
      </c>
      <c r="C23" s="73" t="s">
        <v>1529</v>
      </c>
      <c r="D23" s="74" t="s">
        <v>195</v>
      </c>
      <c r="E23" s="74">
        <v>0.04</v>
      </c>
      <c r="F23" s="74" t="s">
        <v>147</v>
      </c>
      <c r="G23" s="74">
        <v>132.631</v>
      </c>
      <c r="H23" s="74">
        <v>132.62700000000001</v>
      </c>
      <c r="I23" s="74">
        <v>132.46700000000001</v>
      </c>
      <c r="J23" s="73" t="s">
        <v>1530</v>
      </c>
      <c r="K23" s="74">
        <v>132.46700000000001</v>
      </c>
      <c r="L23" s="76">
        <v>-0.28000000000000003</v>
      </c>
      <c r="M23" s="76">
        <v>0</v>
      </c>
      <c r="N23" s="82"/>
      <c r="P23" s="59">
        <v>6.14</v>
      </c>
      <c r="Q23" s="90" t="s">
        <v>1518</v>
      </c>
      <c r="R23" s="14" t="s">
        <v>1567</v>
      </c>
      <c r="S23" s="14" t="s">
        <v>1568</v>
      </c>
      <c r="T23" s="14" t="s">
        <v>810</v>
      </c>
      <c r="U23" s="14"/>
      <c r="V23" s="14" t="s">
        <v>1569</v>
      </c>
      <c r="W23" s="14"/>
      <c r="X23" s="95" t="s">
        <v>60</v>
      </c>
      <c r="Y23" s="40"/>
      <c r="Z23" s="40" t="s">
        <v>1570</v>
      </c>
      <c r="AA23" s="40" t="s">
        <v>1571</v>
      </c>
      <c r="AB23" s="40" t="s">
        <v>1572</v>
      </c>
      <c r="AC23" s="40" t="s">
        <v>1573</v>
      </c>
      <c r="AD23" s="40" t="s">
        <v>1574</v>
      </c>
      <c r="AE23" s="40"/>
      <c r="AF23" s="40"/>
      <c r="AG23" s="14"/>
      <c r="AH23" s="11"/>
      <c r="AI23" s="35"/>
      <c r="AJ23" s="11"/>
    </row>
    <row r="24" spans="2:36" ht="16.5" x14ac:dyDescent="0.3">
      <c r="B24" s="8">
        <v>22</v>
      </c>
      <c r="C24" s="75" t="s">
        <v>1575</v>
      </c>
      <c r="D24" s="76" t="s">
        <v>200</v>
      </c>
      <c r="E24" s="76">
        <v>0.04</v>
      </c>
      <c r="F24" s="76" t="s">
        <v>147</v>
      </c>
      <c r="G24" s="76">
        <v>132.13499999999999</v>
      </c>
      <c r="H24" s="76">
        <v>132.00299999999999</v>
      </c>
      <c r="I24" s="76">
        <v>132.64099999999999</v>
      </c>
      <c r="J24" s="75" t="s">
        <v>1576</v>
      </c>
      <c r="K24" s="76">
        <v>132.00299999999999</v>
      </c>
      <c r="L24" s="76">
        <v>-0.28000000000000003</v>
      </c>
      <c r="M24" s="76">
        <v>0</v>
      </c>
      <c r="N24" s="82"/>
      <c r="P24" s="59">
        <v>-4.92</v>
      </c>
      <c r="Q24" s="90" t="s">
        <v>1596</v>
      </c>
      <c r="R24" s="14" t="s">
        <v>1597</v>
      </c>
      <c r="S24" s="14" t="s">
        <v>1424</v>
      </c>
      <c r="T24" s="14" t="s">
        <v>1598</v>
      </c>
      <c r="U24" s="14" t="s">
        <v>1599</v>
      </c>
      <c r="V24" s="14"/>
      <c r="W24" s="14"/>
      <c r="X24" s="95" t="s">
        <v>60</v>
      </c>
      <c r="Y24" s="40"/>
      <c r="Z24" s="40" t="s">
        <v>1591</v>
      </c>
      <c r="AA24" s="40" t="s">
        <v>1592</v>
      </c>
      <c r="AB24" s="40" t="s">
        <v>1593</v>
      </c>
      <c r="AC24" s="40" t="s">
        <v>1594</v>
      </c>
      <c r="AD24" s="40" t="s">
        <v>1595</v>
      </c>
      <c r="AE24" s="40"/>
      <c r="AF24" s="40"/>
      <c r="AG24" s="14"/>
      <c r="AH24" s="11"/>
      <c r="AI24" s="35"/>
      <c r="AJ24" s="11"/>
    </row>
    <row r="25" spans="2:36" ht="16.5" x14ac:dyDescent="0.3">
      <c r="B25" s="8">
        <v>23</v>
      </c>
      <c r="C25" s="73" t="s">
        <v>1577</v>
      </c>
      <c r="D25" s="74" t="s">
        <v>195</v>
      </c>
      <c r="E25" s="74">
        <v>0.04</v>
      </c>
      <c r="F25" s="74" t="s">
        <v>147</v>
      </c>
      <c r="G25" s="74">
        <v>132.04</v>
      </c>
      <c r="H25" s="74">
        <v>132.14099999999999</v>
      </c>
      <c r="I25" s="74">
        <v>131.89500000000001</v>
      </c>
      <c r="J25" s="73" t="s">
        <v>1578</v>
      </c>
      <c r="K25" s="74">
        <v>132.14099999999999</v>
      </c>
      <c r="L25" s="74">
        <v>-0.28000000000000003</v>
      </c>
      <c r="M25" s="76">
        <v>0</v>
      </c>
      <c r="N25" s="82"/>
      <c r="P25" s="59">
        <v>-3.76</v>
      </c>
      <c r="Q25" s="90" t="s">
        <v>1600</v>
      </c>
      <c r="R25" s="14" t="s">
        <v>1601</v>
      </c>
      <c r="S25" s="14" t="s">
        <v>1424</v>
      </c>
      <c r="T25" s="14" t="s">
        <v>1602</v>
      </c>
      <c r="U25" s="14"/>
      <c r="V25" s="14"/>
      <c r="W25" s="14"/>
      <c r="X25" s="97" t="s">
        <v>61</v>
      </c>
      <c r="Y25" s="40"/>
      <c r="Z25" s="40" t="s">
        <v>1591</v>
      </c>
      <c r="AA25" s="40" t="s">
        <v>1592</v>
      </c>
      <c r="AB25" s="40" t="s">
        <v>1593</v>
      </c>
      <c r="AC25" s="40" t="s">
        <v>1594</v>
      </c>
      <c r="AD25" s="40" t="s">
        <v>1595</v>
      </c>
      <c r="AE25" s="40"/>
      <c r="AF25" s="40"/>
      <c r="AG25" s="14"/>
      <c r="AH25" s="11"/>
      <c r="AI25" s="35"/>
      <c r="AJ25" s="11"/>
    </row>
    <row r="26" spans="2:36" ht="16.5" x14ac:dyDescent="0.3">
      <c r="B26" s="8">
        <v>24</v>
      </c>
      <c r="C26" s="75" t="s">
        <v>1579</v>
      </c>
      <c r="D26" s="76" t="s">
        <v>195</v>
      </c>
      <c r="E26" s="76">
        <v>0.04</v>
      </c>
      <c r="F26" s="76" t="s">
        <v>147</v>
      </c>
      <c r="G26" s="76">
        <v>132.303</v>
      </c>
      <c r="H26" s="76">
        <v>132.30199999999999</v>
      </c>
      <c r="I26" s="76">
        <v>132.13300000000001</v>
      </c>
      <c r="J26" s="75" t="s">
        <v>1580</v>
      </c>
      <c r="K26" s="76">
        <v>132.184</v>
      </c>
      <c r="L26" s="76">
        <v>-0.28000000000000003</v>
      </c>
      <c r="M26" s="76">
        <v>0</v>
      </c>
      <c r="N26" s="82"/>
      <c r="P26" s="59">
        <v>4.42</v>
      </c>
      <c r="Q26" s="90" t="s">
        <v>1608</v>
      </c>
      <c r="R26" s="14" t="s">
        <v>1607</v>
      </c>
      <c r="S26" s="14" t="s">
        <v>1609</v>
      </c>
      <c r="T26" s="14" t="s">
        <v>1610</v>
      </c>
      <c r="U26" s="14"/>
      <c r="V26" s="14" t="s">
        <v>1611</v>
      </c>
      <c r="W26" s="14"/>
      <c r="X26" s="96" t="s">
        <v>69</v>
      </c>
      <c r="Y26" s="40"/>
      <c r="Z26" s="40" t="s">
        <v>1603</v>
      </c>
      <c r="AA26" s="40" t="s">
        <v>1605</v>
      </c>
      <c r="AB26" s="40" t="s">
        <v>1604</v>
      </c>
      <c r="AC26" s="40" t="s">
        <v>1605</v>
      </c>
      <c r="AD26" s="40" t="s">
        <v>1606</v>
      </c>
      <c r="AE26" s="40"/>
      <c r="AF26" s="40"/>
      <c r="AG26" s="14"/>
      <c r="AH26" s="11"/>
      <c r="AI26" s="35"/>
      <c r="AJ26" s="11"/>
    </row>
    <row r="27" spans="2:36" ht="16.5" x14ac:dyDescent="0.3">
      <c r="B27" s="8">
        <v>25</v>
      </c>
      <c r="C27" s="73" t="s">
        <v>1581</v>
      </c>
      <c r="D27" s="74" t="s">
        <v>200</v>
      </c>
      <c r="E27" s="74">
        <v>0.04</v>
      </c>
      <c r="F27" s="74" t="s">
        <v>147</v>
      </c>
      <c r="G27" s="74">
        <v>134.58199999999999</v>
      </c>
      <c r="H27" s="74">
        <v>134.357</v>
      </c>
      <c r="I27" s="74">
        <v>134.93299999999999</v>
      </c>
      <c r="J27" s="73" t="s">
        <v>1582</v>
      </c>
      <c r="K27" s="74">
        <v>134.357</v>
      </c>
      <c r="L27" s="74">
        <v>-0.28000000000000003</v>
      </c>
      <c r="M27" s="76">
        <v>0</v>
      </c>
      <c r="N27" s="82"/>
      <c r="P27" s="59">
        <v>-8.3699999999999992</v>
      </c>
      <c r="Q27" s="90" t="s">
        <v>1617</v>
      </c>
      <c r="R27" s="14" t="s">
        <v>1116</v>
      </c>
      <c r="S27" s="14" t="s">
        <v>1424</v>
      </c>
      <c r="T27" s="14" t="s">
        <v>1618</v>
      </c>
      <c r="U27" s="14" t="s">
        <v>1619</v>
      </c>
      <c r="V27" s="14"/>
      <c r="W27" s="14"/>
      <c r="X27" s="97" t="s">
        <v>61</v>
      </c>
      <c r="Y27" s="40"/>
      <c r="Z27" s="40" t="s">
        <v>1612</v>
      </c>
      <c r="AA27" s="40" t="s">
        <v>1613</v>
      </c>
      <c r="AB27" s="40" t="s">
        <v>1614</v>
      </c>
      <c r="AC27" s="40" t="s">
        <v>1615</v>
      </c>
      <c r="AD27" s="40" t="s">
        <v>1616</v>
      </c>
      <c r="AE27" s="40"/>
      <c r="AF27" s="40"/>
      <c r="AG27" s="14"/>
      <c r="AH27" s="11"/>
      <c r="AI27" s="35"/>
      <c r="AJ27" s="11"/>
    </row>
    <row r="28" spans="2:36" ht="16.5" x14ac:dyDescent="0.3">
      <c r="B28" s="8">
        <v>26</v>
      </c>
      <c r="C28" s="75" t="s">
        <v>1583</v>
      </c>
      <c r="D28" s="76" t="s">
        <v>200</v>
      </c>
      <c r="E28" s="76">
        <v>0.04</v>
      </c>
      <c r="F28" s="76" t="s">
        <v>147</v>
      </c>
      <c r="G28" s="76">
        <v>134.55000000000001</v>
      </c>
      <c r="H28" s="76">
        <v>134.33600000000001</v>
      </c>
      <c r="I28" s="76">
        <v>134.90299999999999</v>
      </c>
      <c r="J28" s="75" t="s">
        <v>1584</v>
      </c>
      <c r="K28" s="76">
        <v>134.33600000000001</v>
      </c>
      <c r="L28" s="76">
        <v>-0.28000000000000003</v>
      </c>
      <c r="M28" s="76">
        <v>0</v>
      </c>
      <c r="N28" s="82"/>
      <c r="P28" s="59">
        <v>-7.95</v>
      </c>
      <c r="Q28" s="90" t="s">
        <v>1617</v>
      </c>
      <c r="R28" s="14" t="s">
        <v>1116</v>
      </c>
      <c r="S28" s="14" t="s">
        <v>1424</v>
      </c>
      <c r="T28" s="14" t="s">
        <v>1618</v>
      </c>
      <c r="U28" s="14" t="s">
        <v>1620</v>
      </c>
      <c r="V28" s="14"/>
      <c r="W28" s="14"/>
      <c r="X28" s="96" t="s">
        <v>69</v>
      </c>
      <c r="Y28" s="14"/>
      <c r="Z28" s="40" t="s">
        <v>1612</v>
      </c>
      <c r="AA28" s="40" t="s">
        <v>1613</v>
      </c>
      <c r="AB28" s="40" t="s">
        <v>1614</v>
      </c>
      <c r="AC28" s="40" t="s">
        <v>1615</v>
      </c>
      <c r="AD28" s="40" t="s">
        <v>1616</v>
      </c>
      <c r="AE28" s="40"/>
      <c r="AF28" s="40"/>
      <c r="AG28" s="14"/>
      <c r="AH28" s="11"/>
      <c r="AI28" s="35"/>
      <c r="AJ28" s="11"/>
    </row>
    <row r="29" spans="2:36" ht="16.5" x14ac:dyDescent="0.3">
      <c r="B29" s="8">
        <v>27</v>
      </c>
      <c r="C29" s="73" t="s">
        <v>1585</v>
      </c>
      <c r="D29" s="74" t="s">
        <v>195</v>
      </c>
      <c r="E29" s="74">
        <v>0.04</v>
      </c>
      <c r="F29" s="74" t="s">
        <v>147</v>
      </c>
      <c r="G29" s="74">
        <v>133.898</v>
      </c>
      <c r="H29" s="74">
        <v>133.89599999999999</v>
      </c>
      <c r="I29" s="74">
        <v>133.733</v>
      </c>
      <c r="J29" s="73" t="s">
        <v>1586</v>
      </c>
      <c r="K29" s="74">
        <v>133.89599999999999</v>
      </c>
      <c r="L29" s="74">
        <v>-0.28000000000000003</v>
      </c>
      <c r="M29" s="76">
        <v>0</v>
      </c>
      <c r="N29" s="82"/>
      <c r="P29" s="59">
        <v>0.08</v>
      </c>
      <c r="Q29" s="90" t="s">
        <v>1626</v>
      </c>
      <c r="R29" s="14" t="s">
        <v>1627</v>
      </c>
      <c r="S29" s="14" t="s">
        <v>72</v>
      </c>
      <c r="T29" s="14" t="s">
        <v>1628</v>
      </c>
      <c r="U29" s="14"/>
      <c r="V29" s="14"/>
      <c r="W29" s="14"/>
      <c r="X29" s="95" t="s">
        <v>60</v>
      </c>
      <c r="Y29" s="14"/>
      <c r="Z29" s="40" t="s">
        <v>1621</v>
      </c>
      <c r="AA29" s="40" t="s">
        <v>1622</v>
      </c>
      <c r="AB29" s="40" t="s">
        <v>1623</v>
      </c>
      <c r="AC29" s="40" t="s">
        <v>1624</v>
      </c>
      <c r="AD29" s="40" t="s">
        <v>1625</v>
      </c>
      <c r="AE29" s="14"/>
      <c r="AF29" s="14"/>
      <c r="AG29" s="14"/>
      <c r="AH29" s="11"/>
      <c r="AI29" s="35"/>
      <c r="AJ29" s="11"/>
    </row>
    <row r="30" spans="2:36" ht="16.5" x14ac:dyDescent="0.3">
      <c r="B30" s="8">
        <v>28</v>
      </c>
      <c r="C30" s="75" t="s">
        <v>1587</v>
      </c>
      <c r="D30" s="76" t="s">
        <v>195</v>
      </c>
      <c r="E30" s="76">
        <v>0.04</v>
      </c>
      <c r="F30" s="76" t="s">
        <v>147</v>
      </c>
      <c r="G30" s="76">
        <v>133.898</v>
      </c>
      <c r="H30" s="76">
        <v>133.98400000000001</v>
      </c>
      <c r="I30" s="76">
        <v>133.732</v>
      </c>
      <c r="J30" s="75" t="s">
        <v>1588</v>
      </c>
      <c r="K30" s="76">
        <v>133.98400000000001</v>
      </c>
      <c r="L30" s="76">
        <v>-0.28000000000000003</v>
      </c>
      <c r="M30" s="76">
        <v>0</v>
      </c>
      <c r="N30" s="82"/>
      <c r="P30" s="59">
        <v>-3.2</v>
      </c>
      <c r="Q30" s="90" t="s">
        <v>1629</v>
      </c>
      <c r="R30" s="14" t="s">
        <v>1452</v>
      </c>
      <c r="S30" s="14" t="s">
        <v>1424</v>
      </c>
      <c r="T30" s="14" t="s">
        <v>1630</v>
      </c>
      <c r="U30" s="14"/>
      <c r="V30" s="14"/>
      <c r="W30" s="14"/>
      <c r="X30" s="97" t="s">
        <v>61</v>
      </c>
      <c r="Y30" s="14"/>
      <c r="Z30" s="40" t="s">
        <v>1621</v>
      </c>
      <c r="AA30" s="40" t="s">
        <v>1622</v>
      </c>
      <c r="AB30" s="40" t="s">
        <v>1623</v>
      </c>
      <c r="AC30" s="40" t="s">
        <v>1624</v>
      </c>
      <c r="AD30" s="40" t="s">
        <v>1625</v>
      </c>
      <c r="AE30" s="14"/>
      <c r="AF30" s="14"/>
      <c r="AG30" s="14"/>
      <c r="AH30" s="11"/>
      <c r="AI30" s="35"/>
      <c r="AJ30" s="11"/>
    </row>
    <row r="31" spans="2:36" ht="16.5" x14ac:dyDescent="0.3">
      <c r="B31" s="8">
        <v>29</v>
      </c>
      <c r="C31" s="73" t="s">
        <v>1589</v>
      </c>
      <c r="D31" s="74" t="s">
        <v>200</v>
      </c>
      <c r="E31" s="74">
        <v>0.04</v>
      </c>
      <c r="F31" s="74" t="s">
        <v>147</v>
      </c>
      <c r="G31" s="74">
        <v>134.012</v>
      </c>
      <c r="H31" s="74">
        <v>133.91499999999999</v>
      </c>
      <c r="I31" s="74">
        <v>134.15899999999999</v>
      </c>
      <c r="J31" s="73" t="s">
        <v>1590</v>
      </c>
      <c r="K31" s="74">
        <v>133.91499999999999</v>
      </c>
      <c r="L31" s="74">
        <v>-0.28000000000000003</v>
      </c>
      <c r="M31" s="76">
        <v>0</v>
      </c>
      <c r="N31" s="82"/>
      <c r="P31" s="59">
        <v>-3.61</v>
      </c>
      <c r="Q31" s="90" t="s">
        <v>1631</v>
      </c>
      <c r="R31" s="14" t="s">
        <v>1452</v>
      </c>
      <c r="S31" s="14" t="s">
        <v>1424</v>
      </c>
      <c r="T31" s="14" t="s">
        <v>1632</v>
      </c>
      <c r="U31" s="14" t="s">
        <v>1633</v>
      </c>
      <c r="V31" s="14"/>
      <c r="W31" s="14"/>
      <c r="X31" s="96" t="s">
        <v>69</v>
      </c>
      <c r="Y31" s="14"/>
      <c r="Z31" s="40" t="s">
        <v>1621</v>
      </c>
      <c r="AA31" s="40" t="s">
        <v>1622</v>
      </c>
      <c r="AB31" s="40" t="s">
        <v>1623</v>
      </c>
      <c r="AC31" s="40" t="s">
        <v>1624</v>
      </c>
      <c r="AD31" s="40" t="s">
        <v>1625</v>
      </c>
      <c r="AE31" s="14"/>
      <c r="AF31" s="14"/>
      <c r="AG31" s="14"/>
      <c r="AH31" s="11"/>
      <c r="AI31" s="35"/>
      <c r="AJ31" s="11"/>
    </row>
    <row r="32" spans="2:36" ht="16.5" x14ac:dyDescent="0.3">
      <c r="B32" s="8">
        <v>30</v>
      </c>
      <c r="C32" s="73" t="s">
        <v>1634</v>
      </c>
      <c r="D32" s="74" t="s">
        <v>195</v>
      </c>
      <c r="E32" s="74">
        <v>0.04</v>
      </c>
      <c r="F32" s="74" t="s">
        <v>147</v>
      </c>
      <c r="G32" s="74">
        <v>134.51400000000001</v>
      </c>
      <c r="H32" s="74">
        <v>134.512</v>
      </c>
      <c r="I32" s="74">
        <v>134.34</v>
      </c>
      <c r="J32" s="73" t="s">
        <v>1635</v>
      </c>
      <c r="K32" s="74">
        <v>134.512</v>
      </c>
      <c r="L32" s="74">
        <v>-0.28000000000000003</v>
      </c>
      <c r="M32" s="76">
        <v>0</v>
      </c>
      <c r="N32" s="82"/>
      <c r="P32" s="59">
        <v>7.0000000000000007E-2</v>
      </c>
      <c r="Q32" s="90" t="s">
        <v>1631</v>
      </c>
      <c r="R32" s="14" t="s">
        <v>1452</v>
      </c>
      <c r="S32" s="14" t="s">
        <v>1424</v>
      </c>
      <c r="T32" s="14" t="s">
        <v>1632</v>
      </c>
      <c r="U32" s="14" t="s">
        <v>1633</v>
      </c>
      <c r="V32" s="14"/>
      <c r="W32" s="14"/>
      <c r="X32" s="96" t="s">
        <v>69</v>
      </c>
      <c r="Y32" s="40" t="s">
        <v>1651</v>
      </c>
      <c r="Z32" s="40" t="s">
        <v>1652</v>
      </c>
      <c r="AA32" s="40" t="s">
        <v>1653</v>
      </c>
      <c r="AB32" s="40" t="s">
        <v>1654</v>
      </c>
      <c r="AC32" s="40" t="s">
        <v>1655</v>
      </c>
      <c r="AD32" s="40" t="s">
        <v>1650</v>
      </c>
      <c r="AE32" s="14"/>
      <c r="AF32" s="14"/>
      <c r="AG32" s="14"/>
      <c r="AH32" s="11"/>
      <c r="AI32" s="35"/>
      <c r="AJ32" s="11"/>
    </row>
    <row r="33" spans="2:36" ht="16.5" x14ac:dyDescent="0.3">
      <c r="B33" s="8">
        <v>31</v>
      </c>
      <c r="C33" s="73" t="s">
        <v>1634</v>
      </c>
      <c r="D33" s="76" t="s">
        <v>195</v>
      </c>
      <c r="E33" s="76">
        <v>0.04</v>
      </c>
      <c r="F33" s="76" t="s">
        <v>147</v>
      </c>
      <c r="G33" s="76">
        <v>134.49600000000001</v>
      </c>
      <c r="H33" s="76">
        <v>134.578</v>
      </c>
      <c r="I33" s="76">
        <v>134.303</v>
      </c>
      <c r="J33" s="75" t="s">
        <v>1636</v>
      </c>
      <c r="K33" s="76">
        <v>134.578</v>
      </c>
      <c r="L33" s="76">
        <v>-0.28000000000000003</v>
      </c>
      <c r="M33" s="76">
        <v>0</v>
      </c>
      <c r="N33" s="82"/>
      <c r="P33" s="59">
        <v>-3.05</v>
      </c>
      <c r="Q33" s="90" t="s">
        <v>1656</v>
      </c>
      <c r="R33" s="14" t="s">
        <v>1452</v>
      </c>
      <c r="S33" s="14" t="s">
        <v>1424</v>
      </c>
      <c r="T33" s="14" t="s">
        <v>1657</v>
      </c>
      <c r="U33" s="14" t="s">
        <v>1658</v>
      </c>
      <c r="V33" s="14" t="s">
        <v>1659</v>
      </c>
      <c r="W33" s="14"/>
      <c r="X33" s="96" t="s">
        <v>69</v>
      </c>
      <c r="Y33" s="40" t="s">
        <v>1651</v>
      </c>
      <c r="Z33" s="40" t="s">
        <v>1652</v>
      </c>
      <c r="AA33" s="40" t="s">
        <v>1653</v>
      </c>
      <c r="AB33" s="40" t="s">
        <v>1654</v>
      </c>
      <c r="AC33" s="40" t="s">
        <v>1655</v>
      </c>
      <c r="AD33" s="40" t="s">
        <v>1650</v>
      </c>
      <c r="AE33" s="14"/>
      <c r="AF33" s="14"/>
      <c r="AG33" s="14"/>
      <c r="AH33" s="11"/>
      <c r="AI33" s="35"/>
      <c r="AJ33" s="11"/>
    </row>
    <row r="34" spans="2:36" ht="16.5" x14ac:dyDescent="0.3">
      <c r="B34" s="8">
        <v>32</v>
      </c>
      <c r="C34" s="73" t="s">
        <v>1637</v>
      </c>
      <c r="D34" s="74" t="s">
        <v>200</v>
      </c>
      <c r="E34" s="74">
        <v>0.04</v>
      </c>
      <c r="F34" s="74" t="s">
        <v>147</v>
      </c>
      <c r="G34" s="74">
        <v>134.58799999999999</v>
      </c>
      <c r="H34" s="74">
        <v>134.75299999999999</v>
      </c>
      <c r="I34" s="74">
        <v>134.88800000000001</v>
      </c>
      <c r="J34" s="73" t="s">
        <v>1638</v>
      </c>
      <c r="K34" s="74">
        <v>134.88800000000001</v>
      </c>
      <c r="L34" s="74">
        <v>-0.28000000000000003</v>
      </c>
      <c r="M34" s="76">
        <v>0</v>
      </c>
      <c r="N34" s="82"/>
      <c r="P34" s="59">
        <v>11.15</v>
      </c>
      <c r="Q34" s="90" t="s">
        <v>1660</v>
      </c>
      <c r="R34" s="14" t="s">
        <v>73</v>
      </c>
      <c r="S34" s="14" t="s">
        <v>1661</v>
      </c>
      <c r="T34" s="14" t="s">
        <v>1662</v>
      </c>
      <c r="U34" s="14"/>
      <c r="V34" s="14" t="s">
        <v>1663</v>
      </c>
      <c r="W34" s="14"/>
      <c r="X34" s="95" t="s">
        <v>60</v>
      </c>
      <c r="Y34" s="40" t="s">
        <v>1645</v>
      </c>
      <c r="Z34" s="40" t="s">
        <v>1646</v>
      </c>
      <c r="AA34" s="40" t="s">
        <v>1647</v>
      </c>
      <c r="AB34" s="40" t="s">
        <v>1648</v>
      </c>
      <c r="AC34" s="40" t="s">
        <v>1649</v>
      </c>
      <c r="AD34" s="40" t="s">
        <v>1650</v>
      </c>
      <c r="AE34" s="14"/>
      <c r="AF34" s="14"/>
      <c r="AG34" s="14"/>
      <c r="AH34" s="11"/>
      <c r="AI34" s="35"/>
      <c r="AJ34" s="11"/>
    </row>
    <row r="35" spans="2:36" ht="16.5" x14ac:dyDescent="0.3">
      <c r="B35" s="8">
        <v>33</v>
      </c>
      <c r="C35" s="75" t="s">
        <v>1639</v>
      </c>
      <c r="D35" s="76" t="s">
        <v>200</v>
      </c>
      <c r="E35" s="76">
        <v>0.01</v>
      </c>
      <c r="F35" s="76" t="s">
        <v>147</v>
      </c>
      <c r="G35" s="76">
        <v>135.22200000000001</v>
      </c>
      <c r="H35" s="76">
        <v>135.09399999999999</v>
      </c>
      <c r="I35" s="76">
        <v>135.77699999999999</v>
      </c>
      <c r="J35" s="75" t="s">
        <v>1640</v>
      </c>
      <c r="K35" s="76">
        <v>135.11500000000001</v>
      </c>
      <c r="L35" s="76">
        <v>-7.0000000000000007E-2</v>
      </c>
      <c r="M35" s="76">
        <v>0</v>
      </c>
      <c r="N35" s="82"/>
      <c r="P35" s="59">
        <v>-0.99</v>
      </c>
      <c r="Q35" s="90" t="s">
        <v>1664</v>
      </c>
      <c r="R35" s="14" t="s">
        <v>1665</v>
      </c>
      <c r="S35" s="14" t="s">
        <v>1666</v>
      </c>
      <c r="T35" s="14" t="s">
        <v>1667</v>
      </c>
      <c r="U35" s="14"/>
      <c r="V35" s="14"/>
      <c r="W35" s="14"/>
      <c r="X35" s="96" t="s">
        <v>69</v>
      </c>
      <c r="Y35" s="40" t="s">
        <v>1645</v>
      </c>
      <c r="Z35" s="40" t="s">
        <v>1646</v>
      </c>
      <c r="AA35" s="40" t="s">
        <v>1647</v>
      </c>
      <c r="AB35" s="40" t="s">
        <v>1648</v>
      </c>
      <c r="AC35" s="40" t="s">
        <v>1649</v>
      </c>
      <c r="AD35" s="40" t="s">
        <v>1650</v>
      </c>
      <c r="AE35" s="14"/>
      <c r="AF35" s="14"/>
      <c r="AG35" s="14"/>
      <c r="AH35" s="11"/>
      <c r="AI35" s="35"/>
      <c r="AJ35" s="11"/>
    </row>
    <row r="36" spans="2:36" ht="16.5" x14ac:dyDescent="0.3">
      <c r="B36" s="8">
        <v>34</v>
      </c>
      <c r="C36" s="73" t="s">
        <v>1641</v>
      </c>
      <c r="D36" s="74" t="s">
        <v>200</v>
      </c>
      <c r="E36" s="74">
        <v>0.04</v>
      </c>
      <c r="F36" s="74" t="s">
        <v>147</v>
      </c>
      <c r="G36" s="74">
        <v>135.19800000000001</v>
      </c>
      <c r="H36" s="74">
        <v>135.19999999999999</v>
      </c>
      <c r="I36" s="74">
        <v>135.596</v>
      </c>
      <c r="J36" s="73" t="s">
        <v>1642</v>
      </c>
      <c r="K36" s="74">
        <v>135.21</v>
      </c>
      <c r="L36" s="74">
        <v>-0.28000000000000003</v>
      </c>
      <c r="M36" s="76">
        <v>0</v>
      </c>
      <c r="N36" s="82"/>
      <c r="P36" s="59">
        <v>0.44</v>
      </c>
      <c r="Q36" s="90" t="s">
        <v>1668</v>
      </c>
      <c r="R36" s="14" t="s">
        <v>72</v>
      </c>
      <c r="S36" s="14" t="s">
        <v>72</v>
      </c>
      <c r="T36" s="14" t="s">
        <v>1669</v>
      </c>
      <c r="U36" s="14"/>
      <c r="V36" s="14" t="s">
        <v>1670</v>
      </c>
      <c r="W36" s="14"/>
      <c r="X36" s="96" t="s">
        <v>69</v>
      </c>
      <c r="Y36" s="40" t="s">
        <v>1645</v>
      </c>
      <c r="Z36" s="40" t="s">
        <v>1646</v>
      </c>
      <c r="AA36" s="40" t="s">
        <v>1647</v>
      </c>
      <c r="AB36" s="40" t="s">
        <v>1648</v>
      </c>
      <c r="AC36" s="40" t="s">
        <v>1649</v>
      </c>
      <c r="AD36" s="40" t="s">
        <v>1650</v>
      </c>
      <c r="AE36" s="14"/>
      <c r="AF36" s="14"/>
      <c r="AG36" s="14"/>
      <c r="AH36" s="11"/>
      <c r="AI36" s="35"/>
      <c r="AJ36" s="11"/>
    </row>
    <row r="37" spans="2:36" ht="16.5" x14ac:dyDescent="0.3">
      <c r="B37" s="8">
        <v>35</v>
      </c>
      <c r="C37" s="75" t="s">
        <v>1643</v>
      </c>
      <c r="D37" s="76" t="s">
        <v>200</v>
      </c>
      <c r="E37" s="76">
        <v>0.04</v>
      </c>
      <c r="F37" s="76" t="s">
        <v>147</v>
      </c>
      <c r="G37" s="76">
        <v>134.738</v>
      </c>
      <c r="H37" s="76">
        <v>135.03</v>
      </c>
      <c r="I37" s="76">
        <v>135.13800000000001</v>
      </c>
      <c r="J37" s="75" t="s">
        <v>1644</v>
      </c>
      <c r="K37" s="76">
        <v>135.03</v>
      </c>
      <c r="L37" s="76">
        <v>-0.28000000000000003</v>
      </c>
      <c r="M37" s="76">
        <v>0</v>
      </c>
      <c r="N37" s="82"/>
      <c r="P37" s="59">
        <v>10.86</v>
      </c>
      <c r="Q37" s="90" t="s">
        <v>1677</v>
      </c>
      <c r="R37" s="14" t="s">
        <v>1678</v>
      </c>
      <c r="S37" s="14" t="s">
        <v>73</v>
      </c>
      <c r="T37" s="14" t="s">
        <v>1679</v>
      </c>
      <c r="U37" s="14"/>
      <c r="V37" s="14" t="s">
        <v>1680</v>
      </c>
      <c r="W37" s="14"/>
      <c r="X37" s="95" t="s">
        <v>60</v>
      </c>
      <c r="Y37" s="40" t="s">
        <v>1671</v>
      </c>
      <c r="Z37" s="40" t="s">
        <v>1672</v>
      </c>
      <c r="AA37" s="40" t="s">
        <v>1673</v>
      </c>
      <c r="AB37" s="40" t="s">
        <v>1674</v>
      </c>
      <c r="AC37" s="40" t="s">
        <v>1675</v>
      </c>
      <c r="AD37" s="40" t="s">
        <v>1676</v>
      </c>
      <c r="AE37" s="14"/>
      <c r="AF37" s="14"/>
      <c r="AG37" s="14"/>
      <c r="AH37" s="11"/>
      <c r="AI37" s="35"/>
      <c r="AJ37" s="11"/>
    </row>
    <row r="38" spans="2:36" ht="16.5" x14ac:dyDescent="0.3">
      <c r="B38" s="8">
        <v>36</v>
      </c>
      <c r="C38" s="73" t="s">
        <v>1681</v>
      </c>
      <c r="D38" s="74" t="s">
        <v>200</v>
      </c>
      <c r="E38" s="74">
        <v>0.04</v>
      </c>
      <c r="F38" s="74" t="s">
        <v>147</v>
      </c>
      <c r="G38" s="74">
        <v>135.77500000000001</v>
      </c>
      <c r="H38" s="74">
        <v>135.702</v>
      </c>
      <c r="I38" s="74">
        <v>136.346</v>
      </c>
      <c r="J38" s="73" t="s">
        <v>1682</v>
      </c>
      <c r="K38" s="74">
        <v>135.702</v>
      </c>
      <c r="L38" s="74">
        <v>-0.28000000000000003</v>
      </c>
      <c r="M38" s="76">
        <v>0</v>
      </c>
      <c r="N38" s="82"/>
      <c r="P38" s="59">
        <v>-2.72</v>
      </c>
      <c r="Q38" s="90" t="s">
        <v>1694</v>
      </c>
      <c r="R38" s="14" t="s">
        <v>1695</v>
      </c>
      <c r="S38" s="14" t="s">
        <v>71</v>
      </c>
      <c r="T38" s="14" t="s">
        <v>1696</v>
      </c>
      <c r="U38" s="14" t="s">
        <v>1697</v>
      </c>
      <c r="V38" s="14"/>
      <c r="W38" s="14" t="s">
        <v>1698</v>
      </c>
      <c r="X38" s="95" t="s">
        <v>60</v>
      </c>
      <c r="Y38" s="40" t="s">
        <v>1688</v>
      </c>
      <c r="Z38" s="40" t="s">
        <v>1689</v>
      </c>
      <c r="AA38" s="40" t="s">
        <v>1690</v>
      </c>
      <c r="AB38" s="40" t="s">
        <v>1691</v>
      </c>
      <c r="AC38" s="40" t="s">
        <v>1692</v>
      </c>
      <c r="AD38" s="40" t="s">
        <v>1693</v>
      </c>
      <c r="AE38" s="14"/>
      <c r="AF38" s="14"/>
      <c r="AG38" s="14"/>
      <c r="AH38" s="11"/>
      <c r="AI38" s="35"/>
      <c r="AJ38" s="11"/>
    </row>
    <row r="39" spans="2:36" ht="16.5" x14ac:dyDescent="0.3">
      <c r="B39" s="8">
        <v>37</v>
      </c>
      <c r="C39" s="75" t="s">
        <v>1683</v>
      </c>
      <c r="D39" s="76" t="s">
        <v>195</v>
      </c>
      <c r="E39" s="76">
        <v>0.04</v>
      </c>
      <c r="F39" s="76" t="s">
        <v>147</v>
      </c>
      <c r="G39" s="76">
        <v>135.70699999999999</v>
      </c>
      <c r="H39" s="76">
        <v>135.78100000000001</v>
      </c>
      <c r="I39" s="76">
        <v>135.459</v>
      </c>
      <c r="J39" s="75" t="s">
        <v>1684</v>
      </c>
      <c r="K39" s="76">
        <v>135.78100000000001</v>
      </c>
      <c r="L39" s="76">
        <v>-0.28000000000000003</v>
      </c>
      <c r="M39" s="76">
        <v>0</v>
      </c>
      <c r="N39" s="82"/>
      <c r="P39" s="59">
        <v>-2.76</v>
      </c>
      <c r="Q39" s="90" t="s">
        <v>1699</v>
      </c>
      <c r="R39" s="14" t="s">
        <v>1700</v>
      </c>
      <c r="S39" s="14" t="s">
        <v>71</v>
      </c>
      <c r="T39" s="14" t="s">
        <v>1701</v>
      </c>
      <c r="U39" s="14" t="s">
        <v>1702</v>
      </c>
      <c r="V39" s="14" t="s">
        <v>1704</v>
      </c>
      <c r="W39" s="14" t="s">
        <v>1703</v>
      </c>
      <c r="X39" s="96" t="s">
        <v>69</v>
      </c>
      <c r="Y39" s="40" t="s">
        <v>1688</v>
      </c>
      <c r="Z39" s="40" t="s">
        <v>1689</v>
      </c>
      <c r="AA39" s="40" t="s">
        <v>1690</v>
      </c>
      <c r="AB39" s="40" t="s">
        <v>1691</v>
      </c>
      <c r="AC39" s="40" t="s">
        <v>1692</v>
      </c>
      <c r="AD39" s="40" t="s">
        <v>1693</v>
      </c>
      <c r="AE39" s="14"/>
      <c r="AF39" s="14"/>
      <c r="AG39" s="14"/>
      <c r="AH39" s="11"/>
      <c r="AI39" s="35"/>
      <c r="AJ39" s="11"/>
    </row>
    <row r="40" spans="2:36" ht="16.5" x14ac:dyDescent="0.3">
      <c r="B40" s="8">
        <v>38</v>
      </c>
      <c r="C40" s="73" t="s">
        <v>1685</v>
      </c>
      <c r="D40" s="74" t="s">
        <v>200</v>
      </c>
      <c r="E40" s="74">
        <v>0.04</v>
      </c>
      <c r="F40" s="74" t="s">
        <v>147</v>
      </c>
      <c r="G40" s="74">
        <v>135.815</v>
      </c>
      <c r="H40" s="74">
        <v>135.61799999999999</v>
      </c>
      <c r="I40" s="74">
        <v>136.33799999999999</v>
      </c>
      <c r="J40" s="73" t="s">
        <v>1686</v>
      </c>
      <c r="K40" s="74">
        <v>135.61799999999999</v>
      </c>
      <c r="L40" s="74">
        <v>-0.28000000000000003</v>
      </c>
      <c r="M40" s="76">
        <v>0</v>
      </c>
      <c r="N40" s="82"/>
      <c r="P40" s="59">
        <v>-7.35</v>
      </c>
      <c r="Q40" s="90" t="s">
        <v>1705</v>
      </c>
      <c r="R40" s="14" t="s">
        <v>1707</v>
      </c>
      <c r="S40" s="14" t="s">
        <v>71</v>
      </c>
      <c r="T40" s="14" t="s">
        <v>1632</v>
      </c>
      <c r="U40" s="14"/>
      <c r="V40" s="14" t="s">
        <v>1704</v>
      </c>
      <c r="W40" s="14" t="s">
        <v>1706</v>
      </c>
      <c r="X40" s="97" t="s">
        <v>61</v>
      </c>
      <c r="Y40" s="40" t="s">
        <v>1688</v>
      </c>
      <c r="Z40" s="40" t="s">
        <v>1689</v>
      </c>
      <c r="AA40" s="40" t="s">
        <v>1690</v>
      </c>
      <c r="AB40" s="40" t="s">
        <v>1691</v>
      </c>
      <c r="AC40" s="40" t="s">
        <v>1692</v>
      </c>
      <c r="AD40" s="40" t="s">
        <v>1693</v>
      </c>
      <c r="AE40" s="14"/>
      <c r="AF40" s="14"/>
      <c r="AG40" s="14"/>
      <c r="AH40" s="11"/>
      <c r="AI40" s="35"/>
      <c r="AJ40" s="11"/>
    </row>
    <row r="41" spans="2:36" ht="16.5" x14ac:dyDescent="0.3">
      <c r="B41" s="8">
        <v>39</v>
      </c>
      <c r="C41" s="75" t="s">
        <v>1708</v>
      </c>
      <c r="D41" s="76" t="s">
        <v>195</v>
      </c>
      <c r="E41" s="76">
        <v>0.04</v>
      </c>
      <c r="F41" s="76" t="s">
        <v>147</v>
      </c>
      <c r="G41" s="76">
        <v>134.648</v>
      </c>
      <c r="H41" s="76">
        <v>134.76400000000001</v>
      </c>
      <c r="I41" s="76">
        <v>134.42400000000001</v>
      </c>
      <c r="J41" s="75" t="s">
        <v>1709</v>
      </c>
      <c r="K41" s="76">
        <v>134.76400000000001</v>
      </c>
      <c r="L41" s="76">
        <v>-0.28000000000000003</v>
      </c>
      <c r="M41" s="76">
        <v>0</v>
      </c>
      <c r="N41" s="82"/>
      <c r="P41" s="98">
        <v>-4.3499999999999996</v>
      </c>
      <c r="Q41" s="90" t="s">
        <v>1718</v>
      </c>
      <c r="R41" s="14" t="s">
        <v>1719</v>
      </c>
      <c r="S41" s="14" t="s">
        <v>1720</v>
      </c>
      <c r="T41" s="14" t="s">
        <v>1721</v>
      </c>
      <c r="U41" s="14" t="s">
        <v>1722</v>
      </c>
      <c r="V41" s="14"/>
      <c r="W41" s="14"/>
      <c r="X41" s="96" t="s">
        <v>69</v>
      </c>
      <c r="Y41" s="40" t="s">
        <v>1712</v>
      </c>
      <c r="Z41" s="40" t="s">
        <v>1713</v>
      </c>
      <c r="AA41" s="40" t="s">
        <v>1714</v>
      </c>
      <c r="AB41" s="40" t="s">
        <v>1715</v>
      </c>
      <c r="AC41" s="40" t="s">
        <v>1716</v>
      </c>
      <c r="AD41" s="40" t="s">
        <v>1717</v>
      </c>
      <c r="AE41" s="14"/>
      <c r="AF41" s="14"/>
      <c r="AG41" s="14"/>
      <c r="AH41" s="11"/>
      <c r="AI41" s="35"/>
      <c r="AJ41" s="11"/>
    </row>
    <row r="42" spans="2:36" ht="16.5" x14ac:dyDescent="0.3">
      <c r="B42" s="8">
        <v>40</v>
      </c>
      <c r="C42" s="73" t="s">
        <v>1710</v>
      </c>
      <c r="D42" s="74" t="s">
        <v>200</v>
      </c>
      <c r="E42" s="74">
        <v>0.04</v>
      </c>
      <c r="F42" s="74" t="s">
        <v>147</v>
      </c>
      <c r="G42" s="74">
        <v>134.756</v>
      </c>
      <c r="H42" s="74">
        <v>134.58000000000001</v>
      </c>
      <c r="I42" s="74">
        <v>135.089</v>
      </c>
      <c r="J42" s="73" t="s">
        <v>1711</v>
      </c>
      <c r="K42" s="74">
        <v>134.61600000000001</v>
      </c>
      <c r="L42" s="74">
        <v>-0.28000000000000003</v>
      </c>
      <c r="M42" s="76">
        <v>0</v>
      </c>
      <c r="N42" s="82"/>
      <c r="P42" s="59">
        <v>-5.24</v>
      </c>
      <c r="Q42" s="90" t="s">
        <v>1723</v>
      </c>
      <c r="R42" s="85" t="s">
        <v>1452</v>
      </c>
      <c r="S42" s="85" t="s">
        <v>1724</v>
      </c>
      <c r="T42" s="85" t="s">
        <v>1725</v>
      </c>
      <c r="U42" s="85"/>
      <c r="V42" s="85"/>
      <c r="W42" s="85"/>
      <c r="X42" s="97" t="s">
        <v>61</v>
      </c>
      <c r="Y42" s="40" t="s">
        <v>1712</v>
      </c>
      <c r="Z42" s="40" t="s">
        <v>1713</v>
      </c>
      <c r="AA42" s="40" t="s">
        <v>1714</v>
      </c>
      <c r="AB42" s="40" t="s">
        <v>1715</v>
      </c>
      <c r="AC42" s="40" t="s">
        <v>1716</v>
      </c>
      <c r="AD42" s="40" t="s">
        <v>1717</v>
      </c>
      <c r="AE42" s="14"/>
      <c r="AF42" s="14"/>
      <c r="AG42" s="14"/>
      <c r="AH42" s="11"/>
      <c r="AI42" s="35"/>
      <c r="AJ42" s="11"/>
    </row>
    <row r="43" spans="2:36" ht="16.5" x14ac:dyDescent="0.3">
      <c r="B43" s="8">
        <v>41</v>
      </c>
      <c r="C43" s="75" t="s">
        <v>1737</v>
      </c>
      <c r="D43" s="76" t="s">
        <v>195</v>
      </c>
      <c r="E43" s="76">
        <v>0.04</v>
      </c>
      <c r="F43" s="76" t="s">
        <v>147</v>
      </c>
      <c r="G43" s="76">
        <v>134.41900000000001</v>
      </c>
      <c r="H43" s="76">
        <v>134.501</v>
      </c>
      <c r="I43" s="76">
        <v>134.21899999999999</v>
      </c>
      <c r="J43" s="75" t="s">
        <v>1738</v>
      </c>
      <c r="K43" s="76">
        <v>134.501</v>
      </c>
      <c r="L43" s="76">
        <v>-0.28000000000000003</v>
      </c>
      <c r="M43" s="76">
        <v>0</v>
      </c>
      <c r="N43" s="82"/>
      <c r="O43" s="65"/>
      <c r="P43" s="59">
        <v>-3.06</v>
      </c>
      <c r="Q43" s="90" t="s">
        <v>1726</v>
      </c>
      <c r="R43" s="85" t="s">
        <v>1727</v>
      </c>
      <c r="S43" s="85" t="s">
        <v>1452</v>
      </c>
      <c r="T43" s="85" t="s">
        <v>1728</v>
      </c>
      <c r="U43" s="85" t="s">
        <v>1729</v>
      </c>
      <c r="V43" s="85"/>
      <c r="W43" s="85" t="s">
        <v>1730</v>
      </c>
      <c r="X43" s="95" t="s">
        <v>60</v>
      </c>
      <c r="Y43" s="40" t="s">
        <v>1766</v>
      </c>
      <c r="Z43" s="40" t="s">
        <v>1767</v>
      </c>
      <c r="AA43" s="40" t="s">
        <v>1768</v>
      </c>
      <c r="AB43" s="40" t="s">
        <v>1769</v>
      </c>
      <c r="AC43" s="40" t="s">
        <v>1770</v>
      </c>
      <c r="AD43" s="40" t="s">
        <v>1771</v>
      </c>
      <c r="AE43" s="14"/>
      <c r="AF43" s="14"/>
      <c r="AG43" s="14"/>
      <c r="AH43" s="11"/>
      <c r="AI43" s="35"/>
      <c r="AJ43" s="11"/>
    </row>
    <row r="44" spans="2:36" ht="16.5" x14ac:dyDescent="0.3">
      <c r="B44" s="8">
        <v>42</v>
      </c>
      <c r="C44" s="73" t="s">
        <v>1739</v>
      </c>
      <c r="D44" s="74" t="s">
        <v>200</v>
      </c>
      <c r="E44" s="74">
        <v>0.04</v>
      </c>
      <c r="F44" s="74" t="s">
        <v>147</v>
      </c>
      <c r="G44" s="74">
        <v>134.49600000000001</v>
      </c>
      <c r="H44" s="74">
        <v>134.434</v>
      </c>
      <c r="I44" s="74">
        <v>134.636</v>
      </c>
      <c r="J44" s="73" t="s">
        <v>1740</v>
      </c>
      <c r="K44" s="74">
        <v>134.434</v>
      </c>
      <c r="L44" s="74">
        <v>-0.28000000000000003</v>
      </c>
      <c r="M44" s="76">
        <v>0</v>
      </c>
      <c r="N44" s="82"/>
      <c r="O44" s="65"/>
      <c r="P44" s="59">
        <v>-2.31</v>
      </c>
      <c r="Q44" s="90" t="s">
        <v>1731</v>
      </c>
      <c r="R44" s="85" t="s">
        <v>1732</v>
      </c>
      <c r="S44" s="85" t="s">
        <v>1733</v>
      </c>
      <c r="T44" s="85" t="s">
        <v>1734</v>
      </c>
      <c r="U44" s="85" t="s">
        <v>1735</v>
      </c>
      <c r="V44" s="85"/>
      <c r="W44" s="85" t="s">
        <v>1736</v>
      </c>
      <c r="X44" s="96" t="s">
        <v>69</v>
      </c>
      <c r="Y44" s="40" t="s">
        <v>1766</v>
      </c>
      <c r="Z44" s="40" t="s">
        <v>1767</v>
      </c>
      <c r="AA44" s="40" t="s">
        <v>1768</v>
      </c>
      <c r="AB44" s="40" t="s">
        <v>1769</v>
      </c>
      <c r="AC44" s="40" t="s">
        <v>1770</v>
      </c>
      <c r="AD44" s="40" t="s">
        <v>1771</v>
      </c>
      <c r="AE44" s="14"/>
      <c r="AF44" s="14"/>
      <c r="AG44" s="14"/>
      <c r="AH44" s="11"/>
      <c r="AI44" s="35"/>
      <c r="AJ44" s="11"/>
    </row>
    <row r="45" spans="2:36" ht="16.5" x14ac:dyDescent="0.3">
      <c r="B45" s="8">
        <v>43</v>
      </c>
      <c r="C45" s="75" t="s">
        <v>1741</v>
      </c>
      <c r="D45" s="76" t="s">
        <v>200</v>
      </c>
      <c r="E45" s="76">
        <v>0.04</v>
      </c>
      <c r="F45" s="76" t="s">
        <v>147</v>
      </c>
      <c r="G45" s="76">
        <v>134.80000000000001</v>
      </c>
      <c r="H45" s="76">
        <v>134.803</v>
      </c>
      <c r="I45" s="76">
        <v>135.35</v>
      </c>
      <c r="J45" s="75" t="s">
        <v>1742</v>
      </c>
      <c r="K45" s="76">
        <v>134.803</v>
      </c>
      <c r="L45" s="76">
        <v>-0.28000000000000003</v>
      </c>
      <c r="M45" s="76">
        <v>0</v>
      </c>
      <c r="N45" s="82"/>
      <c r="O45" s="65"/>
      <c r="P45" s="59">
        <v>0.11</v>
      </c>
      <c r="Q45" s="90" t="s">
        <v>1789</v>
      </c>
      <c r="R45" s="85" t="s">
        <v>1790</v>
      </c>
      <c r="S45" s="85"/>
      <c r="T45" s="85"/>
      <c r="U45" s="85"/>
      <c r="V45" s="85"/>
      <c r="W45" s="85"/>
      <c r="X45" s="96" t="s">
        <v>69</v>
      </c>
      <c r="Y45" s="40" t="s">
        <v>1766</v>
      </c>
      <c r="Z45" s="40" t="s">
        <v>1767</v>
      </c>
      <c r="AA45" s="40" t="s">
        <v>1768</v>
      </c>
      <c r="AB45" s="40" t="s">
        <v>1769</v>
      </c>
      <c r="AC45" s="40" t="s">
        <v>1770</v>
      </c>
      <c r="AD45" s="40" t="s">
        <v>1771</v>
      </c>
      <c r="AE45" s="14"/>
      <c r="AF45" s="14"/>
      <c r="AG45" s="14"/>
      <c r="AH45" s="11"/>
      <c r="AI45" s="35"/>
      <c r="AJ45" s="11"/>
    </row>
    <row r="46" spans="2:36" ht="16.5" x14ac:dyDescent="0.3">
      <c r="B46" s="8"/>
      <c r="C46" s="73" t="s">
        <v>1743</v>
      </c>
      <c r="D46" s="74" t="s">
        <v>1744</v>
      </c>
      <c r="E46" s="74">
        <v>0.04</v>
      </c>
      <c r="F46" s="74" t="s">
        <v>147</v>
      </c>
      <c r="G46" s="74">
        <v>135.46600000000001</v>
      </c>
      <c r="H46" s="74">
        <v>0</v>
      </c>
      <c r="I46" s="74">
        <v>0</v>
      </c>
      <c r="J46" s="73" t="s">
        <v>1745</v>
      </c>
      <c r="K46" s="74">
        <v>134.75700000000001</v>
      </c>
      <c r="L46" s="76">
        <v>-0.28000000000000003</v>
      </c>
      <c r="M46" s="76"/>
      <c r="N46" s="82"/>
      <c r="O46" s="65"/>
      <c r="P46" s="59"/>
      <c r="R46" s="85"/>
      <c r="S46" s="85"/>
      <c r="T46" s="85"/>
      <c r="U46" s="85"/>
      <c r="V46" s="85"/>
      <c r="W46" s="85"/>
      <c r="X46" s="85"/>
      <c r="Y46" s="14"/>
      <c r="Z46" s="14"/>
      <c r="AA46" s="14"/>
      <c r="AB46" s="14"/>
      <c r="AC46" s="14"/>
      <c r="AD46" s="14"/>
      <c r="AE46" s="14"/>
      <c r="AF46" s="14"/>
      <c r="AG46" s="14"/>
      <c r="AH46" s="11"/>
      <c r="AI46" s="35"/>
      <c r="AJ46" s="11"/>
    </row>
    <row r="47" spans="2:36" ht="16.5" x14ac:dyDescent="0.3">
      <c r="B47" s="8">
        <v>44</v>
      </c>
      <c r="C47" s="75" t="s">
        <v>1746</v>
      </c>
      <c r="D47" s="76" t="s">
        <v>195</v>
      </c>
      <c r="E47" s="76">
        <v>0.04</v>
      </c>
      <c r="F47" s="76" t="s">
        <v>147</v>
      </c>
      <c r="G47" s="76">
        <v>134.75</v>
      </c>
      <c r="H47" s="76">
        <v>134.87899999999999</v>
      </c>
      <c r="I47" s="76">
        <v>134.57300000000001</v>
      </c>
      <c r="J47" s="75" t="s">
        <v>1747</v>
      </c>
      <c r="K47" s="76">
        <v>134.87899999999999</v>
      </c>
      <c r="L47" s="76">
        <v>-0.28000000000000003</v>
      </c>
      <c r="M47" s="76">
        <v>0</v>
      </c>
      <c r="N47" s="82"/>
      <c r="O47" s="65"/>
      <c r="P47" s="59">
        <v>-4.8099999999999996</v>
      </c>
      <c r="Q47" s="90" t="s">
        <v>1791</v>
      </c>
      <c r="R47" s="85"/>
      <c r="S47" s="85"/>
      <c r="T47" s="85"/>
      <c r="U47" s="85"/>
      <c r="V47" s="85"/>
      <c r="W47" s="85" t="s">
        <v>1792</v>
      </c>
      <c r="X47" s="97" t="s">
        <v>61</v>
      </c>
      <c r="Y47" s="40" t="s">
        <v>1766</v>
      </c>
      <c r="Z47" s="40" t="s">
        <v>1767</v>
      </c>
      <c r="AA47" s="40" t="s">
        <v>1768</v>
      </c>
      <c r="AB47" s="40" t="s">
        <v>1769</v>
      </c>
      <c r="AC47" s="40" t="s">
        <v>1770</v>
      </c>
      <c r="AD47" s="40" t="s">
        <v>1771</v>
      </c>
      <c r="AE47" s="14"/>
      <c r="AF47" s="14"/>
      <c r="AG47" s="14"/>
      <c r="AH47" s="11"/>
      <c r="AI47" s="35"/>
      <c r="AJ47" s="11"/>
    </row>
    <row r="48" spans="2:36" ht="16.5" x14ac:dyDescent="0.3">
      <c r="B48" s="8">
        <v>45</v>
      </c>
      <c r="C48" s="73" t="s">
        <v>1748</v>
      </c>
      <c r="D48" s="74" t="s">
        <v>195</v>
      </c>
      <c r="E48" s="74">
        <v>0.04</v>
      </c>
      <c r="F48" s="74" t="s">
        <v>147</v>
      </c>
      <c r="G48" s="74">
        <v>134.94999999999999</v>
      </c>
      <c r="H48" s="74">
        <v>134.94399999999999</v>
      </c>
      <c r="I48" s="74">
        <v>134.72</v>
      </c>
      <c r="J48" s="73" t="s">
        <v>1749</v>
      </c>
      <c r="K48" s="74">
        <v>134.94399999999999</v>
      </c>
      <c r="L48" s="74">
        <v>-0.28000000000000003</v>
      </c>
      <c r="M48" s="76">
        <v>0</v>
      </c>
      <c r="N48" s="82"/>
      <c r="O48" s="65"/>
      <c r="P48" s="59">
        <v>0.22</v>
      </c>
      <c r="Q48" t="s">
        <v>1772</v>
      </c>
      <c r="R48" s="85" t="s">
        <v>1773</v>
      </c>
      <c r="S48" s="85" t="s">
        <v>72</v>
      </c>
      <c r="T48" s="85" t="s">
        <v>1774</v>
      </c>
      <c r="U48" s="85"/>
      <c r="V48" s="85" t="s">
        <v>1704</v>
      </c>
      <c r="W48" s="85" t="s">
        <v>1704</v>
      </c>
      <c r="X48" s="95" t="s">
        <v>60</v>
      </c>
      <c r="Y48" s="40" t="s">
        <v>1766</v>
      </c>
      <c r="Z48" s="40" t="s">
        <v>1767</v>
      </c>
      <c r="AA48" s="40" t="s">
        <v>1768</v>
      </c>
      <c r="AB48" s="40" t="s">
        <v>1769</v>
      </c>
      <c r="AC48" s="40" t="s">
        <v>1770</v>
      </c>
      <c r="AD48" s="40" t="s">
        <v>1771</v>
      </c>
      <c r="AE48" s="14"/>
      <c r="AF48" s="14"/>
      <c r="AG48" s="14"/>
      <c r="AH48" s="11"/>
      <c r="AI48" s="35"/>
      <c r="AJ48" s="11"/>
    </row>
    <row r="49" spans="2:36" ht="16.5" x14ac:dyDescent="0.3">
      <c r="B49" s="8">
        <v>46</v>
      </c>
      <c r="C49" s="75" t="s">
        <v>1750</v>
      </c>
      <c r="D49" s="76" t="s">
        <v>200</v>
      </c>
      <c r="E49" s="76">
        <v>0.04</v>
      </c>
      <c r="F49" s="76" t="s">
        <v>147</v>
      </c>
      <c r="G49" s="76">
        <v>135.02199999999999</v>
      </c>
      <c r="H49" s="76">
        <v>134.60900000000001</v>
      </c>
      <c r="I49" s="76">
        <v>135.34</v>
      </c>
      <c r="J49" s="75" t="s">
        <v>1751</v>
      </c>
      <c r="K49" s="76">
        <v>134.60900000000001</v>
      </c>
      <c r="L49" s="76">
        <v>-0.28000000000000003</v>
      </c>
      <c r="M49" s="76">
        <v>0</v>
      </c>
      <c r="N49" s="82"/>
      <c r="O49" s="65"/>
      <c r="P49" s="59">
        <v>-15.47</v>
      </c>
      <c r="Q49" t="s">
        <v>1775</v>
      </c>
      <c r="R49" s="85" t="s">
        <v>1776</v>
      </c>
      <c r="S49" s="85" t="s">
        <v>71</v>
      </c>
      <c r="T49" s="85" t="s">
        <v>1777</v>
      </c>
      <c r="U49" s="85" t="s">
        <v>1778</v>
      </c>
      <c r="V49" s="85"/>
      <c r="W49" s="85" t="s">
        <v>1779</v>
      </c>
      <c r="X49" s="97" t="s">
        <v>61</v>
      </c>
      <c r="Y49" s="40" t="s">
        <v>1766</v>
      </c>
      <c r="Z49" s="40" t="s">
        <v>1767</v>
      </c>
      <c r="AA49" s="40" t="s">
        <v>1768</v>
      </c>
      <c r="AB49" s="40" t="s">
        <v>1769</v>
      </c>
      <c r="AC49" s="40" t="s">
        <v>1770</v>
      </c>
      <c r="AD49" s="40" t="s">
        <v>1771</v>
      </c>
      <c r="AE49" s="14"/>
      <c r="AF49" s="14"/>
      <c r="AG49" s="14"/>
      <c r="AH49" s="11"/>
      <c r="AI49" s="35"/>
      <c r="AJ49" s="11"/>
    </row>
    <row r="50" spans="2:36" ht="16.5" x14ac:dyDescent="0.3">
      <c r="B50" s="8"/>
      <c r="C50" s="73" t="s">
        <v>1752</v>
      </c>
      <c r="D50" s="74" t="s">
        <v>1753</v>
      </c>
      <c r="E50" s="74">
        <v>0.04</v>
      </c>
      <c r="F50" s="74" t="s">
        <v>147</v>
      </c>
      <c r="G50" s="74">
        <v>135.12</v>
      </c>
      <c r="H50" s="74">
        <v>134.94</v>
      </c>
      <c r="I50" s="74">
        <v>135.34</v>
      </c>
      <c r="J50" s="73" t="s">
        <v>1754</v>
      </c>
      <c r="K50" s="74">
        <v>134.51400000000001</v>
      </c>
      <c r="L50" s="74">
        <v>-0.28000000000000003</v>
      </c>
      <c r="M50" s="76"/>
      <c r="N50" s="82"/>
      <c r="O50" s="65"/>
      <c r="P50" s="59"/>
      <c r="Q50" t="s">
        <v>1780</v>
      </c>
      <c r="R50" s="85" t="s">
        <v>1781</v>
      </c>
      <c r="S50" s="85"/>
      <c r="T50" s="85" t="s">
        <v>1782</v>
      </c>
      <c r="U50" s="85"/>
      <c r="V50" s="85"/>
      <c r="W50" s="85"/>
      <c r="X50" s="97"/>
      <c r="Y50" s="40" t="s">
        <v>1766</v>
      </c>
      <c r="Z50" s="40" t="s">
        <v>1767</v>
      </c>
      <c r="AA50" s="40" t="s">
        <v>1768</v>
      </c>
      <c r="AB50" s="40" t="s">
        <v>1769</v>
      </c>
      <c r="AC50" s="40" t="s">
        <v>1770</v>
      </c>
      <c r="AD50" s="40" t="s">
        <v>1771</v>
      </c>
      <c r="AE50" s="14"/>
      <c r="AF50" s="14"/>
      <c r="AG50" s="14"/>
      <c r="AH50" s="11"/>
      <c r="AI50" s="35"/>
      <c r="AJ50" s="11"/>
    </row>
    <row r="51" spans="2:36" ht="16.5" x14ac:dyDescent="0.3">
      <c r="B51" s="8">
        <v>47</v>
      </c>
      <c r="C51" s="75" t="s">
        <v>1755</v>
      </c>
      <c r="D51" s="76" t="s">
        <v>195</v>
      </c>
      <c r="E51" s="76">
        <v>0.1</v>
      </c>
      <c r="F51" s="76" t="s">
        <v>147</v>
      </c>
      <c r="G51" s="76">
        <v>134.518</v>
      </c>
      <c r="H51" s="76">
        <v>135.10599999999999</v>
      </c>
      <c r="I51" s="76">
        <v>134.08000000000001</v>
      </c>
      <c r="J51" s="75" t="s">
        <v>1756</v>
      </c>
      <c r="K51" s="76">
        <v>134.68700000000001</v>
      </c>
      <c r="L51" s="76">
        <v>-0.7</v>
      </c>
      <c r="M51" s="76">
        <v>0</v>
      </c>
      <c r="N51" s="82"/>
      <c r="O51" s="65"/>
      <c r="P51" s="59">
        <v>-15.83</v>
      </c>
      <c r="Q51" t="s">
        <v>1783</v>
      </c>
      <c r="S51" s="85" t="s">
        <v>1784</v>
      </c>
      <c r="T51" s="85" t="s">
        <v>1785</v>
      </c>
      <c r="U51" s="85"/>
      <c r="V51" s="85"/>
      <c r="W51" s="85" t="s">
        <v>1786</v>
      </c>
      <c r="X51" s="97" t="s">
        <v>61</v>
      </c>
      <c r="Y51" s="40" t="s">
        <v>1766</v>
      </c>
      <c r="Z51" s="40" t="s">
        <v>1767</v>
      </c>
      <c r="AA51" s="40" t="s">
        <v>1768</v>
      </c>
      <c r="AB51" s="40" t="s">
        <v>1769</v>
      </c>
      <c r="AC51" s="40" t="s">
        <v>1770</v>
      </c>
      <c r="AD51" s="40" t="s">
        <v>1771</v>
      </c>
      <c r="AE51" s="14"/>
      <c r="AF51" s="14"/>
      <c r="AG51" s="14"/>
      <c r="AH51" s="11"/>
      <c r="AI51" s="35"/>
      <c r="AJ51" s="11"/>
    </row>
    <row r="52" spans="2:36" ht="16.5" x14ac:dyDescent="0.3">
      <c r="B52" s="8">
        <v>48</v>
      </c>
      <c r="C52" s="73" t="s">
        <v>1757</v>
      </c>
      <c r="D52" s="74" t="s">
        <v>195</v>
      </c>
      <c r="E52" s="74">
        <v>0.1</v>
      </c>
      <c r="F52" s="74" t="s">
        <v>147</v>
      </c>
      <c r="G52" s="74">
        <v>134.536</v>
      </c>
      <c r="H52" s="74">
        <v>135.12899999999999</v>
      </c>
      <c r="I52" s="74">
        <v>134.08699999999999</v>
      </c>
      <c r="J52" s="73" t="s">
        <v>1758</v>
      </c>
      <c r="K52" s="74">
        <v>134.68700000000001</v>
      </c>
      <c r="L52" s="74">
        <v>-0.7</v>
      </c>
      <c r="M52" s="76">
        <v>0</v>
      </c>
      <c r="N52" s="82"/>
      <c r="O52" s="65"/>
      <c r="P52" s="59">
        <v>-14.14</v>
      </c>
      <c r="Q52" t="s">
        <v>1783</v>
      </c>
      <c r="S52" s="85" t="s">
        <v>1784</v>
      </c>
      <c r="T52" s="85" t="s">
        <v>1785</v>
      </c>
      <c r="U52" s="85"/>
      <c r="V52" s="85"/>
      <c r="W52" s="85" t="s">
        <v>1786</v>
      </c>
      <c r="X52" s="97" t="s">
        <v>61</v>
      </c>
      <c r="Y52" s="40" t="s">
        <v>1766</v>
      </c>
      <c r="Z52" s="40" t="s">
        <v>1767</v>
      </c>
      <c r="AA52" s="40" t="s">
        <v>1768</v>
      </c>
      <c r="AB52" s="40" t="s">
        <v>1769</v>
      </c>
      <c r="AC52" s="40" t="s">
        <v>1770</v>
      </c>
      <c r="AD52" s="40" t="s">
        <v>1771</v>
      </c>
      <c r="AE52" s="14"/>
      <c r="AF52" s="14"/>
      <c r="AG52" s="14"/>
      <c r="AH52" s="11"/>
      <c r="AI52" s="35"/>
      <c r="AJ52" s="11"/>
    </row>
    <row r="53" spans="2:36" ht="16.5" x14ac:dyDescent="0.3">
      <c r="B53" s="8">
        <v>49</v>
      </c>
      <c r="C53" s="75" t="s">
        <v>1759</v>
      </c>
      <c r="D53" s="76" t="s">
        <v>195</v>
      </c>
      <c r="E53" s="76">
        <v>0.1</v>
      </c>
      <c r="F53" s="76" t="s">
        <v>147</v>
      </c>
      <c r="G53" s="76">
        <v>134.47999999999999</v>
      </c>
      <c r="H53" s="76">
        <v>135.09200000000001</v>
      </c>
      <c r="I53" s="76">
        <v>134.09800000000001</v>
      </c>
      <c r="J53" s="75" t="s">
        <v>1760</v>
      </c>
      <c r="K53" s="76">
        <v>134.68899999999999</v>
      </c>
      <c r="L53" s="76">
        <v>-0.7</v>
      </c>
      <c r="M53" s="76">
        <v>0</v>
      </c>
      <c r="N53" s="82"/>
      <c r="O53" s="65"/>
      <c r="P53" s="59">
        <v>-19.59</v>
      </c>
      <c r="Q53" t="s">
        <v>1783</v>
      </c>
      <c r="S53" s="85" t="s">
        <v>1784</v>
      </c>
      <c r="T53" s="85" t="s">
        <v>1785</v>
      </c>
      <c r="U53" s="85"/>
      <c r="V53" s="85"/>
      <c r="W53" s="85" t="s">
        <v>1786</v>
      </c>
      <c r="X53" s="97" t="s">
        <v>61</v>
      </c>
      <c r="Y53" s="40" t="s">
        <v>1766</v>
      </c>
      <c r="Z53" s="40" t="s">
        <v>1767</v>
      </c>
      <c r="AA53" s="40" t="s">
        <v>1768</v>
      </c>
      <c r="AB53" s="40" t="s">
        <v>1769</v>
      </c>
      <c r="AC53" s="40" t="s">
        <v>1770</v>
      </c>
      <c r="AD53" s="40" t="s">
        <v>1771</v>
      </c>
      <c r="AE53" s="14"/>
      <c r="AF53" s="14"/>
      <c r="AG53" s="14"/>
      <c r="AH53" s="11"/>
      <c r="AI53" s="35"/>
      <c r="AJ53" s="11"/>
    </row>
    <row r="54" spans="2:36" ht="16.5" x14ac:dyDescent="0.3">
      <c r="B54" s="8">
        <v>50</v>
      </c>
      <c r="C54" s="73" t="s">
        <v>1761</v>
      </c>
      <c r="D54" s="74" t="s">
        <v>200</v>
      </c>
      <c r="E54" s="74">
        <v>1</v>
      </c>
      <c r="F54" s="74" t="s">
        <v>147</v>
      </c>
      <c r="G54" s="74">
        <v>134.69499999999999</v>
      </c>
      <c r="H54" s="74">
        <v>134.71</v>
      </c>
      <c r="I54" s="74">
        <v>134.86000000000001</v>
      </c>
      <c r="J54" s="73" t="s">
        <v>1762</v>
      </c>
      <c r="K54" s="74">
        <v>134.86000000000001</v>
      </c>
      <c r="L54" s="74">
        <v>-7</v>
      </c>
      <c r="M54" s="76">
        <v>0</v>
      </c>
      <c r="N54" s="82"/>
      <c r="O54" s="65"/>
      <c r="P54" s="59">
        <v>154.41999999999999</v>
      </c>
      <c r="Q54" t="s">
        <v>1788</v>
      </c>
      <c r="R54" s="85"/>
      <c r="S54" s="85"/>
      <c r="T54" s="85"/>
      <c r="U54" s="85"/>
      <c r="V54" s="85"/>
      <c r="W54" s="85"/>
      <c r="X54" s="97" t="s">
        <v>1787</v>
      </c>
      <c r="Y54" s="40" t="s">
        <v>1766</v>
      </c>
      <c r="Z54" s="40" t="s">
        <v>1767</v>
      </c>
      <c r="AA54" s="40" t="s">
        <v>1768</v>
      </c>
      <c r="AB54" s="40" t="s">
        <v>1769</v>
      </c>
      <c r="AC54" s="40" t="s">
        <v>1770</v>
      </c>
      <c r="AD54" s="40" t="s">
        <v>1771</v>
      </c>
      <c r="AE54" s="14"/>
      <c r="AF54" s="14"/>
      <c r="AG54" s="14"/>
      <c r="AH54" s="11"/>
      <c r="AI54" s="35"/>
      <c r="AJ54" s="11"/>
    </row>
    <row r="55" spans="2:36" ht="16.5" x14ac:dyDescent="0.3">
      <c r="B55" s="8">
        <v>51</v>
      </c>
      <c r="C55" s="75" t="s">
        <v>1763</v>
      </c>
      <c r="D55" s="76" t="s">
        <v>200</v>
      </c>
      <c r="E55" s="76">
        <v>1</v>
      </c>
      <c r="F55" s="76" t="s">
        <v>147</v>
      </c>
      <c r="G55" s="76">
        <v>134.69900000000001</v>
      </c>
      <c r="H55" s="76">
        <v>134.71299999999999</v>
      </c>
      <c r="I55" s="76">
        <v>134.86500000000001</v>
      </c>
      <c r="J55" s="75" t="s">
        <v>1764</v>
      </c>
      <c r="K55" s="76">
        <v>134.86500000000001</v>
      </c>
      <c r="L55" s="76">
        <v>-7</v>
      </c>
      <c r="M55" s="76">
        <v>0</v>
      </c>
      <c r="N55" s="82"/>
      <c r="O55" s="65"/>
      <c r="P55" s="59">
        <v>155.35</v>
      </c>
      <c r="Q55" t="s">
        <v>1788</v>
      </c>
      <c r="R55" s="85"/>
      <c r="S55" s="85"/>
      <c r="T55" s="85"/>
      <c r="U55" s="85"/>
      <c r="V55" s="85"/>
      <c r="W55" s="85"/>
      <c r="X55" s="97" t="s">
        <v>1787</v>
      </c>
      <c r="Y55" s="40" t="s">
        <v>1766</v>
      </c>
      <c r="Z55" s="40" t="s">
        <v>1767</v>
      </c>
      <c r="AA55" s="40" t="s">
        <v>1768</v>
      </c>
      <c r="AB55" s="40" t="s">
        <v>1769</v>
      </c>
      <c r="AC55" s="40" t="s">
        <v>1770</v>
      </c>
      <c r="AD55" s="40" t="s">
        <v>1771</v>
      </c>
      <c r="AE55" s="14"/>
      <c r="AF55" s="14"/>
      <c r="AG55" s="14"/>
      <c r="AH55" s="11"/>
      <c r="AI55" s="35"/>
      <c r="AJ55" s="11"/>
    </row>
    <row r="56" spans="2:36" ht="16.5" x14ac:dyDescent="0.3">
      <c r="B56" s="8">
        <v>52</v>
      </c>
      <c r="C56" s="73" t="s">
        <v>1765</v>
      </c>
      <c r="D56" s="74" t="s">
        <v>200</v>
      </c>
      <c r="E56" s="74">
        <v>1</v>
      </c>
      <c r="F56" s="74" t="s">
        <v>147</v>
      </c>
      <c r="G56" s="74">
        <v>134.70699999999999</v>
      </c>
      <c r="H56" s="74">
        <v>134.715</v>
      </c>
      <c r="I56" s="74">
        <v>134.87</v>
      </c>
      <c r="J56" s="73" t="s">
        <v>1764</v>
      </c>
      <c r="K56" s="74">
        <v>134.87</v>
      </c>
      <c r="L56" s="74">
        <v>-7</v>
      </c>
      <c r="M56" s="76">
        <v>0</v>
      </c>
      <c r="N56" s="82"/>
      <c r="O56" s="65"/>
      <c r="P56" s="59">
        <v>152.53</v>
      </c>
      <c r="Q56" t="s">
        <v>1788</v>
      </c>
      <c r="R56" s="85"/>
      <c r="S56" s="85"/>
      <c r="T56" s="85"/>
      <c r="U56" s="85"/>
      <c r="V56" s="85"/>
      <c r="W56" s="85"/>
      <c r="X56" s="97" t="s">
        <v>1787</v>
      </c>
      <c r="Y56" s="40" t="s">
        <v>1766</v>
      </c>
      <c r="Z56" s="40" t="s">
        <v>1767</v>
      </c>
      <c r="AA56" s="40" t="s">
        <v>1768</v>
      </c>
      <c r="AB56" s="40" t="s">
        <v>1769</v>
      </c>
      <c r="AC56" s="40" t="s">
        <v>1770</v>
      </c>
      <c r="AD56" s="40" t="s">
        <v>1771</v>
      </c>
      <c r="AE56" s="14"/>
      <c r="AF56" s="14"/>
      <c r="AG56" s="14"/>
      <c r="AH56" s="11"/>
      <c r="AI56" s="35"/>
      <c r="AJ56" s="11"/>
    </row>
    <row r="57" spans="2:36" ht="16.5" x14ac:dyDescent="0.3">
      <c r="B57" s="8">
        <v>53</v>
      </c>
      <c r="C57" s="75" t="s">
        <v>1793</v>
      </c>
      <c r="D57" s="76" t="s">
        <v>200</v>
      </c>
      <c r="E57" s="76">
        <v>0.04</v>
      </c>
      <c r="F57" s="76" t="s">
        <v>147</v>
      </c>
      <c r="G57" s="76">
        <v>134.42699999999999</v>
      </c>
      <c r="H57" s="76">
        <v>134.43</v>
      </c>
      <c r="I57" s="76">
        <v>134.58699999999999</v>
      </c>
      <c r="J57" s="75" t="s">
        <v>1794</v>
      </c>
      <c r="K57" s="76">
        <v>134.43</v>
      </c>
      <c r="L57" s="76">
        <v>-0.28000000000000003</v>
      </c>
      <c r="M57" s="76">
        <v>0</v>
      </c>
      <c r="N57" s="82"/>
      <c r="O57" s="65"/>
      <c r="P57" s="59">
        <v>0.12</v>
      </c>
      <c r="R57" s="85"/>
      <c r="S57" s="85"/>
      <c r="T57" s="85"/>
      <c r="U57" s="85"/>
      <c r="V57" s="85"/>
      <c r="W57" s="85"/>
      <c r="X57" s="85"/>
      <c r="Y57" s="14"/>
      <c r="Z57" s="14"/>
      <c r="AA57" s="14"/>
      <c r="AB57" s="14"/>
      <c r="AC57" s="14"/>
      <c r="AD57" s="14"/>
      <c r="AE57" s="14"/>
      <c r="AF57" s="14"/>
      <c r="AG57" s="14"/>
      <c r="AH57" s="11"/>
      <c r="AI57" s="35"/>
      <c r="AJ57" s="11"/>
    </row>
    <row r="58" spans="2:36" ht="16.5" x14ac:dyDescent="0.3">
      <c r="B58" s="8">
        <v>54</v>
      </c>
      <c r="C58" s="73" t="s">
        <v>1795</v>
      </c>
      <c r="D58" s="74" t="s">
        <v>200</v>
      </c>
      <c r="E58" s="74">
        <v>0.02</v>
      </c>
      <c r="F58" s="74" t="s">
        <v>147</v>
      </c>
      <c r="G58" s="74">
        <v>134.43700000000001</v>
      </c>
      <c r="H58" s="74">
        <v>134.33099999999999</v>
      </c>
      <c r="I58" s="74">
        <v>134.601</v>
      </c>
      <c r="J58" s="73" t="s">
        <v>1796</v>
      </c>
      <c r="K58" s="74">
        <v>134.49199999999999</v>
      </c>
      <c r="L58" s="74">
        <v>-0.14000000000000001</v>
      </c>
      <c r="M58" s="76">
        <v>0</v>
      </c>
      <c r="N58" s="82"/>
      <c r="O58" s="65"/>
      <c r="P58" s="59">
        <v>1.03</v>
      </c>
      <c r="R58" s="85"/>
      <c r="S58" s="85"/>
      <c r="T58" s="85"/>
      <c r="U58" s="85"/>
      <c r="V58" s="85"/>
      <c r="W58" s="85"/>
      <c r="X58" s="85"/>
      <c r="Y58" s="14"/>
      <c r="Z58" s="14"/>
      <c r="AA58" s="14"/>
      <c r="AB58" s="14"/>
      <c r="AC58" s="14"/>
      <c r="AD58" s="14"/>
      <c r="AE58" s="14"/>
      <c r="AF58" s="14"/>
      <c r="AG58" s="14"/>
      <c r="AH58" s="11"/>
      <c r="AI58" s="35"/>
      <c r="AJ58" s="11"/>
    </row>
    <row r="59" spans="2:36" ht="16.5" x14ac:dyDescent="0.3">
      <c r="B59" s="8">
        <v>55</v>
      </c>
      <c r="C59" s="75" t="s">
        <v>1797</v>
      </c>
      <c r="D59" s="76" t="s">
        <v>195</v>
      </c>
      <c r="E59" s="76">
        <v>0.04</v>
      </c>
      <c r="F59" s="76" t="s">
        <v>147</v>
      </c>
      <c r="G59" s="76">
        <v>134.405</v>
      </c>
      <c r="H59" s="76">
        <v>134.49700000000001</v>
      </c>
      <c r="I59" s="76">
        <v>0</v>
      </c>
      <c r="J59" s="75" t="s">
        <v>1798</v>
      </c>
      <c r="K59" s="76">
        <v>134.4</v>
      </c>
      <c r="L59" s="76">
        <v>-0.28000000000000003</v>
      </c>
      <c r="M59" s="76">
        <v>0</v>
      </c>
      <c r="N59" s="82"/>
      <c r="O59" s="65"/>
      <c r="P59" s="59">
        <v>0.18</v>
      </c>
      <c r="R59" s="85"/>
      <c r="S59" s="85"/>
      <c r="T59" s="85"/>
      <c r="U59" s="85"/>
      <c r="V59" s="85"/>
      <c r="W59" s="85"/>
      <c r="X59" s="85"/>
      <c r="Y59" s="14"/>
      <c r="Z59" s="14"/>
      <c r="AA59" s="14"/>
      <c r="AB59" s="14"/>
      <c r="AC59" s="14"/>
      <c r="AD59" s="14"/>
      <c r="AE59" s="14"/>
      <c r="AF59" s="14"/>
      <c r="AG59" s="14"/>
      <c r="AH59" s="11"/>
      <c r="AI59" s="35"/>
      <c r="AJ59" s="11"/>
    </row>
    <row r="60" spans="2:36" ht="16.5" x14ac:dyDescent="0.3">
      <c r="B60" s="8">
        <v>56</v>
      </c>
      <c r="C60" s="73" t="s">
        <v>1795</v>
      </c>
      <c r="D60" s="74" t="s">
        <v>200</v>
      </c>
      <c r="E60" s="74">
        <v>0.02</v>
      </c>
      <c r="F60" s="74" t="s">
        <v>147</v>
      </c>
      <c r="G60" s="74">
        <v>134.43700000000001</v>
      </c>
      <c r="H60" s="74">
        <v>134.44</v>
      </c>
      <c r="I60" s="74">
        <v>134.601</v>
      </c>
      <c r="J60" s="73" t="s">
        <v>1799</v>
      </c>
      <c r="K60" s="74">
        <v>134.488</v>
      </c>
      <c r="L60" s="74">
        <v>-0.14000000000000001</v>
      </c>
      <c r="M60" s="76">
        <v>0</v>
      </c>
      <c r="N60" s="82"/>
      <c r="O60" s="65"/>
      <c r="P60" s="59">
        <v>0.95</v>
      </c>
      <c r="R60" s="85"/>
      <c r="S60" s="85"/>
      <c r="T60" s="85"/>
      <c r="U60" s="85"/>
      <c r="V60" s="85"/>
      <c r="W60" s="85"/>
      <c r="X60" s="85"/>
      <c r="Y60" s="14"/>
      <c r="Z60" s="14"/>
      <c r="AA60" s="14"/>
      <c r="AB60" s="14"/>
      <c r="AC60" s="14"/>
      <c r="AD60" s="14"/>
      <c r="AE60" s="14"/>
      <c r="AF60" s="14"/>
      <c r="AG60" s="14"/>
      <c r="AH60" s="11"/>
      <c r="AI60" s="35"/>
      <c r="AJ60" s="11"/>
    </row>
    <row r="61" spans="2:36" ht="16.5" x14ac:dyDescent="0.3">
      <c r="B61" s="8">
        <v>57</v>
      </c>
      <c r="C61" s="75" t="s">
        <v>1800</v>
      </c>
      <c r="D61" s="76" t="s">
        <v>200</v>
      </c>
      <c r="E61" s="76">
        <v>0.04</v>
      </c>
      <c r="F61" s="76" t="s">
        <v>147</v>
      </c>
      <c r="G61" s="76">
        <v>134.25800000000001</v>
      </c>
      <c r="H61" s="76">
        <v>134.18700000000001</v>
      </c>
      <c r="I61" s="76">
        <v>134.32400000000001</v>
      </c>
      <c r="J61" s="75" t="s">
        <v>1801</v>
      </c>
      <c r="K61" s="76">
        <v>134.19499999999999</v>
      </c>
      <c r="L61" s="76">
        <v>-0.28000000000000003</v>
      </c>
      <c r="M61" s="76">
        <v>0</v>
      </c>
      <c r="N61" s="82"/>
      <c r="O61" s="65"/>
      <c r="P61" s="59">
        <v>-2.34</v>
      </c>
      <c r="R61" s="85"/>
      <c r="S61" s="85"/>
      <c r="T61" s="85"/>
      <c r="U61" s="85"/>
      <c r="V61" s="85"/>
      <c r="W61" s="85"/>
      <c r="X61" s="85"/>
      <c r="Y61" s="14"/>
      <c r="Z61" s="14"/>
      <c r="AA61" s="14"/>
      <c r="AB61" s="14"/>
      <c r="AC61" s="14"/>
      <c r="AD61" s="14"/>
      <c r="AE61" s="14"/>
      <c r="AF61" s="14"/>
      <c r="AG61" s="14"/>
      <c r="AH61" s="11"/>
      <c r="AI61" s="35"/>
      <c r="AJ61" s="11"/>
    </row>
    <row r="62" spans="2:36" ht="16.5" x14ac:dyDescent="0.3">
      <c r="B62" s="8">
        <v>58</v>
      </c>
      <c r="C62" s="73" t="s">
        <v>1802</v>
      </c>
      <c r="D62" s="74" t="s">
        <v>200</v>
      </c>
      <c r="E62" s="74">
        <v>0.04</v>
      </c>
      <c r="F62" s="74" t="s">
        <v>147</v>
      </c>
      <c r="G62" s="74">
        <v>134.26499999999999</v>
      </c>
      <c r="H62" s="74">
        <v>134.26900000000001</v>
      </c>
      <c r="I62" s="74">
        <v>134.39099999999999</v>
      </c>
      <c r="J62" s="73" t="s">
        <v>1803</v>
      </c>
      <c r="K62" s="74">
        <v>134.26900000000001</v>
      </c>
      <c r="L62" s="74">
        <v>-0.28000000000000003</v>
      </c>
      <c r="M62" s="76">
        <v>0</v>
      </c>
      <c r="N62" s="82"/>
      <c r="O62" s="65"/>
      <c r="P62" s="59">
        <v>0.15</v>
      </c>
      <c r="R62" s="85"/>
      <c r="S62" s="85"/>
      <c r="T62" s="85"/>
      <c r="U62" s="85"/>
      <c r="V62" s="85"/>
      <c r="W62" s="85"/>
      <c r="X62" s="85"/>
      <c r="Y62" s="14"/>
      <c r="Z62" s="14"/>
      <c r="AA62" s="14"/>
      <c r="AB62" s="14"/>
      <c r="AC62" s="14"/>
      <c r="AD62" s="14"/>
      <c r="AE62" s="14"/>
      <c r="AF62" s="14"/>
      <c r="AG62" s="14"/>
      <c r="AH62" s="11"/>
      <c r="AI62" s="35"/>
      <c r="AJ62" s="11"/>
    </row>
    <row r="63" spans="2:36" ht="16.5" x14ac:dyDescent="0.3">
      <c r="B63" s="8">
        <v>59</v>
      </c>
      <c r="C63" s="75" t="s">
        <v>1804</v>
      </c>
      <c r="D63" s="76" t="s">
        <v>195</v>
      </c>
      <c r="E63" s="76">
        <v>1</v>
      </c>
      <c r="F63" s="76" t="s">
        <v>147</v>
      </c>
      <c r="G63" s="76">
        <v>134.357</v>
      </c>
      <c r="H63" s="76">
        <v>134.452</v>
      </c>
      <c r="I63" s="76">
        <v>134.28200000000001</v>
      </c>
      <c r="J63" s="75" t="s">
        <v>1805</v>
      </c>
      <c r="K63" s="76">
        <v>134.352</v>
      </c>
      <c r="L63" s="76">
        <v>-7</v>
      </c>
      <c r="M63" s="76">
        <v>0</v>
      </c>
      <c r="N63" s="82"/>
      <c r="O63" s="65"/>
      <c r="P63" s="59">
        <v>4.67</v>
      </c>
      <c r="R63" s="85"/>
      <c r="S63" s="85"/>
      <c r="T63" s="85"/>
      <c r="U63" s="85"/>
      <c r="V63" s="85"/>
      <c r="W63" s="85"/>
      <c r="X63" s="85"/>
      <c r="Y63" s="14"/>
      <c r="Z63" s="14"/>
      <c r="AA63" s="14"/>
      <c r="AB63" s="14"/>
      <c r="AC63" s="14"/>
      <c r="AD63" s="14"/>
      <c r="AE63" s="14"/>
      <c r="AF63" s="14"/>
      <c r="AG63" s="14"/>
      <c r="AH63" s="11"/>
      <c r="AI63" s="35"/>
      <c r="AJ63" s="11"/>
    </row>
    <row r="64" spans="2:36" ht="16.5" x14ac:dyDescent="0.3">
      <c r="B64" s="8">
        <v>60</v>
      </c>
      <c r="C64" s="73" t="s">
        <v>1806</v>
      </c>
      <c r="D64" s="74" t="s">
        <v>195</v>
      </c>
      <c r="E64" s="74">
        <v>1</v>
      </c>
      <c r="F64" s="74" t="s">
        <v>147</v>
      </c>
      <c r="G64" s="74">
        <v>134.34399999999999</v>
      </c>
      <c r="H64" s="74">
        <v>134.446</v>
      </c>
      <c r="I64" s="74">
        <v>134.28399999999999</v>
      </c>
      <c r="J64" s="73" t="s">
        <v>1807</v>
      </c>
      <c r="K64" s="74">
        <v>134.34100000000001</v>
      </c>
      <c r="L64" s="74">
        <v>-7</v>
      </c>
      <c r="M64" s="76">
        <v>0</v>
      </c>
      <c r="N64" s="82"/>
      <c r="O64" s="65"/>
      <c r="P64" s="59">
        <v>2.8</v>
      </c>
      <c r="R64" s="85"/>
      <c r="S64" s="85"/>
      <c r="T64" s="85"/>
      <c r="U64" s="85"/>
      <c r="V64" s="85"/>
      <c r="W64" s="85"/>
      <c r="X64" s="85"/>
      <c r="Y64" s="14"/>
      <c r="Z64" s="14"/>
      <c r="AA64" s="14"/>
      <c r="AB64" s="14"/>
      <c r="AC64" s="14"/>
      <c r="AD64" s="14"/>
      <c r="AE64" s="14"/>
      <c r="AF64" s="14"/>
      <c r="AG64" s="14"/>
      <c r="AH64" s="11"/>
      <c r="AI64" s="35"/>
      <c r="AJ64" s="11"/>
    </row>
    <row r="65" spans="2:36" ht="16.5" x14ac:dyDescent="0.3">
      <c r="B65" s="8">
        <v>61</v>
      </c>
      <c r="C65" s="75" t="s">
        <v>1808</v>
      </c>
      <c r="D65" s="76" t="s">
        <v>195</v>
      </c>
      <c r="E65" s="76">
        <v>1</v>
      </c>
      <c r="F65" s="76" t="s">
        <v>147</v>
      </c>
      <c r="G65" s="76">
        <v>134.333</v>
      </c>
      <c r="H65" s="76">
        <v>134.459</v>
      </c>
      <c r="I65" s="76">
        <v>134.28200000000001</v>
      </c>
      <c r="J65" s="75" t="s">
        <v>1809</v>
      </c>
      <c r="K65" s="76">
        <v>134.33699999999999</v>
      </c>
      <c r="L65" s="76">
        <v>-7</v>
      </c>
      <c r="M65" s="76">
        <v>0</v>
      </c>
      <c r="N65" s="82"/>
      <c r="P65" s="59">
        <v>-3.73</v>
      </c>
      <c r="R65" s="85"/>
      <c r="S65" s="85"/>
      <c r="T65" s="85"/>
      <c r="U65" s="85"/>
      <c r="V65" s="85"/>
      <c r="W65" s="85"/>
      <c r="X65" s="85"/>
      <c r="Y65" s="14"/>
      <c r="Z65" s="14"/>
      <c r="AA65" s="14"/>
      <c r="AB65" s="14"/>
      <c r="AC65" s="14"/>
      <c r="AD65" s="14"/>
      <c r="AE65" s="14"/>
      <c r="AF65" s="14"/>
      <c r="AG65" s="14"/>
      <c r="AH65" s="11"/>
      <c r="AI65" s="35"/>
      <c r="AJ65" s="11"/>
    </row>
    <row r="66" spans="2:36" ht="16.5" x14ac:dyDescent="0.3">
      <c r="B66" s="8">
        <v>62</v>
      </c>
      <c r="C66" s="75"/>
      <c r="D66" s="76"/>
      <c r="E66" s="76"/>
      <c r="F66" s="76"/>
      <c r="G66" s="76"/>
      <c r="H66" s="76"/>
      <c r="I66" s="76"/>
      <c r="J66" s="75"/>
      <c r="K66" s="76"/>
      <c r="L66" s="76">
        <v>0</v>
      </c>
      <c r="M66" s="76">
        <v>0</v>
      </c>
      <c r="N66" s="82"/>
      <c r="P66" s="59"/>
      <c r="R66" s="85"/>
      <c r="S66" s="85"/>
      <c r="T66" s="85"/>
      <c r="U66" s="85"/>
      <c r="V66" s="85"/>
      <c r="W66" s="85"/>
      <c r="X66" s="85"/>
      <c r="Y66" s="14"/>
      <c r="AG66" s="14"/>
      <c r="AH66" s="11"/>
      <c r="AI66" s="35"/>
      <c r="AJ66" s="11"/>
    </row>
    <row r="67" spans="2:36" ht="16.5" x14ac:dyDescent="0.3">
      <c r="B67" s="8">
        <v>63</v>
      </c>
      <c r="C67" s="73"/>
      <c r="D67" s="74"/>
      <c r="E67" s="74"/>
      <c r="F67" s="74"/>
      <c r="G67" s="74"/>
      <c r="H67" s="74"/>
      <c r="I67" s="74"/>
      <c r="J67" s="73"/>
      <c r="K67" s="74"/>
      <c r="L67" s="76">
        <v>0</v>
      </c>
      <c r="M67" s="76">
        <v>0</v>
      </c>
      <c r="N67" s="82"/>
      <c r="P67" s="59"/>
      <c r="R67" s="85"/>
      <c r="S67" s="85"/>
      <c r="T67" s="85"/>
      <c r="U67" s="85"/>
      <c r="V67" s="85"/>
      <c r="W67" s="85"/>
      <c r="X67" s="85"/>
      <c r="Y67" s="14"/>
      <c r="Z67" s="40"/>
      <c r="AA67" s="40"/>
      <c r="AB67" s="40"/>
      <c r="AC67" s="40"/>
      <c r="AD67" s="40"/>
      <c r="AE67" s="40"/>
      <c r="AF67" s="40"/>
      <c r="AG67" s="14"/>
      <c r="AH67" s="11"/>
      <c r="AI67" s="35"/>
      <c r="AJ67" s="11"/>
    </row>
    <row r="68" spans="2:36" ht="16.5" x14ac:dyDescent="0.3">
      <c r="B68" s="8">
        <v>64</v>
      </c>
      <c r="C68" s="75"/>
      <c r="D68" s="76"/>
      <c r="E68" s="76"/>
      <c r="F68" s="76"/>
      <c r="G68" s="76"/>
      <c r="H68" s="76"/>
      <c r="I68" s="76"/>
      <c r="J68" s="75"/>
      <c r="K68" s="76"/>
      <c r="L68" s="76">
        <v>0</v>
      </c>
      <c r="M68" s="76">
        <v>0</v>
      </c>
      <c r="N68" s="82"/>
      <c r="P68" s="59"/>
      <c r="R68" s="1"/>
      <c r="S68" s="85"/>
      <c r="T68" s="85"/>
      <c r="U68" s="85"/>
      <c r="V68" s="85"/>
      <c r="W68" s="85"/>
      <c r="X68" s="85"/>
      <c r="Y68" s="14"/>
      <c r="Z68" s="40"/>
      <c r="AA68" s="40"/>
      <c r="AB68" s="40"/>
      <c r="AC68" s="40"/>
      <c r="AD68" s="40"/>
      <c r="AE68" s="40"/>
      <c r="AF68" s="40"/>
      <c r="AG68" s="14"/>
      <c r="AH68" s="11"/>
      <c r="AI68" s="35"/>
      <c r="AJ68" s="11"/>
    </row>
    <row r="69" spans="2:36" ht="16.5" x14ac:dyDescent="0.3">
      <c r="B69" s="8">
        <v>65</v>
      </c>
      <c r="C69" s="73"/>
      <c r="D69" s="74"/>
      <c r="E69" s="74"/>
      <c r="F69" s="74"/>
      <c r="G69" s="74"/>
      <c r="H69" s="74"/>
      <c r="I69" s="74"/>
      <c r="J69" s="73"/>
      <c r="K69" s="74"/>
      <c r="L69" s="76">
        <v>0</v>
      </c>
      <c r="M69" s="76">
        <v>0</v>
      </c>
      <c r="N69" s="82"/>
      <c r="P69" s="59"/>
      <c r="R69" s="1"/>
      <c r="S69" s="85"/>
      <c r="T69" s="85"/>
      <c r="U69" s="85"/>
      <c r="V69" s="85"/>
      <c r="W69" s="85"/>
      <c r="X69" s="85"/>
      <c r="Y69" s="14"/>
      <c r="Z69" s="40"/>
      <c r="AA69" s="40"/>
      <c r="AB69" s="40"/>
      <c r="AC69" s="40"/>
      <c r="AD69" s="40"/>
      <c r="AE69" s="40"/>
      <c r="AF69" s="40"/>
      <c r="AG69" s="14"/>
      <c r="AH69" s="11"/>
      <c r="AI69" s="35"/>
      <c r="AJ69" s="11"/>
    </row>
    <row r="70" spans="2:36" ht="16.5" x14ac:dyDescent="0.3">
      <c r="B70" s="8">
        <v>66</v>
      </c>
      <c r="C70" s="75"/>
      <c r="D70" s="76"/>
      <c r="E70" s="76"/>
      <c r="F70" s="76"/>
      <c r="G70" s="76"/>
      <c r="H70" s="76"/>
      <c r="I70" s="76"/>
      <c r="J70" s="75"/>
      <c r="K70" s="76"/>
      <c r="L70" s="76">
        <v>0</v>
      </c>
      <c r="M70" s="76">
        <v>0</v>
      </c>
      <c r="N70" s="82"/>
      <c r="P70" s="59"/>
      <c r="R70" s="85"/>
      <c r="S70" s="85"/>
      <c r="T70" s="85"/>
      <c r="U70" s="85"/>
      <c r="V70" s="85"/>
      <c r="W70" s="85"/>
      <c r="X70" s="85"/>
      <c r="Y70" s="14"/>
      <c r="Z70" s="40"/>
      <c r="AA70" s="40"/>
      <c r="AB70" s="40"/>
      <c r="AC70" s="40"/>
      <c r="AD70" s="40"/>
      <c r="AE70" s="40"/>
      <c r="AF70" s="40"/>
      <c r="AG70" s="14"/>
      <c r="AH70" s="11"/>
      <c r="AI70" s="35"/>
      <c r="AJ70" s="11"/>
    </row>
    <row r="71" spans="2:36" ht="16.5" x14ac:dyDescent="0.3">
      <c r="B71" s="8">
        <v>67</v>
      </c>
      <c r="C71" s="73"/>
      <c r="D71" s="74"/>
      <c r="E71" s="74"/>
      <c r="F71" s="74"/>
      <c r="G71" s="74"/>
      <c r="H71" s="74"/>
      <c r="I71" s="74"/>
      <c r="J71" s="73"/>
      <c r="K71" s="74"/>
      <c r="L71" s="76">
        <v>0</v>
      </c>
      <c r="M71" s="76">
        <v>0</v>
      </c>
      <c r="N71" s="82"/>
      <c r="P71" s="59"/>
      <c r="R71" s="85"/>
      <c r="S71" s="85"/>
      <c r="T71" s="85"/>
      <c r="U71" s="85"/>
      <c r="V71" s="85"/>
      <c r="W71" s="85"/>
      <c r="X71" s="85"/>
      <c r="Y71" s="14"/>
      <c r="Z71" s="40"/>
      <c r="AA71" s="40"/>
      <c r="AB71" s="40"/>
      <c r="AC71" s="40"/>
      <c r="AD71" s="40"/>
      <c r="AE71" s="40"/>
      <c r="AF71" s="40"/>
      <c r="AG71" s="14"/>
      <c r="AH71" s="11"/>
      <c r="AI71" s="35"/>
      <c r="AJ71" s="11"/>
    </row>
    <row r="72" spans="2:36" ht="16.5" x14ac:dyDescent="0.3">
      <c r="B72" s="8">
        <v>68</v>
      </c>
      <c r="C72" s="75"/>
      <c r="D72" s="76"/>
      <c r="E72" s="76"/>
      <c r="F72" s="76"/>
      <c r="G72" s="76"/>
      <c r="H72" s="76"/>
      <c r="I72" s="76"/>
      <c r="J72" s="75"/>
      <c r="K72" s="76"/>
      <c r="L72" s="76">
        <v>0</v>
      </c>
      <c r="M72" s="76">
        <v>0</v>
      </c>
      <c r="N72" s="82"/>
      <c r="P72" s="59"/>
      <c r="R72" s="85"/>
      <c r="S72" s="85"/>
      <c r="T72" s="85"/>
      <c r="U72" s="85"/>
      <c r="V72" s="85"/>
      <c r="W72" s="85"/>
      <c r="X72" s="85"/>
      <c r="Y72" s="14"/>
      <c r="Z72" s="40"/>
      <c r="AA72" s="40"/>
      <c r="AB72" s="40"/>
      <c r="AC72" s="40"/>
      <c r="AD72" s="40"/>
      <c r="AE72" s="40"/>
      <c r="AF72" s="40"/>
      <c r="AG72" s="14"/>
      <c r="AH72" s="11"/>
      <c r="AI72" s="35"/>
      <c r="AJ72" s="11"/>
    </row>
    <row r="73" spans="2:36" ht="16.5" x14ac:dyDescent="0.3">
      <c r="B73" s="8">
        <v>69</v>
      </c>
      <c r="C73" s="73"/>
      <c r="D73" s="74"/>
      <c r="E73" s="74"/>
      <c r="F73" s="74"/>
      <c r="G73" s="74"/>
      <c r="H73" s="74"/>
      <c r="I73" s="74"/>
      <c r="J73" s="73"/>
      <c r="K73" s="74"/>
      <c r="L73" s="76">
        <v>0</v>
      </c>
      <c r="M73" s="76">
        <v>0</v>
      </c>
      <c r="N73" s="82"/>
      <c r="P73" s="59"/>
      <c r="R73" s="85"/>
      <c r="S73" s="85"/>
      <c r="T73" s="85"/>
      <c r="U73" s="85"/>
      <c r="V73" s="85"/>
      <c r="W73" s="85"/>
      <c r="X73" s="85"/>
      <c r="Y73" s="14"/>
      <c r="Z73" s="40"/>
      <c r="AA73" s="40"/>
      <c r="AB73" s="40"/>
      <c r="AC73" s="40"/>
      <c r="AD73" s="40"/>
      <c r="AE73" s="40"/>
      <c r="AF73" s="40"/>
      <c r="AG73" s="14"/>
      <c r="AH73" s="11"/>
      <c r="AI73" s="35"/>
      <c r="AJ73" s="11"/>
    </row>
    <row r="74" spans="2:36" ht="16.5" x14ac:dyDescent="0.3">
      <c r="B74" s="8">
        <v>70</v>
      </c>
      <c r="C74" s="75"/>
      <c r="D74" s="76"/>
      <c r="E74" s="76"/>
      <c r="F74" s="76"/>
      <c r="G74" s="76"/>
      <c r="H74" s="76"/>
      <c r="I74" s="76"/>
      <c r="J74" s="75"/>
      <c r="K74" s="76"/>
      <c r="L74" s="76">
        <v>0</v>
      </c>
      <c r="M74" s="76">
        <v>0</v>
      </c>
      <c r="N74" s="82"/>
      <c r="P74" s="59"/>
      <c r="R74" s="85"/>
      <c r="S74" s="85"/>
      <c r="T74" s="85"/>
      <c r="U74" s="85"/>
      <c r="V74" s="85"/>
      <c r="W74" s="85"/>
      <c r="X74" s="85"/>
      <c r="Y74" s="14"/>
      <c r="Z74" s="40"/>
      <c r="AA74" s="40"/>
      <c r="AB74" s="40"/>
      <c r="AC74" s="40"/>
      <c r="AD74" s="40"/>
      <c r="AE74" s="40"/>
      <c r="AF74" s="40"/>
      <c r="AG74" s="14"/>
      <c r="AH74" s="11"/>
      <c r="AI74" s="35"/>
      <c r="AJ74" s="11"/>
    </row>
    <row r="75" spans="2:36" ht="16.5" x14ac:dyDescent="0.3">
      <c r="B75" s="8">
        <v>71</v>
      </c>
      <c r="C75" s="73"/>
      <c r="D75" s="74"/>
      <c r="E75" s="74"/>
      <c r="F75" s="74"/>
      <c r="G75" s="74"/>
      <c r="H75" s="74"/>
      <c r="I75" s="74"/>
      <c r="J75" s="73"/>
      <c r="K75" s="74"/>
      <c r="L75" s="76">
        <v>0</v>
      </c>
      <c r="M75" s="76">
        <v>0</v>
      </c>
      <c r="N75" s="82"/>
      <c r="P75" s="59"/>
      <c r="R75" s="85"/>
      <c r="S75" s="85"/>
      <c r="T75" s="85"/>
      <c r="U75" s="85"/>
      <c r="V75" s="85"/>
      <c r="W75" s="85"/>
      <c r="X75" s="85"/>
      <c r="Y75" s="14"/>
      <c r="Z75" s="40"/>
      <c r="AA75" s="40"/>
      <c r="AB75" s="40"/>
      <c r="AC75" s="40"/>
      <c r="AD75" s="40"/>
      <c r="AE75" s="40"/>
      <c r="AF75" s="40"/>
      <c r="AG75" s="14"/>
      <c r="AH75" s="11"/>
      <c r="AI75" s="35"/>
      <c r="AJ75" s="11"/>
    </row>
    <row r="76" spans="2:36" ht="16.5" x14ac:dyDescent="0.3">
      <c r="B76" s="8">
        <v>72</v>
      </c>
      <c r="C76" s="75"/>
      <c r="D76" s="76"/>
      <c r="E76" s="76"/>
      <c r="F76" s="76"/>
      <c r="G76" s="76"/>
      <c r="H76" s="76"/>
      <c r="I76" s="76"/>
      <c r="J76" s="75"/>
      <c r="K76" s="76"/>
      <c r="L76" s="76">
        <v>0</v>
      </c>
      <c r="M76" s="76">
        <v>0</v>
      </c>
      <c r="N76" s="82"/>
      <c r="P76" s="59"/>
      <c r="R76" s="85"/>
      <c r="S76" s="85"/>
      <c r="T76" s="85"/>
      <c r="U76" s="85"/>
      <c r="V76" s="85"/>
      <c r="W76" s="85"/>
      <c r="X76" s="85"/>
      <c r="Y76" s="14"/>
      <c r="Z76" s="40"/>
      <c r="AA76" s="40"/>
      <c r="AB76" s="40"/>
      <c r="AC76" s="40"/>
      <c r="AD76" s="40"/>
      <c r="AE76" s="40"/>
      <c r="AF76" s="40"/>
      <c r="AG76" s="14"/>
      <c r="AH76" s="11"/>
      <c r="AI76" s="35"/>
      <c r="AJ76" s="11"/>
    </row>
    <row r="77" spans="2:36" ht="16.5" x14ac:dyDescent="0.3">
      <c r="B77" s="8">
        <v>73</v>
      </c>
      <c r="C77" s="73"/>
      <c r="D77" s="74"/>
      <c r="E77" s="74"/>
      <c r="F77" s="74"/>
      <c r="G77" s="74"/>
      <c r="H77" s="74"/>
      <c r="I77" s="74"/>
      <c r="J77" s="73"/>
      <c r="K77" s="74"/>
      <c r="L77" s="76">
        <v>0</v>
      </c>
      <c r="M77" s="76">
        <v>0</v>
      </c>
      <c r="N77" s="82"/>
      <c r="P77" s="59"/>
      <c r="R77" s="85"/>
      <c r="S77" s="85"/>
      <c r="T77" s="85"/>
      <c r="U77" s="85"/>
      <c r="V77" s="85"/>
      <c r="W77" s="85"/>
      <c r="X77" s="85"/>
      <c r="Y77" s="14"/>
      <c r="Z77" s="40"/>
      <c r="AA77" s="40"/>
      <c r="AB77" s="40"/>
      <c r="AC77" s="40"/>
      <c r="AD77" s="40"/>
      <c r="AE77" s="40"/>
      <c r="AF77" s="40"/>
      <c r="AG77" s="14"/>
      <c r="AH77" s="11"/>
      <c r="AI77" s="35"/>
      <c r="AJ77" s="11"/>
    </row>
    <row r="78" spans="2:36" ht="16.5" x14ac:dyDescent="0.3">
      <c r="B78" s="8">
        <v>74</v>
      </c>
      <c r="C78" s="75"/>
      <c r="D78" s="76"/>
      <c r="E78" s="76"/>
      <c r="F78" s="76"/>
      <c r="G78" s="76"/>
      <c r="H78" s="76"/>
      <c r="I78" s="76"/>
      <c r="J78" s="75"/>
      <c r="K78" s="76"/>
      <c r="L78" s="76">
        <v>0</v>
      </c>
      <c r="M78" s="76">
        <v>0</v>
      </c>
      <c r="N78" s="82"/>
      <c r="P78" s="59"/>
      <c r="R78" s="85"/>
      <c r="S78" s="85"/>
      <c r="T78" s="85"/>
      <c r="U78" s="85"/>
      <c r="V78" s="85"/>
      <c r="W78" s="85"/>
      <c r="X78" s="85"/>
      <c r="Y78" s="14"/>
      <c r="Z78" s="40"/>
      <c r="AA78" s="40"/>
      <c r="AB78" s="40"/>
      <c r="AC78" s="40"/>
      <c r="AD78" s="40"/>
      <c r="AE78" s="40"/>
      <c r="AF78" s="40"/>
      <c r="AG78" s="14"/>
      <c r="AH78" s="11"/>
      <c r="AI78" s="35"/>
      <c r="AJ78" s="11"/>
    </row>
    <row r="79" spans="2:36" ht="16.5" x14ac:dyDescent="0.3">
      <c r="B79" s="8">
        <v>75</v>
      </c>
      <c r="C79" s="73"/>
      <c r="D79" s="74"/>
      <c r="E79" s="74"/>
      <c r="F79" s="74"/>
      <c r="G79" s="74"/>
      <c r="H79" s="74"/>
      <c r="I79" s="74"/>
      <c r="J79" s="73"/>
      <c r="K79" s="74"/>
      <c r="L79" s="76">
        <v>0</v>
      </c>
      <c r="M79" s="76">
        <v>0</v>
      </c>
      <c r="N79" s="82"/>
      <c r="P79" s="59"/>
      <c r="R79" s="85"/>
      <c r="S79" s="85"/>
      <c r="T79" s="85"/>
      <c r="U79" s="85"/>
      <c r="V79" s="85"/>
      <c r="W79" s="85"/>
      <c r="X79" s="85"/>
      <c r="Y79" s="14"/>
      <c r="Z79" s="40"/>
      <c r="AA79" s="40"/>
      <c r="AB79" s="40"/>
      <c r="AC79" s="40"/>
      <c r="AD79" s="40"/>
      <c r="AE79" s="40"/>
      <c r="AF79" s="40"/>
      <c r="AG79" s="14"/>
      <c r="AH79" s="11"/>
      <c r="AI79" s="35"/>
      <c r="AJ79" s="11"/>
    </row>
    <row r="80" spans="2:36" ht="16.5" x14ac:dyDescent="0.3">
      <c r="B80" s="8">
        <v>76</v>
      </c>
      <c r="C80" s="75"/>
      <c r="D80" s="76"/>
      <c r="E80" s="76"/>
      <c r="F80" s="76"/>
      <c r="G80" s="76"/>
      <c r="H80" s="76"/>
      <c r="I80" s="76"/>
      <c r="J80" s="75"/>
      <c r="K80" s="76"/>
      <c r="L80" s="76">
        <v>0</v>
      </c>
      <c r="M80" s="76">
        <v>0</v>
      </c>
      <c r="N80" s="82"/>
      <c r="P80" s="59"/>
      <c r="R80" s="85"/>
      <c r="S80" s="85"/>
      <c r="T80" s="85"/>
      <c r="U80" s="85"/>
      <c r="V80" s="85"/>
      <c r="W80" s="85"/>
      <c r="X80" s="85"/>
      <c r="Y80" s="14"/>
      <c r="Z80" s="40"/>
      <c r="AA80" s="40"/>
      <c r="AB80" s="40"/>
      <c r="AC80" s="40"/>
      <c r="AD80" s="40"/>
      <c r="AE80" s="40"/>
      <c r="AF80" s="40"/>
      <c r="AG80" s="14"/>
      <c r="AH80" s="11"/>
      <c r="AI80" s="35"/>
      <c r="AJ80" s="11"/>
    </row>
    <row r="81" spans="1:36" ht="16.5" x14ac:dyDescent="0.3">
      <c r="B81" s="8">
        <v>77</v>
      </c>
      <c r="C81" s="73"/>
      <c r="D81" s="74"/>
      <c r="E81" s="74"/>
      <c r="F81" s="74"/>
      <c r="G81" s="74"/>
      <c r="H81" s="74"/>
      <c r="I81" s="74"/>
      <c r="J81" s="73"/>
      <c r="K81" s="74"/>
      <c r="L81" s="76">
        <v>0</v>
      </c>
      <c r="M81" s="76">
        <v>0</v>
      </c>
      <c r="N81" s="82"/>
      <c r="P81" s="59"/>
      <c r="R81" s="85"/>
      <c r="S81" s="85"/>
      <c r="T81" s="85"/>
      <c r="U81" s="85"/>
      <c r="V81" s="85"/>
      <c r="W81" s="85"/>
      <c r="X81" s="85"/>
      <c r="Y81" s="14"/>
      <c r="Z81" s="40"/>
      <c r="AA81" s="40"/>
      <c r="AB81" s="40"/>
      <c r="AC81" s="14"/>
      <c r="AD81" s="40"/>
      <c r="AE81" s="40"/>
      <c r="AF81" s="40"/>
      <c r="AG81" s="14"/>
      <c r="AH81" s="11"/>
      <c r="AI81" s="35"/>
      <c r="AJ81" s="11"/>
    </row>
    <row r="82" spans="1:36" ht="16.5" x14ac:dyDescent="0.3">
      <c r="B82" s="8">
        <v>78</v>
      </c>
      <c r="C82" s="75"/>
      <c r="D82" s="76"/>
      <c r="E82" s="76"/>
      <c r="F82" s="76"/>
      <c r="G82" s="76"/>
      <c r="H82" s="76"/>
      <c r="I82" s="76"/>
      <c r="J82" s="75"/>
      <c r="K82" s="76"/>
      <c r="L82" s="76">
        <v>0</v>
      </c>
      <c r="M82" s="76">
        <v>0</v>
      </c>
      <c r="N82" s="82"/>
      <c r="P82" s="59"/>
      <c r="R82" s="85"/>
      <c r="S82" s="85"/>
      <c r="T82" s="85"/>
      <c r="U82" s="85"/>
      <c r="V82" s="85"/>
      <c r="W82" s="85"/>
      <c r="X82" s="85"/>
      <c r="Y82" s="14"/>
      <c r="Z82" s="40"/>
      <c r="AA82" s="40"/>
      <c r="AB82" s="40"/>
      <c r="AC82" s="14"/>
      <c r="AD82" s="40"/>
      <c r="AE82" s="40"/>
      <c r="AF82" s="40"/>
      <c r="AG82" s="14"/>
      <c r="AH82" s="11"/>
      <c r="AI82" s="35"/>
      <c r="AJ82" s="11"/>
    </row>
    <row r="83" spans="1:36" ht="16.5" x14ac:dyDescent="0.3">
      <c r="B83" s="8">
        <v>79</v>
      </c>
      <c r="C83" s="73"/>
      <c r="D83" s="74"/>
      <c r="E83" s="74"/>
      <c r="F83" s="74"/>
      <c r="G83" s="74"/>
      <c r="H83" s="74"/>
      <c r="I83" s="74"/>
      <c r="J83" s="73"/>
      <c r="K83" s="74"/>
      <c r="L83" s="76">
        <v>0</v>
      </c>
      <c r="M83" s="76">
        <v>0</v>
      </c>
      <c r="N83" s="82"/>
      <c r="P83" s="59"/>
      <c r="R83" s="85"/>
      <c r="S83" s="85"/>
      <c r="T83" s="85"/>
      <c r="U83" s="85"/>
      <c r="V83" s="85"/>
      <c r="W83" s="85"/>
      <c r="X83" s="85"/>
      <c r="Y83" s="14"/>
      <c r="Z83" s="40"/>
      <c r="AA83" s="40"/>
      <c r="AB83" s="40"/>
      <c r="AC83" s="40"/>
      <c r="AD83" s="40"/>
      <c r="AE83" s="40"/>
      <c r="AF83" s="40"/>
      <c r="AG83" s="14"/>
      <c r="AH83" s="11"/>
      <c r="AI83" s="35"/>
      <c r="AJ83" s="11"/>
    </row>
    <row r="84" spans="1:36" ht="16.5" x14ac:dyDescent="0.3">
      <c r="A84" t="s">
        <v>299</v>
      </c>
      <c r="B84" s="8">
        <v>80</v>
      </c>
      <c r="C84" s="75"/>
      <c r="D84" s="76"/>
      <c r="E84" s="76"/>
      <c r="F84" s="76"/>
      <c r="G84" s="76"/>
      <c r="H84" s="76"/>
      <c r="I84" s="76"/>
      <c r="J84" s="75"/>
      <c r="K84" s="76"/>
      <c r="L84" s="76">
        <v>0</v>
      </c>
      <c r="M84" s="76">
        <v>0</v>
      </c>
      <c r="N84" s="82"/>
      <c r="P84" s="59"/>
      <c r="R84" s="85"/>
      <c r="S84" s="85"/>
      <c r="T84" s="85"/>
      <c r="U84" s="85"/>
      <c r="V84" s="85"/>
      <c r="W84" s="85"/>
      <c r="X84" s="85"/>
      <c r="Y84" s="14"/>
      <c r="Z84" s="40"/>
      <c r="AA84" s="40"/>
      <c r="AB84" s="40"/>
      <c r="AC84" s="40"/>
      <c r="AD84" s="40"/>
      <c r="AE84" s="40"/>
      <c r="AF84" s="40"/>
      <c r="AG84" s="14"/>
      <c r="AH84" s="11"/>
      <c r="AI84" s="35"/>
      <c r="AJ84" s="11"/>
    </row>
    <row r="85" spans="1:36" ht="16.5" x14ac:dyDescent="0.3">
      <c r="A85" t="s">
        <v>299</v>
      </c>
      <c r="B85" s="8">
        <v>81</v>
      </c>
      <c r="C85" s="73"/>
      <c r="D85" s="74"/>
      <c r="E85" s="74"/>
      <c r="F85" s="74"/>
      <c r="G85" s="74"/>
      <c r="H85" s="74"/>
      <c r="I85" s="74"/>
      <c r="J85" s="73"/>
      <c r="K85" s="74"/>
      <c r="L85" s="76">
        <v>0</v>
      </c>
      <c r="M85" s="76">
        <v>0</v>
      </c>
      <c r="N85" s="82"/>
      <c r="P85" s="59"/>
      <c r="R85" s="85"/>
      <c r="S85" s="85"/>
      <c r="T85" s="85"/>
      <c r="U85" s="85"/>
      <c r="V85" s="85"/>
      <c r="W85" s="85"/>
      <c r="X85" s="85"/>
      <c r="Y85" s="14"/>
      <c r="Z85" s="40"/>
      <c r="AA85" s="40"/>
      <c r="AB85" s="40"/>
      <c r="AC85" s="40"/>
      <c r="AD85" s="40"/>
      <c r="AE85" s="40"/>
      <c r="AF85" s="40"/>
      <c r="AG85" s="14"/>
      <c r="AH85" s="11"/>
      <c r="AI85" s="35"/>
      <c r="AJ85" s="11"/>
    </row>
    <row r="86" spans="1:36" ht="16.5" x14ac:dyDescent="0.3">
      <c r="B86" s="8">
        <v>82</v>
      </c>
      <c r="C86" s="75"/>
      <c r="D86" s="76"/>
      <c r="E86" s="76"/>
      <c r="F86" s="76"/>
      <c r="G86" s="76"/>
      <c r="H86" s="76"/>
      <c r="I86" s="76"/>
      <c r="J86" s="75"/>
      <c r="K86" s="76"/>
      <c r="L86" s="76">
        <v>0</v>
      </c>
      <c r="M86" s="76">
        <v>0</v>
      </c>
      <c r="N86" s="82"/>
      <c r="P86" s="59"/>
      <c r="R86" s="1"/>
      <c r="S86" s="1"/>
      <c r="T86" s="1"/>
      <c r="U86" s="1"/>
      <c r="V86" s="1"/>
      <c r="W86" s="1"/>
      <c r="X86" s="1"/>
      <c r="Z86" s="40"/>
      <c r="AA86" s="40"/>
      <c r="AB86" s="40"/>
      <c r="AC86" s="40"/>
      <c r="AD86" s="40"/>
      <c r="AE86" s="40"/>
      <c r="AF86" s="40"/>
      <c r="AG86" s="14"/>
      <c r="AH86" s="11"/>
      <c r="AI86" s="35"/>
      <c r="AJ86" s="11"/>
    </row>
    <row r="87" spans="1:36" ht="16.5" x14ac:dyDescent="0.3">
      <c r="B87" s="8">
        <v>83</v>
      </c>
      <c r="C87" s="73"/>
      <c r="D87" s="74"/>
      <c r="E87" s="74"/>
      <c r="F87" s="74"/>
      <c r="G87" s="74"/>
      <c r="H87" s="74"/>
      <c r="I87" s="74"/>
      <c r="J87" s="73"/>
      <c r="K87" s="74"/>
      <c r="L87" s="76">
        <v>0</v>
      </c>
      <c r="M87" s="76">
        <v>0</v>
      </c>
      <c r="N87" s="82"/>
      <c r="P87" s="59"/>
      <c r="R87" s="1"/>
      <c r="S87" s="1"/>
      <c r="T87" s="1"/>
      <c r="U87" s="1"/>
      <c r="V87" s="1"/>
      <c r="W87" s="1"/>
      <c r="X87" s="1"/>
      <c r="Z87" s="40"/>
      <c r="AA87" s="40"/>
      <c r="AB87" s="40"/>
      <c r="AC87" s="40"/>
      <c r="AD87" s="40"/>
      <c r="AE87" s="40"/>
      <c r="AF87" s="40"/>
      <c r="AG87" s="14"/>
      <c r="AH87" s="11"/>
      <c r="AI87" s="35"/>
      <c r="AJ87" s="11"/>
    </row>
    <row r="88" spans="1:36" ht="16.5" x14ac:dyDescent="0.3">
      <c r="B88" s="8">
        <v>84</v>
      </c>
      <c r="C88" s="75"/>
      <c r="D88" s="76"/>
      <c r="E88" s="76"/>
      <c r="F88" s="76"/>
      <c r="G88" s="76"/>
      <c r="H88" s="76"/>
      <c r="I88" s="76"/>
      <c r="J88" s="75"/>
      <c r="K88" s="76"/>
      <c r="L88" s="76">
        <v>0</v>
      </c>
      <c r="M88" s="76">
        <v>0</v>
      </c>
      <c r="N88" s="82"/>
      <c r="P88" s="59"/>
      <c r="R88" s="86"/>
      <c r="S88" s="85"/>
      <c r="T88" s="85"/>
      <c r="U88" s="85"/>
      <c r="V88" s="85"/>
      <c r="W88" s="85"/>
      <c r="X88" s="85"/>
      <c r="Y88" s="14"/>
      <c r="Z88" s="40"/>
      <c r="AA88" s="40"/>
      <c r="AB88" s="40"/>
      <c r="AC88" s="40"/>
      <c r="AD88" s="40"/>
      <c r="AE88" s="40"/>
      <c r="AF88" s="40"/>
      <c r="AG88" s="14"/>
      <c r="AH88" s="11"/>
      <c r="AI88" s="35"/>
      <c r="AJ88" s="11"/>
    </row>
    <row r="89" spans="1:36" ht="16.5" x14ac:dyDescent="0.3">
      <c r="B89" s="8">
        <v>85</v>
      </c>
      <c r="C89" s="73"/>
      <c r="D89" s="74"/>
      <c r="E89" s="74"/>
      <c r="F89" s="74"/>
      <c r="G89" s="74"/>
      <c r="H89" s="74"/>
      <c r="I89" s="74"/>
      <c r="J89" s="73"/>
      <c r="K89" s="74"/>
      <c r="L89" s="76">
        <v>0</v>
      </c>
      <c r="M89" s="76">
        <v>0</v>
      </c>
      <c r="N89" s="82"/>
      <c r="P89" s="59"/>
      <c r="R89" s="85"/>
      <c r="S89" s="85"/>
      <c r="T89" s="85"/>
      <c r="U89" s="85"/>
      <c r="V89" s="85"/>
      <c r="W89" s="85"/>
      <c r="X89" s="85"/>
      <c r="Y89" s="14"/>
      <c r="Z89" s="40"/>
      <c r="AA89" s="40"/>
      <c r="AB89" s="40"/>
      <c r="AC89" s="40"/>
      <c r="AD89" s="40"/>
      <c r="AE89" s="40"/>
      <c r="AF89" s="40"/>
      <c r="AG89" s="14"/>
      <c r="AH89" s="11"/>
      <c r="AI89" s="35"/>
      <c r="AJ89" s="11"/>
    </row>
    <row r="90" spans="1:36" ht="16.5" x14ac:dyDescent="0.3">
      <c r="B90" s="8">
        <v>86</v>
      </c>
      <c r="C90" s="75"/>
      <c r="D90" s="76"/>
      <c r="E90" s="76"/>
      <c r="F90" s="76"/>
      <c r="G90" s="76"/>
      <c r="H90" s="76"/>
      <c r="I90" s="76"/>
      <c r="J90" s="75"/>
      <c r="K90" s="76"/>
      <c r="L90" s="76">
        <v>0</v>
      </c>
      <c r="M90" s="76">
        <v>0</v>
      </c>
      <c r="N90" s="82"/>
      <c r="P90" s="59"/>
      <c r="R90" s="85"/>
      <c r="S90" s="85"/>
      <c r="T90" s="85"/>
      <c r="U90" s="85"/>
      <c r="V90" s="85"/>
      <c r="W90" s="85"/>
      <c r="X90" s="85"/>
      <c r="Y90" s="14"/>
      <c r="Z90" s="40"/>
      <c r="AA90" s="40"/>
      <c r="AB90" s="40"/>
      <c r="AC90" s="40"/>
      <c r="AD90" s="40"/>
      <c r="AE90" s="40"/>
      <c r="AF90" s="40"/>
      <c r="AG90" s="14"/>
      <c r="AH90" s="11"/>
      <c r="AI90" s="35"/>
      <c r="AJ90" s="11"/>
    </row>
    <row r="91" spans="1:36" ht="16.5" x14ac:dyDescent="0.3">
      <c r="B91" s="8">
        <v>87</v>
      </c>
      <c r="C91" s="73"/>
      <c r="D91" s="74"/>
      <c r="E91" s="74"/>
      <c r="F91" s="74"/>
      <c r="G91" s="74"/>
      <c r="H91" s="74"/>
      <c r="I91" s="74"/>
      <c r="J91" s="73"/>
      <c r="K91" s="74"/>
      <c r="L91" s="76">
        <v>0</v>
      </c>
      <c r="M91" s="76">
        <v>0</v>
      </c>
      <c r="N91" s="82"/>
      <c r="P91" s="59"/>
      <c r="R91" s="85"/>
      <c r="S91" s="85"/>
      <c r="T91" s="85"/>
      <c r="U91" s="85"/>
      <c r="V91" s="85"/>
      <c r="W91" s="85"/>
      <c r="X91" s="85"/>
      <c r="Y91" s="14"/>
      <c r="Z91" s="40"/>
      <c r="AA91" s="40"/>
      <c r="AB91" s="40"/>
      <c r="AC91" s="40"/>
      <c r="AD91" s="40"/>
      <c r="AE91" s="40"/>
      <c r="AF91" s="40"/>
      <c r="AG91" s="14"/>
      <c r="AH91" s="11"/>
      <c r="AI91" s="35"/>
      <c r="AJ91" s="11"/>
    </row>
    <row r="92" spans="1:36" ht="16.5" x14ac:dyDescent="0.3">
      <c r="B92" s="8">
        <v>88</v>
      </c>
      <c r="C92" s="75"/>
      <c r="D92" s="76"/>
      <c r="E92" s="76"/>
      <c r="F92" s="76"/>
      <c r="G92" s="76"/>
      <c r="H92" s="76"/>
      <c r="I92" s="76"/>
      <c r="J92" s="75"/>
      <c r="K92" s="76"/>
      <c r="L92" s="76">
        <v>0</v>
      </c>
      <c r="M92" s="76">
        <v>0</v>
      </c>
      <c r="N92" s="82"/>
      <c r="P92" s="59"/>
      <c r="R92" s="85"/>
      <c r="S92" s="85"/>
      <c r="T92" s="85"/>
      <c r="U92" s="85"/>
      <c r="V92" s="85"/>
      <c r="W92" s="85"/>
      <c r="X92" s="85"/>
      <c r="Y92" s="14"/>
      <c r="Z92" s="40"/>
      <c r="AA92" s="40"/>
      <c r="AB92" s="40"/>
      <c r="AC92" s="40"/>
      <c r="AD92" s="40"/>
      <c r="AE92" s="40"/>
      <c r="AF92" s="40"/>
      <c r="AG92" s="14"/>
      <c r="AH92" s="11"/>
      <c r="AI92" s="35"/>
      <c r="AJ92" s="11"/>
    </row>
    <row r="93" spans="1:36" ht="16.5" x14ac:dyDescent="0.3">
      <c r="B93" s="8">
        <v>89</v>
      </c>
      <c r="C93" s="73"/>
      <c r="D93" s="74"/>
      <c r="E93" s="74"/>
      <c r="F93" s="74"/>
      <c r="G93" s="74"/>
      <c r="H93" s="74"/>
      <c r="I93" s="74"/>
      <c r="J93" s="73"/>
      <c r="K93" s="74"/>
      <c r="L93" s="76">
        <v>0</v>
      </c>
      <c r="M93" s="76">
        <v>0</v>
      </c>
      <c r="N93" s="82"/>
      <c r="P93" s="59"/>
      <c r="R93" s="85"/>
      <c r="S93" s="85"/>
      <c r="T93" s="85"/>
      <c r="U93" s="85"/>
      <c r="V93" s="85"/>
      <c r="W93" s="85"/>
      <c r="X93" s="85"/>
      <c r="Y93" s="14"/>
      <c r="Z93" s="40"/>
      <c r="AA93" s="40"/>
      <c r="AB93" s="40"/>
      <c r="AC93" s="40"/>
      <c r="AD93" s="40"/>
      <c r="AE93" s="40"/>
      <c r="AF93" s="40"/>
      <c r="AG93" s="14"/>
      <c r="AH93" s="11"/>
      <c r="AI93" s="35"/>
      <c r="AJ93" s="11"/>
    </row>
    <row r="94" spans="1:36" ht="16.5" x14ac:dyDescent="0.3">
      <c r="B94" s="8">
        <v>90</v>
      </c>
      <c r="C94" s="75"/>
      <c r="D94" s="76"/>
      <c r="E94" s="76"/>
      <c r="F94" s="76"/>
      <c r="G94" s="76"/>
      <c r="H94" s="76"/>
      <c r="I94" s="76"/>
      <c r="J94" s="75"/>
      <c r="K94" s="76"/>
      <c r="L94" s="76">
        <v>0</v>
      </c>
      <c r="M94" s="76">
        <v>0</v>
      </c>
      <c r="N94" s="82"/>
      <c r="P94" s="59"/>
      <c r="R94" s="85"/>
      <c r="S94" s="85"/>
      <c r="T94" s="85"/>
      <c r="U94" s="85"/>
      <c r="V94" s="85"/>
      <c r="W94" s="85"/>
      <c r="X94" s="85"/>
      <c r="Y94" s="14"/>
      <c r="Z94" s="40"/>
      <c r="AA94" s="40"/>
      <c r="AB94" s="40"/>
      <c r="AC94" s="40"/>
      <c r="AD94" s="40"/>
      <c r="AE94" s="40"/>
      <c r="AF94" s="40"/>
      <c r="AG94" s="14"/>
      <c r="AH94" s="11"/>
      <c r="AI94" s="35"/>
      <c r="AJ94" s="11"/>
    </row>
    <row r="95" spans="1:36" ht="16.5" x14ac:dyDescent="0.3">
      <c r="B95" s="8">
        <v>91</v>
      </c>
      <c r="C95" s="73"/>
      <c r="D95" s="74"/>
      <c r="E95" s="74"/>
      <c r="F95" s="74"/>
      <c r="G95" s="74"/>
      <c r="H95" s="74"/>
      <c r="I95" s="74"/>
      <c r="J95" s="73"/>
      <c r="K95" s="74"/>
      <c r="L95" s="76">
        <v>0</v>
      </c>
      <c r="M95" s="76">
        <v>0</v>
      </c>
      <c r="N95" s="82"/>
      <c r="P95" s="59"/>
      <c r="R95" s="85"/>
      <c r="S95" s="85"/>
      <c r="T95" s="85"/>
      <c r="U95" s="85"/>
      <c r="V95" s="85"/>
      <c r="W95" s="85"/>
      <c r="X95" s="85"/>
      <c r="Y95" s="14"/>
      <c r="Z95" s="40"/>
      <c r="AA95" s="40"/>
      <c r="AB95" s="40"/>
      <c r="AC95" s="40"/>
      <c r="AD95" s="40"/>
      <c r="AE95" s="40"/>
      <c r="AF95" s="40"/>
      <c r="AG95" s="14"/>
      <c r="AH95" s="11"/>
      <c r="AI95" s="35"/>
      <c r="AJ95" s="11"/>
    </row>
    <row r="96" spans="1:36" ht="16.5" x14ac:dyDescent="0.3">
      <c r="B96" s="8">
        <v>92</v>
      </c>
      <c r="C96" s="75"/>
      <c r="D96" s="76"/>
      <c r="E96" s="76"/>
      <c r="F96" s="76"/>
      <c r="G96" s="76"/>
      <c r="H96" s="76"/>
      <c r="I96" s="76"/>
      <c r="J96" s="75"/>
      <c r="K96" s="76"/>
      <c r="L96" s="76">
        <v>0</v>
      </c>
      <c r="M96" s="76">
        <v>0</v>
      </c>
      <c r="N96" s="82"/>
      <c r="P96" s="59"/>
      <c r="R96" s="85"/>
      <c r="S96" s="85"/>
      <c r="T96" s="85"/>
      <c r="U96" s="85"/>
      <c r="V96" s="85"/>
      <c r="W96" s="85"/>
      <c r="X96" s="85"/>
      <c r="Y96" s="14"/>
      <c r="Z96" s="40"/>
      <c r="AA96" s="40"/>
      <c r="AB96" s="40"/>
      <c r="AC96" s="40"/>
      <c r="AD96" s="40"/>
      <c r="AE96" s="40"/>
      <c r="AF96" s="40"/>
      <c r="AG96" s="14"/>
      <c r="AH96" s="11"/>
      <c r="AI96" s="35"/>
      <c r="AJ96" s="11"/>
    </row>
    <row r="97" spans="2:36" ht="16.5" x14ac:dyDescent="0.3">
      <c r="B97" s="8">
        <v>93</v>
      </c>
      <c r="C97" s="73"/>
      <c r="D97" s="74"/>
      <c r="E97" s="74"/>
      <c r="F97" s="74"/>
      <c r="G97" s="74"/>
      <c r="H97" s="74"/>
      <c r="I97" s="74"/>
      <c r="J97" s="73"/>
      <c r="K97" s="74"/>
      <c r="L97" s="76">
        <v>0</v>
      </c>
      <c r="M97" s="76">
        <v>0</v>
      </c>
      <c r="N97" s="82"/>
      <c r="P97" s="59"/>
      <c r="R97" s="85"/>
      <c r="S97" s="85"/>
      <c r="T97" s="85"/>
      <c r="U97" s="85"/>
      <c r="V97" s="85"/>
      <c r="W97" s="85"/>
      <c r="X97" s="85"/>
      <c r="Y97" s="14"/>
      <c r="Z97" s="40"/>
      <c r="AA97" s="40"/>
      <c r="AB97" s="40"/>
      <c r="AC97" s="40"/>
      <c r="AD97" s="40"/>
      <c r="AE97" s="40"/>
      <c r="AF97" s="40"/>
      <c r="AG97" s="14"/>
      <c r="AH97" s="11"/>
      <c r="AI97" s="35"/>
      <c r="AJ97" s="11"/>
    </row>
    <row r="98" spans="2:36" ht="16.5" x14ac:dyDescent="0.3">
      <c r="B98" s="8">
        <v>94</v>
      </c>
      <c r="C98" s="75"/>
      <c r="D98" s="76"/>
      <c r="E98" s="76"/>
      <c r="F98" s="76"/>
      <c r="G98" s="76"/>
      <c r="H98" s="76"/>
      <c r="I98" s="76"/>
      <c r="J98" s="75"/>
      <c r="K98" s="76"/>
      <c r="L98" s="76">
        <v>0</v>
      </c>
      <c r="M98" s="76">
        <v>0</v>
      </c>
      <c r="N98" s="82"/>
      <c r="P98" s="59"/>
      <c r="R98" s="85"/>
      <c r="S98" s="85"/>
      <c r="T98" s="85"/>
      <c r="U98" s="85"/>
      <c r="V98" s="85"/>
      <c r="W98" s="85"/>
      <c r="X98" s="85"/>
      <c r="Y98" s="14"/>
      <c r="Z98" s="40"/>
      <c r="AA98" s="40"/>
      <c r="AB98" s="40"/>
      <c r="AC98" s="40"/>
      <c r="AD98" s="40"/>
      <c r="AE98" s="40"/>
      <c r="AF98" s="40"/>
      <c r="AG98" s="14"/>
      <c r="AH98" s="11"/>
      <c r="AI98" s="35"/>
      <c r="AJ98" s="11"/>
    </row>
    <row r="99" spans="2:36" ht="16.5" x14ac:dyDescent="0.3">
      <c r="B99" s="8">
        <v>95</v>
      </c>
      <c r="C99" s="73"/>
      <c r="D99" s="74"/>
      <c r="E99" s="74"/>
      <c r="F99" s="74"/>
      <c r="G99" s="74"/>
      <c r="H99" s="74"/>
      <c r="I99" s="74"/>
      <c r="J99" s="73"/>
      <c r="K99" s="74"/>
      <c r="L99" s="76">
        <v>0</v>
      </c>
      <c r="M99" s="76">
        <v>0</v>
      </c>
      <c r="N99" s="82"/>
      <c r="P99" s="59"/>
      <c r="R99" s="85"/>
      <c r="S99" s="85"/>
      <c r="T99" s="85"/>
      <c r="U99" s="85"/>
      <c r="V99" s="85"/>
      <c r="W99" s="85"/>
      <c r="X99" s="85"/>
      <c r="Y99" s="14"/>
      <c r="Z99" s="40"/>
      <c r="AA99" s="40"/>
      <c r="AB99" s="40"/>
      <c r="AC99" s="40"/>
      <c r="AD99" s="40"/>
      <c r="AE99" s="40"/>
      <c r="AF99" s="40"/>
      <c r="AG99" s="14"/>
      <c r="AH99" s="11"/>
      <c r="AI99" s="35"/>
      <c r="AJ99" s="11"/>
    </row>
    <row r="100" spans="2:36" ht="16.5" x14ac:dyDescent="0.3">
      <c r="B100" s="8">
        <v>96</v>
      </c>
      <c r="C100" s="75"/>
      <c r="D100" s="76"/>
      <c r="E100" s="76"/>
      <c r="F100" s="76"/>
      <c r="G100" s="76"/>
      <c r="H100" s="76"/>
      <c r="I100" s="76"/>
      <c r="J100" s="75"/>
      <c r="K100" s="76"/>
      <c r="L100" s="76">
        <v>0</v>
      </c>
      <c r="M100" s="76">
        <v>0</v>
      </c>
      <c r="N100" s="82"/>
      <c r="P100" s="59"/>
      <c r="R100" s="85"/>
      <c r="S100" s="85"/>
      <c r="T100" s="85"/>
      <c r="U100" s="85"/>
      <c r="V100" s="85"/>
      <c r="W100" s="85"/>
      <c r="X100" s="85"/>
      <c r="Y100" s="14"/>
      <c r="Z100" s="40"/>
      <c r="AA100" s="40"/>
      <c r="AB100" s="40"/>
      <c r="AC100" s="40"/>
      <c r="AD100" s="40"/>
      <c r="AE100" s="40"/>
      <c r="AF100" s="40"/>
      <c r="AG100" s="14"/>
      <c r="AH100" s="11"/>
      <c r="AI100" s="35"/>
      <c r="AJ100" s="11"/>
    </row>
    <row r="101" spans="2:36" ht="16.5" x14ac:dyDescent="0.3">
      <c r="B101" s="8">
        <v>96</v>
      </c>
      <c r="C101" s="73"/>
      <c r="D101" s="74"/>
      <c r="E101" s="74"/>
      <c r="F101" s="74"/>
      <c r="G101" s="74"/>
      <c r="H101" s="74"/>
      <c r="I101" s="74"/>
      <c r="J101" s="73"/>
      <c r="K101" s="74"/>
      <c r="L101" s="76">
        <v>0</v>
      </c>
      <c r="M101" s="76">
        <v>0</v>
      </c>
      <c r="N101" s="82"/>
      <c r="O101" s="74"/>
      <c r="P101" s="59"/>
      <c r="R101" s="85"/>
      <c r="S101" s="85"/>
      <c r="T101" s="85"/>
      <c r="U101" s="85"/>
      <c r="V101" s="85"/>
      <c r="W101" s="85"/>
      <c r="X101" s="85"/>
      <c r="Y101" s="14"/>
      <c r="Z101" s="40"/>
      <c r="AA101" s="40"/>
      <c r="AB101" s="40"/>
      <c r="AC101" s="40"/>
      <c r="AD101" s="40"/>
      <c r="AE101" s="40"/>
      <c r="AF101" s="40"/>
      <c r="AG101" s="14"/>
      <c r="AH101" s="11"/>
      <c r="AI101" s="35"/>
      <c r="AJ101" s="11"/>
    </row>
    <row r="102" spans="2:36" ht="16.5" x14ac:dyDescent="0.3">
      <c r="B102" s="8">
        <v>96</v>
      </c>
      <c r="C102" s="75"/>
      <c r="D102" s="76"/>
      <c r="E102" s="76"/>
      <c r="F102" s="76"/>
      <c r="G102" s="76"/>
      <c r="H102" s="76"/>
      <c r="I102" s="76"/>
      <c r="J102" s="75"/>
      <c r="K102" s="76"/>
      <c r="L102" s="76">
        <v>0</v>
      </c>
      <c r="M102" s="76">
        <v>0</v>
      </c>
      <c r="N102" s="8"/>
      <c r="P102" s="59"/>
      <c r="R102" s="85"/>
      <c r="S102" s="85"/>
      <c r="T102" s="85"/>
      <c r="U102" s="85"/>
      <c r="V102" s="85"/>
      <c r="W102" s="85"/>
      <c r="X102" s="85"/>
      <c r="Y102" s="14"/>
      <c r="Z102" s="40"/>
      <c r="AA102" s="40"/>
      <c r="AB102" s="40"/>
      <c r="AC102" s="40"/>
      <c r="AD102" s="40"/>
      <c r="AE102" s="40"/>
      <c r="AF102" s="40"/>
      <c r="AG102" s="14"/>
      <c r="AH102" s="11"/>
      <c r="AI102" s="35"/>
      <c r="AJ102" s="11"/>
    </row>
    <row r="103" spans="2:36" ht="16.5" x14ac:dyDescent="0.3">
      <c r="B103" s="8">
        <v>97</v>
      </c>
      <c r="C103" s="77"/>
      <c r="D103" s="77"/>
      <c r="E103" s="77"/>
      <c r="F103" s="76"/>
      <c r="G103" s="79"/>
      <c r="H103" s="79"/>
      <c r="I103" s="79"/>
      <c r="J103" s="77"/>
      <c r="K103" s="79"/>
      <c r="L103" s="76">
        <v>0</v>
      </c>
      <c r="M103" s="76">
        <v>0</v>
      </c>
      <c r="N103" s="8"/>
      <c r="P103" s="59"/>
      <c r="R103" s="85"/>
      <c r="S103" s="85"/>
      <c r="T103" s="85"/>
      <c r="U103" s="85"/>
      <c r="V103" s="85"/>
      <c r="W103" s="85"/>
      <c r="X103" s="85"/>
      <c r="Y103" s="14"/>
      <c r="Z103" s="40"/>
      <c r="AA103" s="40"/>
      <c r="AB103" s="40"/>
      <c r="AC103" s="40"/>
      <c r="AD103" s="40"/>
      <c r="AE103" s="40"/>
      <c r="AF103" s="40"/>
      <c r="AG103" s="14"/>
      <c r="AH103" s="11"/>
      <c r="AI103" s="35"/>
      <c r="AJ103" s="11"/>
    </row>
    <row r="104" spans="2:36" ht="16.5" x14ac:dyDescent="0.3">
      <c r="B104" s="8">
        <v>98</v>
      </c>
      <c r="C104" s="78"/>
      <c r="D104" s="78"/>
      <c r="E104" s="77"/>
      <c r="F104" s="76"/>
      <c r="G104" s="80"/>
      <c r="H104" s="80"/>
      <c r="I104" s="76"/>
      <c r="J104" s="78"/>
      <c r="K104" s="80"/>
      <c r="L104" s="76">
        <v>0</v>
      </c>
      <c r="M104" s="76">
        <v>0</v>
      </c>
      <c r="N104" s="8"/>
      <c r="P104" s="59"/>
      <c r="R104" s="85"/>
      <c r="S104" s="85"/>
      <c r="T104" s="85"/>
      <c r="U104" s="85"/>
      <c r="V104" s="85"/>
      <c r="W104" s="85"/>
      <c r="X104" s="85"/>
      <c r="Y104" s="14"/>
      <c r="Z104" s="40"/>
      <c r="AA104" s="40"/>
      <c r="AB104" s="40"/>
      <c r="AC104" s="40"/>
      <c r="AD104" s="40"/>
      <c r="AE104" s="40"/>
      <c r="AF104" s="40"/>
      <c r="AG104" s="14"/>
      <c r="AH104" s="11"/>
      <c r="AI104" s="35"/>
      <c r="AJ104" s="11"/>
    </row>
    <row r="105" spans="2:36" ht="16.5" x14ac:dyDescent="0.3">
      <c r="B105" s="8">
        <v>99</v>
      </c>
      <c r="C105" s="75"/>
      <c r="D105" s="76"/>
      <c r="E105" s="76"/>
      <c r="F105" s="76"/>
      <c r="G105" s="76"/>
      <c r="H105" s="76"/>
      <c r="I105" s="76"/>
      <c r="J105" s="75"/>
      <c r="K105" s="76"/>
      <c r="L105" s="76">
        <v>0</v>
      </c>
      <c r="M105" s="76">
        <v>0</v>
      </c>
      <c r="N105" s="8"/>
      <c r="P105" s="59"/>
      <c r="R105" s="85"/>
      <c r="S105" s="85"/>
      <c r="T105" s="85"/>
      <c r="U105" s="85"/>
      <c r="V105" s="85"/>
      <c r="W105" s="85"/>
      <c r="X105" s="85"/>
      <c r="Y105" s="14"/>
      <c r="Z105" s="40"/>
      <c r="AA105" s="40"/>
      <c r="AB105" s="40"/>
      <c r="AC105" s="40"/>
      <c r="AD105" s="40"/>
      <c r="AE105" s="40"/>
      <c r="AF105" s="40"/>
      <c r="AG105" s="14"/>
      <c r="AH105" s="11"/>
      <c r="AI105" s="35"/>
      <c r="AJ105" s="11"/>
    </row>
    <row r="106" spans="2:36" ht="16.5" x14ac:dyDescent="0.3">
      <c r="B106" s="8">
        <v>100</v>
      </c>
      <c r="C106" s="73"/>
      <c r="D106" s="74"/>
      <c r="E106" s="74"/>
      <c r="F106" s="74"/>
      <c r="G106" s="74"/>
      <c r="H106" s="74"/>
      <c r="I106" s="74"/>
      <c r="J106" s="73"/>
      <c r="K106" s="74"/>
      <c r="L106" s="76">
        <v>0</v>
      </c>
      <c r="M106" s="76">
        <v>0</v>
      </c>
      <c r="N106" s="8"/>
      <c r="P106" s="59"/>
      <c r="R106" s="85"/>
      <c r="S106" s="85"/>
      <c r="T106" s="85"/>
      <c r="U106" s="85"/>
      <c r="V106" s="85"/>
      <c r="W106" s="85"/>
      <c r="X106" s="85"/>
      <c r="Y106" s="14"/>
      <c r="Z106" s="40"/>
      <c r="AA106" s="40"/>
      <c r="AB106" s="40"/>
      <c r="AC106" s="40"/>
      <c r="AD106" s="40"/>
      <c r="AE106" s="40"/>
      <c r="AF106" s="40"/>
      <c r="AG106" s="14"/>
      <c r="AH106" s="11"/>
      <c r="AI106" s="35"/>
      <c r="AJ106" s="11"/>
    </row>
    <row r="107" spans="2:36" ht="16.5" x14ac:dyDescent="0.3">
      <c r="B107" s="8">
        <v>101</v>
      </c>
      <c r="C107" s="75"/>
      <c r="D107" s="76"/>
      <c r="E107" s="76"/>
      <c r="F107" s="76"/>
      <c r="G107" s="76"/>
      <c r="H107" s="76"/>
      <c r="I107" s="76"/>
      <c r="J107" s="75"/>
      <c r="K107" s="76"/>
      <c r="L107" s="76">
        <v>0</v>
      </c>
      <c r="M107" s="76">
        <v>0</v>
      </c>
      <c r="N107" s="8"/>
      <c r="P107" s="59"/>
      <c r="R107" s="85"/>
      <c r="S107" s="85"/>
      <c r="T107" s="85"/>
      <c r="U107" s="85"/>
      <c r="V107" s="85"/>
      <c r="W107" s="85"/>
      <c r="X107" s="85"/>
      <c r="Y107" s="14"/>
      <c r="Z107" s="40"/>
      <c r="AA107" s="40"/>
      <c r="AB107" s="40"/>
      <c r="AC107" s="40"/>
      <c r="AD107" s="40"/>
      <c r="AE107" s="40"/>
      <c r="AF107" s="40"/>
      <c r="AG107" s="14"/>
      <c r="AH107" s="11"/>
      <c r="AI107" s="35"/>
      <c r="AJ107" s="11"/>
    </row>
    <row r="108" spans="2:36" ht="16.5" x14ac:dyDescent="0.3">
      <c r="B108" s="8">
        <v>102</v>
      </c>
      <c r="C108" s="73"/>
      <c r="D108" s="74"/>
      <c r="E108" s="74"/>
      <c r="F108" s="74"/>
      <c r="G108" s="74"/>
      <c r="H108" s="74"/>
      <c r="I108" s="74"/>
      <c r="J108" s="73"/>
      <c r="K108" s="74"/>
      <c r="L108" s="76">
        <v>0</v>
      </c>
      <c r="M108" s="76">
        <v>0</v>
      </c>
      <c r="N108" s="8"/>
      <c r="P108" s="59"/>
      <c r="R108" s="85"/>
      <c r="S108" s="85"/>
      <c r="T108" s="85"/>
      <c r="U108" s="85"/>
      <c r="V108" s="85"/>
      <c r="W108" s="85"/>
      <c r="X108" s="85"/>
      <c r="Y108" s="14"/>
      <c r="Z108" s="40"/>
      <c r="AA108" s="40"/>
      <c r="AB108" s="40"/>
      <c r="AC108" s="40"/>
      <c r="AD108" s="40"/>
      <c r="AE108" s="40"/>
      <c r="AF108" s="40"/>
      <c r="AG108" s="14"/>
      <c r="AH108" s="11"/>
      <c r="AI108" s="35"/>
      <c r="AJ108" s="11"/>
    </row>
    <row r="109" spans="2:36" ht="16.5" x14ac:dyDescent="0.3">
      <c r="B109" s="8">
        <v>103</v>
      </c>
      <c r="C109" s="75"/>
      <c r="D109" s="76"/>
      <c r="E109" s="76"/>
      <c r="F109" s="76"/>
      <c r="G109" s="76"/>
      <c r="H109" s="76"/>
      <c r="I109" s="76"/>
      <c r="J109" s="75"/>
      <c r="K109" s="76"/>
      <c r="L109" s="76">
        <v>0</v>
      </c>
      <c r="M109" s="76">
        <v>0</v>
      </c>
      <c r="N109" s="8"/>
      <c r="P109" s="59"/>
      <c r="R109" s="85"/>
      <c r="S109" s="85"/>
      <c r="T109" s="85"/>
      <c r="U109" s="85"/>
      <c r="V109" s="85"/>
      <c r="W109" s="85"/>
      <c r="X109" s="85"/>
      <c r="Y109" s="14"/>
      <c r="Z109" s="40"/>
      <c r="AA109" s="40"/>
      <c r="AB109" s="40"/>
      <c r="AC109" s="40"/>
      <c r="AD109" s="40"/>
      <c r="AE109" s="40"/>
      <c r="AF109" s="40"/>
      <c r="AG109" s="14"/>
      <c r="AH109" s="11"/>
      <c r="AI109" s="35"/>
      <c r="AJ109" s="11"/>
    </row>
    <row r="110" spans="2:36" ht="16.5" x14ac:dyDescent="0.3">
      <c r="B110" s="8">
        <v>104</v>
      </c>
      <c r="C110" s="73"/>
      <c r="D110" s="74"/>
      <c r="E110" s="74"/>
      <c r="F110" s="74"/>
      <c r="G110" s="74"/>
      <c r="H110" s="74"/>
      <c r="I110" s="74"/>
      <c r="J110" s="73"/>
      <c r="K110" s="74"/>
      <c r="L110" s="76">
        <v>0</v>
      </c>
      <c r="M110" s="76">
        <v>0</v>
      </c>
      <c r="N110" s="8"/>
      <c r="P110" s="59"/>
      <c r="R110" s="85"/>
      <c r="S110" s="85"/>
      <c r="T110" s="85"/>
      <c r="U110" s="85"/>
      <c r="V110" s="85"/>
      <c r="W110" s="85"/>
      <c r="X110" s="85"/>
      <c r="Y110" s="14"/>
      <c r="Z110" s="40"/>
      <c r="AA110" s="40"/>
      <c r="AB110" s="40"/>
      <c r="AC110" s="40"/>
      <c r="AD110" s="40"/>
      <c r="AE110" s="40"/>
      <c r="AF110" s="40"/>
      <c r="AG110" s="14"/>
      <c r="AH110" s="11"/>
      <c r="AI110" s="35"/>
      <c r="AJ110" s="11"/>
    </row>
    <row r="111" spans="2:36" ht="16.5" x14ac:dyDescent="0.3">
      <c r="B111" s="8">
        <v>105</v>
      </c>
      <c r="C111" s="75"/>
      <c r="D111" s="76"/>
      <c r="E111" s="76"/>
      <c r="F111" s="76"/>
      <c r="G111" s="76"/>
      <c r="H111" s="76"/>
      <c r="I111" s="76"/>
      <c r="J111" s="75"/>
      <c r="K111" s="76"/>
      <c r="L111" s="76">
        <v>0</v>
      </c>
      <c r="M111" s="76">
        <v>0</v>
      </c>
      <c r="N111" s="8"/>
      <c r="P111" s="59"/>
      <c r="R111" s="1"/>
      <c r="S111" s="1"/>
      <c r="T111" s="1"/>
      <c r="U111" s="1"/>
      <c r="V111" s="1"/>
      <c r="W111" s="1"/>
      <c r="X111" s="1"/>
      <c r="Z111" s="40"/>
      <c r="AA111" s="40"/>
      <c r="AB111" s="40"/>
      <c r="AC111" s="40"/>
      <c r="AD111" s="40"/>
      <c r="AE111" s="40"/>
      <c r="AF111" s="40"/>
      <c r="AG111" s="14"/>
      <c r="AH111" s="11"/>
      <c r="AI111" s="35"/>
      <c r="AJ111" s="11"/>
    </row>
    <row r="112" spans="2:36" ht="16.5" x14ac:dyDescent="0.3">
      <c r="B112" s="8">
        <v>106</v>
      </c>
      <c r="C112" s="75"/>
      <c r="D112" s="76"/>
      <c r="E112" s="76"/>
      <c r="F112" s="76"/>
      <c r="G112" s="76"/>
      <c r="H112" s="76"/>
      <c r="I112" s="76"/>
      <c r="J112" s="75"/>
      <c r="K112" s="76"/>
      <c r="L112" s="76">
        <v>0</v>
      </c>
      <c r="M112" s="76">
        <v>0</v>
      </c>
      <c r="N112" s="8"/>
      <c r="O112" s="76"/>
      <c r="P112" s="59"/>
      <c r="R112" s="85"/>
      <c r="S112" s="85"/>
      <c r="T112" s="85"/>
      <c r="U112" s="85"/>
      <c r="V112" s="85"/>
      <c r="W112" s="85"/>
      <c r="X112" s="85"/>
      <c r="Y112" s="14"/>
      <c r="Z112" s="40"/>
      <c r="AA112" s="40"/>
      <c r="AB112" s="40"/>
      <c r="AC112" s="40"/>
      <c r="AD112" s="40"/>
      <c r="AE112" s="40"/>
      <c r="AF112" s="40"/>
      <c r="AG112" s="14"/>
      <c r="AH112" s="11"/>
      <c r="AI112" s="35"/>
      <c r="AJ112" s="11"/>
    </row>
    <row r="113" spans="2:36" ht="16.5" x14ac:dyDescent="0.3">
      <c r="B113" s="8">
        <v>107</v>
      </c>
      <c r="C113" s="73"/>
      <c r="D113" s="74"/>
      <c r="E113" s="74"/>
      <c r="F113" s="74"/>
      <c r="G113" s="74"/>
      <c r="H113" s="74"/>
      <c r="I113" s="74"/>
      <c r="J113" s="73"/>
      <c r="K113" s="74"/>
      <c r="L113" s="76">
        <v>0</v>
      </c>
      <c r="M113" s="76">
        <v>0</v>
      </c>
      <c r="N113" s="8"/>
      <c r="O113" s="74"/>
      <c r="P113" s="59"/>
      <c r="R113" s="85"/>
      <c r="S113" s="85"/>
      <c r="T113" s="85"/>
      <c r="U113" s="85"/>
      <c r="V113" s="85"/>
      <c r="W113" s="85"/>
      <c r="X113" s="85"/>
      <c r="Y113" s="14"/>
      <c r="Z113" s="40"/>
      <c r="AA113" s="40"/>
      <c r="AB113" s="40"/>
      <c r="AC113" s="40"/>
      <c r="AD113" s="40"/>
      <c r="AE113" s="40"/>
      <c r="AF113" s="40"/>
      <c r="AG113" s="14"/>
      <c r="AH113" s="11"/>
      <c r="AI113" s="35"/>
      <c r="AJ113" s="11"/>
    </row>
    <row r="114" spans="2:36" ht="16.5" x14ac:dyDescent="0.3">
      <c r="B114" s="8">
        <v>108</v>
      </c>
      <c r="C114" s="75"/>
      <c r="D114" s="76"/>
      <c r="E114" s="76"/>
      <c r="F114" s="76"/>
      <c r="G114" s="76"/>
      <c r="H114" s="76"/>
      <c r="I114" s="76"/>
      <c r="J114" s="75"/>
      <c r="K114" s="76"/>
      <c r="L114" s="76">
        <v>0</v>
      </c>
      <c r="M114" s="76">
        <v>0</v>
      </c>
      <c r="N114" s="83"/>
      <c r="O114" s="76"/>
      <c r="P114" s="59"/>
      <c r="R114" s="85"/>
      <c r="S114" s="85"/>
      <c r="T114" s="85"/>
      <c r="U114" s="85"/>
      <c r="V114" s="85"/>
      <c r="W114" s="85"/>
      <c r="X114" s="85"/>
      <c r="Y114" s="14"/>
      <c r="Z114" s="40"/>
      <c r="AA114" s="40"/>
      <c r="AB114" s="40"/>
      <c r="AC114" s="40"/>
      <c r="AD114" s="40"/>
      <c r="AE114" s="40"/>
      <c r="AF114" s="40"/>
      <c r="AG114" s="14"/>
      <c r="AH114" s="11"/>
      <c r="AI114" s="35"/>
      <c r="AJ114" s="11"/>
    </row>
    <row r="115" spans="2:36" ht="16.5" x14ac:dyDescent="0.3">
      <c r="B115" s="8">
        <v>109</v>
      </c>
      <c r="C115" s="75"/>
      <c r="D115" s="76"/>
      <c r="E115" s="76"/>
      <c r="F115" s="76"/>
      <c r="G115" s="76"/>
      <c r="H115" s="76"/>
      <c r="I115" s="76"/>
      <c r="J115" s="75"/>
      <c r="K115" s="76"/>
      <c r="L115" s="76">
        <v>0</v>
      </c>
      <c r="M115" s="76">
        <v>0</v>
      </c>
      <c r="N115" s="8"/>
      <c r="O115" s="76"/>
      <c r="P115" s="59"/>
      <c r="R115" s="85"/>
      <c r="S115" s="85"/>
      <c r="T115" s="85"/>
      <c r="U115" s="85"/>
      <c r="V115" s="85"/>
      <c r="W115" s="85"/>
      <c r="X115" s="85"/>
      <c r="Y115" s="14"/>
      <c r="Z115" s="40"/>
      <c r="AA115" s="40"/>
      <c r="AB115" s="40"/>
      <c r="AC115" s="40"/>
      <c r="AD115" s="40"/>
      <c r="AE115" s="40"/>
      <c r="AF115" s="40"/>
      <c r="AG115" s="14"/>
      <c r="AH115" s="11"/>
      <c r="AI115" s="35"/>
      <c r="AJ115" s="11"/>
    </row>
    <row r="116" spans="2:36" ht="16.5" x14ac:dyDescent="0.3">
      <c r="B116" s="8">
        <v>110</v>
      </c>
      <c r="C116" s="73"/>
      <c r="D116" s="74"/>
      <c r="E116" s="74"/>
      <c r="F116" s="74"/>
      <c r="G116" s="74"/>
      <c r="H116" s="74"/>
      <c r="I116" s="74"/>
      <c r="J116" s="73"/>
      <c r="K116" s="74"/>
      <c r="L116" s="76">
        <v>0</v>
      </c>
      <c r="M116" s="76">
        <v>0</v>
      </c>
      <c r="N116" s="84"/>
      <c r="O116" s="74"/>
      <c r="P116" s="59"/>
      <c r="R116" s="85"/>
      <c r="S116" s="85"/>
      <c r="T116" s="85"/>
      <c r="U116" s="85"/>
      <c r="V116" s="85"/>
      <c r="W116" s="85"/>
      <c r="X116" s="85"/>
      <c r="Y116" s="14"/>
      <c r="Z116" s="40"/>
      <c r="AA116" s="40"/>
      <c r="AB116" s="40"/>
      <c r="AC116" s="40"/>
      <c r="AD116" s="40"/>
      <c r="AE116" s="40"/>
      <c r="AF116" s="40"/>
      <c r="AG116" s="14"/>
      <c r="AH116" s="11"/>
      <c r="AI116" s="35"/>
      <c r="AJ116" s="11"/>
    </row>
    <row r="117" spans="2:36" ht="16.5" x14ac:dyDescent="0.3">
      <c r="B117" s="8">
        <v>111</v>
      </c>
      <c r="C117" s="75"/>
      <c r="D117" s="76"/>
      <c r="E117" s="76"/>
      <c r="F117" s="76"/>
      <c r="G117" s="76"/>
      <c r="H117" s="76"/>
      <c r="I117" s="76"/>
      <c r="J117" s="75"/>
      <c r="K117" s="76"/>
      <c r="L117" s="76">
        <v>0</v>
      </c>
      <c r="M117" s="76">
        <v>0</v>
      </c>
      <c r="N117" s="84"/>
      <c r="O117" s="76"/>
      <c r="P117" s="59"/>
      <c r="R117" s="85"/>
      <c r="S117" s="85"/>
      <c r="T117" s="85"/>
      <c r="U117" s="85"/>
      <c r="V117" s="85"/>
      <c r="W117" s="85"/>
      <c r="X117" s="85"/>
      <c r="Y117" s="14"/>
      <c r="Z117" s="40"/>
      <c r="AA117" s="40"/>
      <c r="AB117" s="40"/>
      <c r="AC117" s="40"/>
      <c r="AD117" s="40"/>
      <c r="AE117" s="40"/>
      <c r="AF117" s="40"/>
      <c r="AG117" s="14"/>
      <c r="AH117" s="11"/>
      <c r="AI117" s="35"/>
      <c r="AJ117" s="11"/>
    </row>
    <row r="118" spans="2:36" ht="16.5" x14ac:dyDescent="0.3">
      <c r="B118" s="8">
        <v>112</v>
      </c>
      <c r="C118" s="73"/>
      <c r="D118" s="74"/>
      <c r="E118" s="74"/>
      <c r="F118" s="74"/>
      <c r="G118" s="74"/>
      <c r="H118" s="74"/>
      <c r="I118" s="74"/>
      <c r="J118" s="73"/>
      <c r="K118" s="74"/>
      <c r="L118" s="76">
        <v>0</v>
      </c>
      <c r="M118" s="76">
        <v>0</v>
      </c>
      <c r="N118" s="8"/>
      <c r="O118" s="74"/>
      <c r="P118" s="59"/>
      <c r="R118" s="85"/>
      <c r="S118" s="85"/>
      <c r="T118" s="85"/>
      <c r="U118" s="85"/>
      <c r="V118" s="85"/>
      <c r="W118" s="85"/>
      <c r="X118" s="85"/>
      <c r="Y118" s="14"/>
      <c r="Z118" s="40"/>
      <c r="AA118" s="40"/>
      <c r="AB118" s="40"/>
      <c r="AC118" s="40"/>
      <c r="AD118" s="40"/>
      <c r="AE118" s="40"/>
      <c r="AF118" s="40"/>
      <c r="AG118" s="14"/>
      <c r="AH118" s="11"/>
      <c r="AI118" s="35"/>
      <c r="AJ118" s="11"/>
    </row>
    <row r="119" spans="2:36" ht="16.5" x14ac:dyDescent="0.3">
      <c r="B119" s="8">
        <v>113</v>
      </c>
      <c r="C119" s="75"/>
      <c r="D119" s="76"/>
      <c r="E119" s="76"/>
      <c r="F119" s="76"/>
      <c r="G119" s="76"/>
      <c r="H119" s="76"/>
      <c r="I119" s="76"/>
      <c r="J119" s="75"/>
      <c r="K119" s="76"/>
      <c r="L119" s="76">
        <v>0</v>
      </c>
      <c r="M119" s="76">
        <v>0</v>
      </c>
      <c r="N119" s="8"/>
      <c r="O119" s="76"/>
      <c r="P119" s="59"/>
      <c r="R119" s="85"/>
      <c r="S119" s="85"/>
      <c r="T119" s="85"/>
      <c r="U119" s="85"/>
      <c r="V119" s="85"/>
      <c r="W119" s="85"/>
      <c r="X119" s="85"/>
      <c r="Y119" s="14"/>
      <c r="Z119" s="40"/>
      <c r="AA119" s="40"/>
      <c r="AB119" s="40"/>
      <c r="AC119" s="40"/>
      <c r="AD119" s="40"/>
      <c r="AE119" s="40"/>
      <c r="AF119" s="40"/>
      <c r="AG119" s="14"/>
      <c r="AH119" s="11"/>
      <c r="AI119" s="35"/>
      <c r="AJ119" s="11"/>
    </row>
    <row r="120" spans="2:36" ht="16.5" x14ac:dyDescent="0.3">
      <c r="B120" s="8">
        <v>114</v>
      </c>
      <c r="C120" s="75"/>
      <c r="D120" s="76"/>
      <c r="E120" s="76"/>
      <c r="F120" s="76"/>
      <c r="G120" s="76"/>
      <c r="H120" s="76"/>
      <c r="I120" s="76"/>
      <c r="J120" s="75"/>
      <c r="K120" s="76"/>
      <c r="L120" s="76">
        <v>0</v>
      </c>
      <c r="M120" s="76">
        <v>0</v>
      </c>
      <c r="N120" s="8"/>
      <c r="P120" s="59"/>
      <c r="R120" s="85"/>
      <c r="S120" s="85"/>
      <c r="T120" s="85"/>
      <c r="U120" s="85"/>
      <c r="V120" s="85"/>
      <c r="W120" s="85"/>
      <c r="X120" s="85"/>
      <c r="Y120" s="40"/>
      <c r="Z120" s="40"/>
      <c r="AA120" s="40"/>
      <c r="AB120" s="40"/>
      <c r="AC120" s="40"/>
      <c r="AD120" s="40"/>
      <c r="AE120" s="40"/>
      <c r="AF120" s="40"/>
      <c r="AG120" s="14"/>
      <c r="AH120" s="11"/>
      <c r="AI120" s="35"/>
      <c r="AJ120" s="11"/>
    </row>
    <row r="121" spans="2:36" ht="16.5" x14ac:dyDescent="0.3">
      <c r="B121" s="8">
        <v>115</v>
      </c>
      <c r="C121" s="73"/>
      <c r="D121" s="74"/>
      <c r="E121" s="74"/>
      <c r="F121" s="74"/>
      <c r="G121" s="74"/>
      <c r="H121" s="74"/>
      <c r="I121" s="74"/>
      <c r="J121" s="73"/>
      <c r="K121" s="74"/>
      <c r="L121" s="76">
        <v>0</v>
      </c>
      <c r="M121" s="76">
        <v>0</v>
      </c>
      <c r="N121" s="8"/>
      <c r="P121" s="59"/>
      <c r="R121" s="85"/>
      <c r="S121" s="85"/>
      <c r="T121" s="85"/>
      <c r="U121" s="85"/>
      <c r="V121" s="85"/>
      <c r="W121" s="85"/>
      <c r="X121" s="85"/>
      <c r="Y121" s="40"/>
      <c r="Z121" s="40"/>
      <c r="AA121" s="40"/>
      <c r="AB121" s="40"/>
      <c r="AC121" s="40"/>
      <c r="AD121" s="40"/>
      <c r="AE121" s="40"/>
      <c r="AF121" s="40"/>
      <c r="AG121" s="14"/>
      <c r="AH121" s="11"/>
      <c r="AI121" s="35"/>
      <c r="AJ121" s="11"/>
    </row>
    <row r="122" spans="2:36" ht="16.5" x14ac:dyDescent="0.3">
      <c r="B122" s="8">
        <v>116</v>
      </c>
      <c r="C122" s="75"/>
      <c r="D122" s="76"/>
      <c r="E122" s="76"/>
      <c r="F122" s="76"/>
      <c r="G122" s="76"/>
      <c r="H122" s="76"/>
      <c r="I122" s="76"/>
      <c r="J122" s="75"/>
      <c r="K122" s="76"/>
      <c r="L122" s="76">
        <v>0</v>
      </c>
      <c r="M122" s="76">
        <v>0</v>
      </c>
      <c r="N122" s="8"/>
      <c r="P122" s="59"/>
      <c r="R122" s="85"/>
      <c r="S122" s="85"/>
      <c r="T122" s="85"/>
      <c r="U122" s="85"/>
      <c r="V122" s="85"/>
      <c r="W122" s="85"/>
      <c r="X122" s="85"/>
      <c r="Y122" s="40"/>
      <c r="Z122" s="40"/>
      <c r="AA122" s="40"/>
      <c r="AB122" s="40"/>
      <c r="AC122" s="40"/>
      <c r="AD122" s="40"/>
      <c r="AE122" s="40"/>
      <c r="AF122" s="40"/>
      <c r="AG122" s="14"/>
      <c r="AH122" s="11"/>
      <c r="AI122" s="35"/>
      <c r="AJ122" s="11"/>
    </row>
    <row r="123" spans="2:36" ht="16.5" x14ac:dyDescent="0.3">
      <c r="B123" s="8">
        <v>117</v>
      </c>
      <c r="C123" s="73"/>
      <c r="D123" s="74"/>
      <c r="E123" s="74"/>
      <c r="F123" s="74"/>
      <c r="G123" s="74"/>
      <c r="H123" s="74"/>
      <c r="I123" s="74"/>
      <c r="J123" s="73"/>
      <c r="K123" s="74"/>
      <c r="L123" s="76">
        <v>0</v>
      </c>
      <c r="M123" s="76">
        <v>0</v>
      </c>
      <c r="N123" s="8"/>
      <c r="P123" s="59"/>
      <c r="R123" s="85"/>
      <c r="S123" s="85"/>
      <c r="T123" s="85"/>
      <c r="U123" s="85"/>
      <c r="V123" s="85"/>
      <c r="W123" s="85"/>
      <c r="X123" s="85"/>
      <c r="Y123" s="40"/>
      <c r="Z123" s="40"/>
      <c r="AA123" s="40"/>
      <c r="AB123" s="40"/>
      <c r="AC123" s="40"/>
      <c r="AD123" s="40"/>
      <c r="AE123" s="40"/>
      <c r="AF123" s="40"/>
      <c r="AG123" s="14"/>
      <c r="AH123" s="11"/>
      <c r="AI123" s="35"/>
      <c r="AJ123" s="11"/>
    </row>
    <row r="124" spans="2:36" ht="16.5" x14ac:dyDescent="0.3">
      <c r="B124" s="8">
        <v>118</v>
      </c>
      <c r="C124" s="75"/>
      <c r="D124" s="76"/>
      <c r="E124" s="76"/>
      <c r="F124" s="76"/>
      <c r="G124" s="76"/>
      <c r="H124" s="76"/>
      <c r="I124" s="76"/>
      <c r="J124" s="75"/>
      <c r="K124" s="76"/>
      <c r="L124" s="76">
        <v>0</v>
      </c>
      <c r="M124" s="76">
        <v>0</v>
      </c>
      <c r="N124" s="8"/>
      <c r="P124" s="59"/>
      <c r="R124" s="85"/>
      <c r="S124" s="85"/>
      <c r="T124" s="85"/>
      <c r="U124" s="85"/>
      <c r="V124" s="85"/>
      <c r="W124" s="85"/>
      <c r="X124" s="85"/>
      <c r="Y124" s="40"/>
      <c r="Z124" s="40"/>
      <c r="AA124" s="40"/>
      <c r="AB124" s="40"/>
      <c r="AC124" s="40"/>
      <c r="AD124" s="40"/>
      <c r="AE124" s="40"/>
      <c r="AF124" s="40"/>
      <c r="AG124" s="14"/>
      <c r="AH124" s="11"/>
      <c r="AI124" s="35"/>
      <c r="AJ124" s="11"/>
    </row>
    <row r="125" spans="2:36" ht="16.5" x14ac:dyDescent="0.3">
      <c r="B125" s="8">
        <v>119</v>
      </c>
      <c r="C125" s="73"/>
      <c r="D125" s="74"/>
      <c r="E125" s="74"/>
      <c r="F125" s="74"/>
      <c r="G125" s="74"/>
      <c r="H125" s="74"/>
      <c r="I125" s="74"/>
      <c r="J125" s="73"/>
      <c r="K125" s="74"/>
      <c r="L125" s="76">
        <v>0</v>
      </c>
      <c r="M125" s="76">
        <v>0</v>
      </c>
      <c r="N125" s="8"/>
      <c r="P125" s="59"/>
      <c r="R125" s="85"/>
      <c r="S125" s="85"/>
      <c r="T125" s="85"/>
      <c r="U125" s="85"/>
      <c r="V125" s="85"/>
      <c r="W125" s="85"/>
      <c r="X125" s="85"/>
      <c r="Y125" s="40"/>
      <c r="Z125" s="40"/>
      <c r="AA125" s="40"/>
      <c r="AB125" s="40"/>
      <c r="AC125" s="40"/>
      <c r="AD125" s="40"/>
      <c r="AE125" s="40"/>
      <c r="AF125" s="40"/>
      <c r="AG125" s="14"/>
      <c r="AH125" s="11"/>
      <c r="AI125" s="35"/>
      <c r="AJ125" s="11"/>
    </row>
    <row r="126" spans="2:36" ht="16.5" x14ac:dyDescent="0.3">
      <c r="B126" s="8">
        <v>120</v>
      </c>
      <c r="C126" s="75"/>
      <c r="D126" s="76"/>
      <c r="E126" s="76"/>
      <c r="F126" s="76"/>
      <c r="G126" s="76"/>
      <c r="H126" s="76"/>
      <c r="I126" s="76"/>
      <c r="J126" s="75"/>
      <c r="K126" s="76"/>
      <c r="L126" s="76">
        <v>0</v>
      </c>
      <c r="M126" s="76">
        <v>0</v>
      </c>
      <c r="N126" s="8"/>
      <c r="P126" s="59"/>
      <c r="R126" s="85"/>
      <c r="S126" s="85"/>
      <c r="T126" s="85"/>
      <c r="U126" s="85"/>
      <c r="V126" s="85"/>
      <c r="W126" s="85"/>
      <c r="X126" s="85"/>
      <c r="Y126" s="40"/>
      <c r="Z126" s="40"/>
      <c r="AA126" s="40"/>
      <c r="AB126" s="40"/>
      <c r="AC126" s="40"/>
      <c r="AD126" s="40"/>
      <c r="AE126" s="40"/>
      <c r="AF126" s="40"/>
      <c r="AG126" s="14"/>
      <c r="AH126" s="11"/>
      <c r="AI126" s="35"/>
      <c r="AJ126" s="11"/>
    </row>
    <row r="127" spans="2:36" ht="16.5" x14ac:dyDescent="0.3">
      <c r="B127" s="8">
        <v>121</v>
      </c>
      <c r="C127" s="73"/>
      <c r="D127" s="74"/>
      <c r="E127" s="74"/>
      <c r="F127" s="74"/>
      <c r="G127" s="74"/>
      <c r="H127" s="74"/>
      <c r="I127" s="74"/>
      <c r="J127" s="73"/>
      <c r="K127" s="74"/>
      <c r="L127" s="76">
        <v>0</v>
      </c>
      <c r="M127" s="76">
        <v>0</v>
      </c>
      <c r="N127" s="8"/>
      <c r="P127" s="59"/>
      <c r="R127" s="85"/>
      <c r="S127" s="85"/>
      <c r="T127" s="85"/>
      <c r="U127" s="85"/>
      <c r="V127" s="85"/>
      <c r="W127" s="85"/>
      <c r="X127" s="85"/>
      <c r="Y127" s="40"/>
      <c r="Z127" s="40"/>
      <c r="AA127" s="40"/>
      <c r="AB127" s="40"/>
      <c r="AC127" s="40"/>
      <c r="AD127" s="40"/>
      <c r="AE127" s="40"/>
      <c r="AF127" s="40"/>
      <c r="AG127" s="14"/>
      <c r="AH127" s="11"/>
      <c r="AI127" s="35"/>
      <c r="AJ127" s="11"/>
    </row>
    <row r="128" spans="2:36" ht="16.5" x14ac:dyDescent="0.3">
      <c r="B128" s="8">
        <v>122</v>
      </c>
      <c r="C128" s="75"/>
      <c r="D128" s="76"/>
      <c r="E128" s="76"/>
      <c r="F128" s="76"/>
      <c r="G128" s="76"/>
      <c r="H128" s="76"/>
      <c r="I128" s="76"/>
      <c r="J128" s="75"/>
      <c r="K128" s="76"/>
      <c r="L128" s="76">
        <v>0</v>
      </c>
      <c r="M128" s="76">
        <v>0</v>
      </c>
      <c r="N128" s="8"/>
      <c r="P128" s="59"/>
      <c r="R128" s="85"/>
      <c r="S128" s="85"/>
      <c r="T128" s="85"/>
      <c r="U128" s="85"/>
      <c r="V128" s="85"/>
      <c r="W128" s="85"/>
      <c r="X128" s="85"/>
      <c r="Y128" s="40"/>
      <c r="Z128" s="40"/>
      <c r="AA128" s="40"/>
      <c r="AB128" s="40"/>
      <c r="AC128" s="40"/>
      <c r="AD128" s="40"/>
      <c r="AE128" s="40"/>
      <c r="AF128" s="40"/>
      <c r="AG128" s="14"/>
      <c r="AH128" s="11"/>
      <c r="AI128" s="35"/>
      <c r="AJ128" s="11"/>
    </row>
    <row r="129" spans="2:36" ht="16.5" x14ac:dyDescent="0.3">
      <c r="B129" s="8">
        <v>123</v>
      </c>
      <c r="C129" s="73"/>
      <c r="D129" s="74"/>
      <c r="E129" s="74"/>
      <c r="F129" s="74"/>
      <c r="G129" s="74"/>
      <c r="H129" s="74"/>
      <c r="I129" s="74"/>
      <c r="J129" s="73"/>
      <c r="K129" s="74"/>
      <c r="L129" s="76">
        <v>0</v>
      </c>
      <c r="M129" s="76">
        <v>0</v>
      </c>
      <c r="N129" s="8"/>
      <c r="P129" s="59"/>
      <c r="R129" s="85"/>
      <c r="S129" s="85"/>
      <c r="T129" s="85"/>
      <c r="U129" s="85"/>
      <c r="V129" s="85"/>
      <c r="W129" s="85"/>
      <c r="X129" s="85"/>
      <c r="Y129" s="40"/>
      <c r="Z129" s="40"/>
      <c r="AA129" s="40"/>
      <c r="AB129" s="40"/>
      <c r="AC129" s="40"/>
      <c r="AD129" s="40"/>
      <c r="AE129" s="40"/>
      <c r="AF129" s="40"/>
      <c r="AG129" s="14"/>
      <c r="AH129" s="11"/>
      <c r="AI129" s="35"/>
      <c r="AJ129" s="11"/>
    </row>
    <row r="130" spans="2:36" ht="16.5" x14ac:dyDescent="0.3">
      <c r="B130" s="8">
        <v>124</v>
      </c>
      <c r="C130" s="75"/>
      <c r="D130" s="76"/>
      <c r="E130" s="76"/>
      <c r="F130" s="76"/>
      <c r="G130" s="76"/>
      <c r="H130" s="76"/>
      <c r="I130" s="76"/>
      <c r="J130" s="75"/>
      <c r="K130" s="76"/>
      <c r="L130" s="76">
        <v>0</v>
      </c>
      <c r="M130" s="76">
        <v>0</v>
      </c>
      <c r="N130" s="8"/>
      <c r="P130" s="59"/>
      <c r="R130" s="85"/>
      <c r="S130" s="85"/>
      <c r="T130" s="85"/>
      <c r="U130" s="85"/>
      <c r="V130" s="85"/>
      <c r="W130" s="85"/>
      <c r="X130" s="85"/>
      <c r="Y130" s="40"/>
      <c r="Z130" s="40"/>
      <c r="AA130" s="40"/>
      <c r="AB130" s="40"/>
      <c r="AC130" s="40"/>
      <c r="AD130" s="40"/>
      <c r="AE130" s="40"/>
      <c r="AF130" s="40"/>
      <c r="AG130" s="14"/>
      <c r="AH130" s="11"/>
      <c r="AI130" s="35"/>
      <c r="AJ130" s="11"/>
    </row>
    <row r="131" spans="2:36" ht="16.5" x14ac:dyDescent="0.3">
      <c r="B131" s="8">
        <v>125</v>
      </c>
      <c r="C131" s="73"/>
      <c r="D131" s="74"/>
      <c r="E131" s="74"/>
      <c r="F131" s="74"/>
      <c r="G131" s="74"/>
      <c r="H131" s="74"/>
      <c r="I131" s="74"/>
      <c r="J131" s="73"/>
      <c r="K131" s="74"/>
      <c r="L131" s="76">
        <v>0</v>
      </c>
      <c r="M131" s="76">
        <v>0</v>
      </c>
      <c r="N131" s="8"/>
      <c r="P131" s="59"/>
      <c r="R131" s="85"/>
      <c r="S131" s="85"/>
      <c r="T131" s="85"/>
      <c r="U131" s="85"/>
      <c r="V131" s="85"/>
      <c r="W131" s="85"/>
      <c r="X131" s="85"/>
      <c r="Y131" s="40"/>
      <c r="Z131" s="40"/>
      <c r="AA131" s="40"/>
      <c r="AB131" s="40"/>
      <c r="AC131" s="40"/>
      <c r="AD131" s="40"/>
      <c r="AE131" s="40"/>
      <c r="AF131" s="40"/>
      <c r="AG131" s="14"/>
      <c r="AH131" s="11"/>
      <c r="AI131" s="35"/>
      <c r="AJ131" s="11"/>
    </row>
    <row r="132" spans="2:36" ht="16.5" x14ac:dyDescent="0.3">
      <c r="B132" s="8">
        <v>126</v>
      </c>
      <c r="C132" s="75"/>
      <c r="D132" s="76"/>
      <c r="E132" s="76"/>
      <c r="F132" s="76"/>
      <c r="G132" s="76"/>
      <c r="H132" s="76"/>
      <c r="I132" s="76"/>
      <c r="J132" s="75"/>
      <c r="K132" s="76"/>
      <c r="L132" s="76">
        <v>0</v>
      </c>
      <c r="M132" s="76">
        <v>0</v>
      </c>
      <c r="N132" s="8"/>
      <c r="P132" s="59"/>
      <c r="R132" s="14"/>
      <c r="S132" s="14"/>
      <c r="T132" s="14"/>
      <c r="U132" s="14"/>
      <c r="V132" s="14"/>
      <c r="W132" s="14"/>
      <c r="X132" s="14"/>
      <c r="Y132" s="40"/>
      <c r="Z132" s="40"/>
      <c r="AA132" s="40"/>
      <c r="AB132" s="40"/>
      <c r="AC132" s="40"/>
      <c r="AD132" s="40"/>
      <c r="AE132" s="40"/>
      <c r="AF132" s="40"/>
      <c r="AG132" s="14"/>
      <c r="AH132" s="11"/>
      <c r="AI132" s="35"/>
      <c r="AJ132" s="11"/>
    </row>
    <row r="133" spans="2:36" ht="16.5" x14ac:dyDescent="0.3">
      <c r="B133" s="8">
        <v>127</v>
      </c>
      <c r="C133" s="73"/>
      <c r="D133" s="74"/>
      <c r="E133" s="74"/>
      <c r="F133" s="74"/>
      <c r="G133" s="74"/>
      <c r="H133" s="74"/>
      <c r="I133" s="74"/>
      <c r="J133" s="73"/>
      <c r="K133" s="74"/>
      <c r="L133" s="76">
        <v>0</v>
      </c>
      <c r="M133" s="76">
        <v>0</v>
      </c>
      <c r="N133" s="8"/>
      <c r="P133" s="59"/>
      <c r="R133" s="14"/>
      <c r="S133" s="14"/>
      <c r="T133" s="14"/>
      <c r="U133" s="14"/>
      <c r="V133" s="14"/>
      <c r="W133" s="14"/>
      <c r="X133" s="14"/>
      <c r="Y133" s="40"/>
      <c r="Z133" s="40"/>
      <c r="AA133" s="40"/>
      <c r="AB133" s="40"/>
      <c r="AC133" s="40"/>
      <c r="AD133" s="40"/>
      <c r="AE133" s="40"/>
      <c r="AF133" s="40"/>
      <c r="AG133" s="14"/>
      <c r="AH133" s="11"/>
      <c r="AI133" s="35"/>
      <c r="AJ133" s="11"/>
    </row>
    <row r="134" spans="2:36" ht="16.5" x14ac:dyDescent="0.3">
      <c r="B134" s="8">
        <v>128</v>
      </c>
      <c r="C134" s="75"/>
      <c r="D134" s="76"/>
      <c r="E134" s="76"/>
      <c r="F134" s="76"/>
      <c r="G134" s="76"/>
      <c r="H134" s="76"/>
      <c r="I134" s="76"/>
      <c r="J134" s="75"/>
      <c r="K134" s="76"/>
      <c r="L134" s="76">
        <v>0</v>
      </c>
      <c r="M134" s="76">
        <v>0</v>
      </c>
      <c r="N134" s="8"/>
      <c r="P134" s="59"/>
      <c r="R134" s="87"/>
      <c r="S134" s="14"/>
      <c r="T134" s="14"/>
      <c r="U134" s="14"/>
      <c r="V134" s="14"/>
      <c r="W134" s="14"/>
      <c r="X134" s="14"/>
      <c r="Y134" s="40"/>
      <c r="Z134" s="40"/>
      <c r="AA134" s="40"/>
      <c r="AB134" s="40"/>
      <c r="AC134" s="40"/>
      <c r="AD134" s="40"/>
      <c r="AE134" s="40"/>
      <c r="AF134" s="40"/>
      <c r="AG134" s="14"/>
      <c r="AH134" s="11"/>
      <c r="AI134" s="35"/>
      <c r="AJ134" s="11"/>
    </row>
    <row r="135" spans="2:36" ht="16.5" x14ac:dyDescent="0.3">
      <c r="B135" s="8">
        <v>129</v>
      </c>
      <c r="C135" s="73"/>
      <c r="D135" s="74"/>
      <c r="E135" s="74"/>
      <c r="F135" s="74"/>
      <c r="G135" s="74"/>
      <c r="H135" s="74"/>
      <c r="I135" s="74"/>
      <c r="J135" s="73"/>
      <c r="K135" s="74"/>
      <c r="L135" s="76">
        <v>0</v>
      </c>
      <c r="M135" s="76">
        <v>0</v>
      </c>
      <c r="N135" s="8"/>
      <c r="P135" s="59"/>
      <c r="R135" s="87"/>
      <c r="S135" s="14"/>
      <c r="T135" s="14"/>
      <c r="U135" s="14"/>
      <c r="V135" s="14"/>
      <c r="W135" s="14"/>
      <c r="X135" s="14"/>
      <c r="Y135" s="40"/>
      <c r="Z135" s="40"/>
      <c r="AA135" s="40"/>
      <c r="AB135" s="40"/>
      <c r="AC135" s="40"/>
      <c r="AD135" s="40"/>
      <c r="AE135" s="40"/>
      <c r="AF135" s="40"/>
      <c r="AG135" s="14"/>
      <c r="AH135" s="11"/>
      <c r="AI135" s="35"/>
      <c r="AJ135" s="11"/>
    </row>
    <row r="136" spans="2:36" ht="16.5" x14ac:dyDescent="0.3">
      <c r="B136" s="8">
        <v>130</v>
      </c>
      <c r="C136" s="75"/>
      <c r="D136" s="76"/>
      <c r="E136" s="76"/>
      <c r="F136" s="76"/>
      <c r="G136" s="76"/>
      <c r="H136" s="76"/>
      <c r="I136" s="76"/>
      <c r="J136" s="75"/>
      <c r="K136" s="76"/>
      <c r="L136" s="76">
        <v>0</v>
      </c>
      <c r="M136" s="76">
        <v>0</v>
      </c>
      <c r="N136" s="8"/>
      <c r="P136" s="59"/>
      <c r="R136" s="87"/>
      <c r="S136" s="14"/>
      <c r="T136" s="14"/>
      <c r="U136" s="14"/>
      <c r="V136" s="14"/>
      <c r="W136" s="14"/>
      <c r="X136" s="14"/>
      <c r="Y136" s="40"/>
      <c r="Z136" s="40"/>
      <c r="AA136" s="40"/>
      <c r="AB136" s="40"/>
      <c r="AC136" s="40"/>
      <c r="AD136" s="40"/>
      <c r="AE136" s="40"/>
      <c r="AF136" s="40"/>
      <c r="AG136" s="14"/>
      <c r="AH136" s="11"/>
      <c r="AI136" s="35"/>
      <c r="AJ136" s="11"/>
    </row>
    <row r="137" spans="2:36" ht="16.5" x14ac:dyDescent="0.3">
      <c r="B137" s="8">
        <v>131</v>
      </c>
      <c r="C137" s="73"/>
      <c r="D137" s="74"/>
      <c r="E137" s="74"/>
      <c r="F137" s="74"/>
      <c r="G137" s="74"/>
      <c r="H137" s="74"/>
      <c r="I137" s="74"/>
      <c r="J137" s="73"/>
      <c r="K137" s="74"/>
      <c r="L137" s="76">
        <v>0</v>
      </c>
      <c r="M137" s="76">
        <v>0</v>
      </c>
      <c r="N137" s="8"/>
      <c r="P137" s="59"/>
      <c r="R137" s="87"/>
      <c r="S137" s="14"/>
      <c r="T137" s="14"/>
      <c r="U137" s="14"/>
      <c r="V137" s="14"/>
      <c r="W137" s="14"/>
      <c r="X137" s="14"/>
      <c r="Y137" s="40"/>
      <c r="Z137" s="40"/>
      <c r="AA137" s="40"/>
      <c r="AB137" s="40"/>
      <c r="AC137" s="40"/>
      <c r="AD137" s="40"/>
      <c r="AE137" s="40"/>
      <c r="AF137" s="40"/>
      <c r="AG137" s="14"/>
      <c r="AH137" s="11"/>
      <c r="AI137" s="35"/>
      <c r="AJ137" s="11"/>
    </row>
    <row r="138" spans="2:36" ht="16.5" x14ac:dyDescent="0.3">
      <c r="B138" s="8">
        <v>132</v>
      </c>
      <c r="C138" s="75"/>
      <c r="D138" s="76"/>
      <c r="E138" s="76"/>
      <c r="F138" s="76"/>
      <c r="G138" s="76"/>
      <c r="H138" s="76"/>
      <c r="I138" s="76"/>
      <c r="J138" s="75"/>
      <c r="K138" s="76"/>
      <c r="L138" s="76">
        <v>0</v>
      </c>
      <c r="M138" s="76">
        <v>0</v>
      </c>
      <c r="N138" s="8"/>
      <c r="P138" s="59"/>
      <c r="R138" s="87"/>
      <c r="S138" s="14"/>
      <c r="T138" s="14"/>
      <c r="U138" s="14"/>
      <c r="V138" s="14"/>
      <c r="W138" s="14"/>
      <c r="X138" s="14"/>
      <c r="Y138" s="40"/>
      <c r="Z138" s="40"/>
      <c r="AA138" s="40"/>
      <c r="AB138" s="40"/>
      <c r="AC138" s="40"/>
      <c r="AD138" s="40"/>
      <c r="AE138" s="40"/>
      <c r="AF138" s="40"/>
      <c r="AG138" s="14"/>
      <c r="AH138" s="11"/>
      <c r="AI138" s="35"/>
      <c r="AJ138" s="11"/>
    </row>
    <row r="139" spans="2:36" ht="16.5" x14ac:dyDescent="0.3">
      <c r="B139" s="8">
        <v>133</v>
      </c>
      <c r="C139" s="73"/>
      <c r="D139" s="74"/>
      <c r="E139" s="74"/>
      <c r="F139" s="74"/>
      <c r="G139" s="74"/>
      <c r="H139" s="74"/>
      <c r="I139" s="74"/>
      <c r="J139" s="73"/>
      <c r="K139" s="74"/>
      <c r="L139" s="76">
        <v>0</v>
      </c>
      <c r="M139" s="76">
        <v>0</v>
      </c>
      <c r="N139" s="8"/>
      <c r="P139" s="59"/>
      <c r="R139" s="87"/>
      <c r="S139" s="14"/>
      <c r="T139" s="14"/>
      <c r="U139" s="14"/>
      <c r="V139" s="14"/>
      <c r="W139" s="14"/>
      <c r="X139" s="14"/>
      <c r="Y139" s="40"/>
      <c r="Z139" s="40"/>
      <c r="AA139" s="40"/>
      <c r="AB139" s="40"/>
      <c r="AC139" s="40"/>
      <c r="AD139" s="40"/>
      <c r="AE139" s="40"/>
      <c r="AF139" s="40"/>
      <c r="AG139" s="14"/>
      <c r="AH139" s="11"/>
      <c r="AI139" s="35"/>
      <c r="AJ139" s="11"/>
    </row>
    <row r="140" spans="2:36" ht="16.5" x14ac:dyDescent="0.3">
      <c r="B140" s="8">
        <v>134</v>
      </c>
      <c r="C140" s="75"/>
      <c r="D140" s="76"/>
      <c r="E140" s="76"/>
      <c r="F140" s="76"/>
      <c r="G140" s="76"/>
      <c r="H140" s="76"/>
      <c r="I140" s="76"/>
      <c r="J140" s="75"/>
      <c r="K140" s="76"/>
      <c r="L140" s="76">
        <v>0</v>
      </c>
      <c r="M140" s="76">
        <v>0</v>
      </c>
      <c r="N140" s="8"/>
      <c r="P140" s="59"/>
      <c r="R140" s="87"/>
      <c r="S140" s="14"/>
      <c r="T140" s="14"/>
      <c r="U140" s="14"/>
      <c r="V140" s="14"/>
      <c r="W140" s="14"/>
      <c r="X140" s="14"/>
      <c r="Y140" s="40"/>
      <c r="Z140" s="40"/>
      <c r="AA140" s="40"/>
      <c r="AB140" s="40"/>
      <c r="AC140" s="40"/>
      <c r="AD140" s="40"/>
      <c r="AE140" s="40"/>
      <c r="AF140" s="40"/>
      <c r="AG140" s="14"/>
      <c r="AH140" s="11"/>
      <c r="AI140" s="35"/>
      <c r="AJ140" s="11"/>
    </row>
    <row r="141" spans="2:36" ht="16.5" x14ac:dyDescent="0.3">
      <c r="B141" s="8">
        <v>135</v>
      </c>
      <c r="C141" s="73"/>
      <c r="D141" s="74"/>
      <c r="E141" s="74"/>
      <c r="F141" s="74"/>
      <c r="G141" s="74"/>
      <c r="H141" s="74"/>
      <c r="I141" s="74"/>
      <c r="J141" s="73"/>
      <c r="K141" s="74"/>
      <c r="L141" s="76">
        <v>0</v>
      </c>
      <c r="M141" s="76">
        <v>0</v>
      </c>
      <c r="N141" s="8"/>
      <c r="P141" s="59"/>
      <c r="R141" s="87"/>
      <c r="S141" s="14"/>
      <c r="T141" s="14"/>
      <c r="U141" s="14"/>
      <c r="V141" s="14"/>
      <c r="W141" s="14"/>
      <c r="X141" s="14"/>
      <c r="Y141" s="40"/>
      <c r="Z141" s="40"/>
      <c r="AA141" s="40"/>
      <c r="AB141" s="40"/>
      <c r="AC141" s="40"/>
      <c r="AD141" s="40"/>
      <c r="AE141" s="40"/>
      <c r="AF141" s="40"/>
      <c r="AG141" s="14"/>
      <c r="AH141" s="11"/>
      <c r="AI141" s="35"/>
      <c r="AJ141" s="11"/>
    </row>
    <row r="142" spans="2:36" ht="16.5" x14ac:dyDescent="0.3">
      <c r="B142" s="8">
        <v>136</v>
      </c>
      <c r="C142" s="75"/>
      <c r="D142" s="76"/>
      <c r="E142" s="76"/>
      <c r="F142" s="76"/>
      <c r="G142" s="76"/>
      <c r="H142" s="76"/>
      <c r="I142" s="76"/>
      <c r="J142" s="75"/>
      <c r="K142" s="76"/>
      <c r="L142" s="76">
        <v>0</v>
      </c>
      <c r="M142" s="76">
        <v>0</v>
      </c>
      <c r="N142" s="8"/>
      <c r="P142" s="59"/>
      <c r="R142" s="87"/>
      <c r="S142" s="14"/>
      <c r="T142" s="14"/>
      <c r="U142" s="14"/>
      <c r="V142" s="14"/>
      <c r="W142" s="14"/>
      <c r="X142" s="14"/>
      <c r="Y142" s="40"/>
      <c r="Z142" s="40"/>
      <c r="AA142" s="40"/>
      <c r="AB142" s="40"/>
      <c r="AC142" s="40"/>
      <c r="AD142" s="40"/>
      <c r="AE142" s="40"/>
      <c r="AF142" s="40"/>
      <c r="AG142" s="14"/>
      <c r="AH142" s="11"/>
      <c r="AI142" s="35"/>
      <c r="AJ142" s="11"/>
    </row>
    <row r="143" spans="2:36" ht="16.5" x14ac:dyDescent="0.3">
      <c r="B143" s="8">
        <v>137</v>
      </c>
      <c r="C143" s="73"/>
      <c r="D143" s="74"/>
      <c r="E143" s="74"/>
      <c r="F143" s="74"/>
      <c r="G143" s="74"/>
      <c r="H143" s="74"/>
      <c r="I143" s="74"/>
      <c r="J143" s="73"/>
      <c r="K143" s="74"/>
      <c r="L143" s="76">
        <v>0</v>
      </c>
      <c r="M143" s="76">
        <v>0</v>
      </c>
      <c r="N143" s="8"/>
      <c r="P143" s="59"/>
      <c r="R143" s="87"/>
      <c r="S143" s="14"/>
      <c r="T143" s="14"/>
      <c r="U143" s="14"/>
      <c r="V143" s="14"/>
      <c r="W143" s="14"/>
      <c r="X143" s="14"/>
      <c r="Y143" s="40"/>
      <c r="Z143" s="40"/>
      <c r="AA143" s="40"/>
      <c r="AB143" s="40"/>
      <c r="AC143" s="40"/>
      <c r="AD143" s="40"/>
      <c r="AE143" s="40"/>
      <c r="AF143" s="40"/>
      <c r="AG143" s="14"/>
      <c r="AH143" s="11"/>
      <c r="AI143" s="35"/>
      <c r="AJ143" s="11"/>
    </row>
  </sheetData>
  <conditionalFormatting sqref="P6:P7 P32:P143">
    <cfRule type="cellIs" dxfId="79" priority="9" operator="lessThan">
      <formula>0</formula>
    </cfRule>
    <cfRule type="cellIs" dxfId="78" priority="10" operator="greaterThan">
      <formula>0</formula>
    </cfRule>
  </conditionalFormatting>
  <conditionalFormatting sqref="P2:P5">
    <cfRule type="cellIs" dxfId="77" priority="7" operator="lessThan">
      <formula>0</formula>
    </cfRule>
    <cfRule type="cellIs" dxfId="76" priority="8" operator="greaterThan">
      <formula>0</formula>
    </cfRule>
  </conditionalFormatting>
  <conditionalFormatting sqref="P8:P21">
    <cfRule type="cellIs" dxfId="75" priority="5" operator="lessThan">
      <formula>0</formula>
    </cfRule>
    <cfRule type="cellIs" dxfId="74" priority="6" operator="greaterThan">
      <formula>0</formula>
    </cfRule>
  </conditionalFormatting>
  <conditionalFormatting sqref="P22">
    <cfRule type="cellIs" dxfId="73" priority="3" operator="lessThan">
      <formula>0</formula>
    </cfRule>
    <cfRule type="cellIs" dxfId="72" priority="4" operator="greaterThan">
      <formula>0</formula>
    </cfRule>
  </conditionalFormatting>
  <conditionalFormatting sqref="P23:P31">
    <cfRule type="cellIs" dxfId="71" priority="1" operator="lessThan">
      <formula>0</formula>
    </cfRule>
    <cfRule type="cellIs" dxfId="70" priority="2" operator="greaterThan">
      <formula>0</formula>
    </cfRule>
  </conditionalFormatting>
  <hyperlinks>
    <hyperlink ref="Y4" r:id="rId1" xr:uid="{00000000-0004-0000-0500-000000000000}"/>
    <hyperlink ref="Z4" r:id="rId2" xr:uid="{00000000-0004-0000-0500-000001000000}"/>
    <hyperlink ref="AA4" r:id="rId3" xr:uid="{00000000-0004-0000-0500-000002000000}"/>
    <hyperlink ref="AB4" r:id="rId4" xr:uid="{00000000-0004-0000-0500-000003000000}"/>
    <hyperlink ref="AC4" r:id="rId5" xr:uid="{00000000-0004-0000-0500-000004000000}"/>
    <hyperlink ref="AD4" r:id="rId6" xr:uid="{00000000-0004-0000-0500-000005000000}"/>
    <hyperlink ref="Y2" r:id="rId7" xr:uid="{00000000-0004-0000-0500-000006000000}"/>
    <hyperlink ref="Z2" r:id="rId8" xr:uid="{00000000-0004-0000-0500-000007000000}"/>
    <hyperlink ref="AA2" r:id="rId9" xr:uid="{00000000-0004-0000-0500-000008000000}"/>
    <hyperlink ref="AB2" r:id="rId10" xr:uid="{00000000-0004-0000-0500-000009000000}"/>
    <hyperlink ref="AC2" r:id="rId11" xr:uid="{00000000-0004-0000-0500-00000A000000}"/>
    <hyperlink ref="AD2" r:id="rId12" xr:uid="{00000000-0004-0000-0500-00000B000000}"/>
    <hyperlink ref="Z7" r:id="rId13" xr:uid="{00000000-0004-0000-0500-00000C000000}"/>
    <hyperlink ref="AC7" r:id="rId14" xr:uid="{00000000-0004-0000-0500-00000D000000}"/>
    <hyperlink ref="AB7" r:id="rId15" xr:uid="{00000000-0004-0000-0500-00000E000000}"/>
    <hyperlink ref="AA7" r:id="rId16" xr:uid="{00000000-0004-0000-0500-00000F000000}"/>
    <hyperlink ref="Y7" r:id="rId17" xr:uid="{00000000-0004-0000-0500-000010000000}"/>
    <hyperlink ref="Z6" r:id="rId18" xr:uid="{00000000-0004-0000-0500-000011000000}"/>
    <hyperlink ref="AC6" r:id="rId19" xr:uid="{00000000-0004-0000-0500-000012000000}"/>
    <hyperlink ref="AB6" r:id="rId20" xr:uid="{00000000-0004-0000-0500-000013000000}"/>
    <hyperlink ref="AA6" r:id="rId21" xr:uid="{00000000-0004-0000-0500-000014000000}"/>
    <hyperlink ref="Y6" r:id="rId22" xr:uid="{00000000-0004-0000-0500-000015000000}"/>
    <hyperlink ref="Y8" r:id="rId23" xr:uid="{00000000-0004-0000-0500-000016000000}"/>
    <hyperlink ref="Z8" r:id="rId24" xr:uid="{00000000-0004-0000-0500-000017000000}"/>
    <hyperlink ref="AA8" r:id="rId25" xr:uid="{00000000-0004-0000-0500-000018000000}"/>
    <hyperlink ref="AB8" r:id="rId26" xr:uid="{00000000-0004-0000-0500-000019000000}"/>
    <hyperlink ref="AC8" r:id="rId27" xr:uid="{00000000-0004-0000-0500-00001A000000}"/>
    <hyperlink ref="AD8" r:id="rId28" xr:uid="{00000000-0004-0000-0500-00001B000000}"/>
    <hyperlink ref="Z9" r:id="rId29" xr:uid="{00000000-0004-0000-0500-00001C000000}"/>
    <hyperlink ref="AA9" r:id="rId30" xr:uid="{00000000-0004-0000-0500-00001D000000}"/>
    <hyperlink ref="AB9" r:id="rId31" xr:uid="{00000000-0004-0000-0500-00001E000000}"/>
    <hyperlink ref="AC9" r:id="rId32" xr:uid="{00000000-0004-0000-0500-00001F000000}"/>
    <hyperlink ref="AD9" r:id="rId33" xr:uid="{00000000-0004-0000-0500-000020000000}"/>
    <hyperlink ref="Y9" r:id="rId34" xr:uid="{00000000-0004-0000-0500-000021000000}"/>
    <hyperlink ref="Y10" r:id="rId35" xr:uid="{00000000-0004-0000-0500-000022000000}"/>
    <hyperlink ref="Z10" r:id="rId36" xr:uid="{00000000-0004-0000-0500-000023000000}"/>
    <hyperlink ref="AA10" r:id="rId37" xr:uid="{00000000-0004-0000-0500-000024000000}"/>
    <hyperlink ref="AB10" r:id="rId38" xr:uid="{00000000-0004-0000-0500-000025000000}"/>
    <hyperlink ref="AC10" r:id="rId39" xr:uid="{00000000-0004-0000-0500-000026000000}"/>
    <hyperlink ref="AD10" r:id="rId40" xr:uid="{00000000-0004-0000-0500-000027000000}"/>
    <hyperlink ref="AE10" r:id="rId41" xr:uid="{00000000-0004-0000-0500-000028000000}"/>
    <hyperlink ref="Y11" r:id="rId42" xr:uid="{00000000-0004-0000-0500-000029000000}"/>
    <hyperlink ref="Z11" r:id="rId43" xr:uid="{00000000-0004-0000-0500-00002A000000}"/>
    <hyperlink ref="AA11" r:id="rId44" xr:uid="{00000000-0004-0000-0500-00002B000000}"/>
    <hyperlink ref="AB11" r:id="rId45" xr:uid="{00000000-0004-0000-0500-00002C000000}"/>
    <hyperlink ref="AC11" r:id="rId46" xr:uid="{00000000-0004-0000-0500-00002D000000}"/>
    <hyperlink ref="AD11" r:id="rId47" xr:uid="{00000000-0004-0000-0500-00002E000000}"/>
    <hyperlink ref="AE11" r:id="rId48" xr:uid="{00000000-0004-0000-0500-00002F000000}"/>
    <hyperlink ref="Y12" r:id="rId49" xr:uid="{00000000-0004-0000-0500-000030000000}"/>
    <hyperlink ref="Z12" r:id="rId50" xr:uid="{00000000-0004-0000-0500-000031000000}"/>
    <hyperlink ref="AA12" r:id="rId51" xr:uid="{00000000-0004-0000-0500-000032000000}"/>
    <hyperlink ref="AB12" r:id="rId52" xr:uid="{00000000-0004-0000-0500-000033000000}"/>
    <hyperlink ref="AC12" r:id="rId53" xr:uid="{00000000-0004-0000-0500-000034000000}"/>
    <hyperlink ref="AD12" r:id="rId54" xr:uid="{00000000-0004-0000-0500-000035000000}"/>
    <hyperlink ref="AE12" r:id="rId55" xr:uid="{00000000-0004-0000-0500-000036000000}"/>
    <hyperlink ref="Y13" r:id="rId56" xr:uid="{00000000-0004-0000-0500-000037000000}"/>
    <hyperlink ref="Z13" r:id="rId57" xr:uid="{00000000-0004-0000-0500-000038000000}"/>
    <hyperlink ref="AA13" r:id="rId58" xr:uid="{00000000-0004-0000-0500-000039000000}"/>
    <hyperlink ref="AB13" r:id="rId59" xr:uid="{00000000-0004-0000-0500-00003A000000}"/>
    <hyperlink ref="AC13" r:id="rId60" xr:uid="{00000000-0004-0000-0500-00003B000000}"/>
    <hyperlink ref="AD13" r:id="rId61" xr:uid="{00000000-0004-0000-0500-00003C000000}"/>
    <hyperlink ref="AE13" r:id="rId62" xr:uid="{00000000-0004-0000-0500-00003D000000}"/>
    <hyperlink ref="Y14" r:id="rId63" xr:uid="{00000000-0004-0000-0500-00003E000000}"/>
    <hyperlink ref="Z14" r:id="rId64" xr:uid="{00000000-0004-0000-0500-00003F000000}"/>
    <hyperlink ref="AA14" r:id="rId65" xr:uid="{00000000-0004-0000-0500-000040000000}"/>
    <hyperlink ref="AB14" r:id="rId66" xr:uid="{00000000-0004-0000-0500-000041000000}"/>
    <hyperlink ref="AC14" r:id="rId67" xr:uid="{00000000-0004-0000-0500-000042000000}"/>
    <hyperlink ref="AD14" r:id="rId68" xr:uid="{00000000-0004-0000-0500-000043000000}"/>
    <hyperlink ref="AE14" r:id="rId69" xr:uid="{00000000-0004-0000-0500-000044000000}"/>
    <hyperlink ref="Y15" r:id="rId70" xr:uid="{00000000-0004-0000-0500-000045000000}"/>
    <hyperlink ref="Z15" r:id="rId71" xr:uid="{00000000-0004-0000-0500-000046000000}"/>
    <hyperlink ref="AA15" r:id="rId72" xr:uid="{00000000-0004-0000-0500-000047000000}"/>
    <hyperlink ref="AB15" r:id="rId73" xr:uid="{00000000-0004-0000-0500-000048000000}"/>
    <hyperlink ref="AC15" r:id="rId74" xr:uid="{00000000-0004-0000-0500-000049000000}"/>
    <hyperlink ref="AD15" r:id="rId75" xr:uid="{00000000-0004-0000-0500-00004A000000}"/>
    <hyperlink ref="Y16" r:id="rId76" xr:uid="{00000000-0004-0000-0500-00004B000000}"/>
    <hyperlink ref="Z16" r:id="rId77" xr:uid="{00000000-0004-0000-0500-00004C000000}"/>
    <hyperlink ref="AA16" r:id="rId78" xr:uid="{00000000-0004-0000-0500-00004D000000}"/>
    <hyperlink ref="AB16" r:id="rId79" xr:uid="{00000000-0004-0000-0500-00004E000000}"/>
    <hyperlink ref="AC16" r:id="rId80" xr:uid="{00000000-0004-0000-0500-00004F000000}"/>
    <hyperlink ref="AD16" r:id="rId81" xr:uid="{00000000-0004-0000-0500-000050000000}"/>
    <hyperlink ref="Y17" r:id="rId82" xr:uid="{00000000-0004-0000-0500-000051000000}"/>
    <hyperlink ref="Z17" r:id="rId83" xr:uid="{00000000-0004-0000-0500-000052000000}"/>
    <hyperlink ref="AA17" r:id="rId84" xr:uid="{00000000-0004-0000-0500-000053000000}"/>
    <hyperlink ref="AB17" r:id="rId85" xr:uid="{00000000-0004-0000-0500-000054000000}"/>
    <hyperlink ref="AC17" r:id="rId86" xr:uid="{00000000-0004-0000-0500-000055000000}"/>
    <hyperlink ref="AD17" r:id="rId87" xr:uid="{00000000-0004-0000-0500-000056000000}"/>
    <hyperlink ref="Y18" r:id="rId88" xr:uid="{00000000-0004-0000-0500-000057000000}"/>
    <hyperlink ref="Z18" r:id="rId89" xr:uid="{00000000-0004-0000-0500-000058000000}"/>
    <hyperlink ref="AA18" r:id="rId90" xr:uid="{00000000-0004-0000-0500-000059000000}"/>
    <hyperlink ref="AB18" r:id="rId91" xr:uid="{00000000-0004-0000-0500-00005A000000}"/>
    <hyperlink ref="AC18" r:id="rId92" xr:uid="{00000000-0004-0000-0500-00005B000000}"/>
    <hyperlink ref="AD18" r:id="rId93" xr:uid="{00000000-0004-0000-0500-00005C000000}"/>
    <hyperlink ref="Y19" r:id="rId94" xr:uid="{00000000-0004-0000-0500-00005D000000}"/>
    <hyperlink ref="Z19" r:id="rId95" xr:uid="{00000000-0004-0000-0500-00005E000000}"/>
    <hyperlink ref="AA19" r:id="rId96" xr:uid="{00000000-0004-0000-0500-00005F000000}"/>
    <hyperlink ref="AB19" r:id="rId97" xr:uid="{00000000-0004-0000-0500-000060000000}"/>
    <hyperlink ref="AC19" r:id="rId98" xr:uid="{00000000-0004-0000-0500-000061000000}"/>
    <hyperlink ref="AD19" r:id="rId99" xr:uid="{00000000-0004-0000-0500-000062000000}"/>
    <hyperlink ref="Y20" r:id="rId100" xr:uid="{00000000-0004-0000-0500-000063000000}"/>
    <hyperlink ref="Z20" r:id="rId101" xr:uid="{00000000-0004-0000-0500-000064000000}"/>
    <hyperlink ref="AA20" r:id="rId102" xr:uid="{00000000-0004-0000-0500-000065000000}"/>
    <hyperlink ref="AB20" r:id="rId103" xr:uid="{00000000-0004-0000-0500-000066000000}"/>
    <hyperlink ref="AC20" r:id="rId104" xr:uid="{00000000-0004-0000-0500-000067000000}"/>
    <hyperlink ref="AD20" r:id="rId105" xr:uid="{00000000-0004-0000-0500-000068000000}"/>
    <hyperlink ref="Z21" r:id="rId106" xr:uid="{00000000-0004-0000-0500-000069000000}"/>
    <hyperlink ref="AA21" r:id="rId107" xr:uid="{00000000-0004-0000-0500-00006A000000}"/>
    <hyperlink ref="AB21" r:id="rId108" xr:uid="{00000000-0004-0000-0500-00006B000000}"/>
    <hyperlink ref="AC21" r:id="rId109" xr:uid="{00000000-0004-0000-0500-00006C000000}"/>
    <hyperlink ref="AD21" r:id="rId110" xr:uid="{00000000-0004-0000-0500-00006D000000}"/>
    <hyperlink ref="Z22" r:id="rId111" xr:uid="{00000000-0004-0000-0500-00006E000000}"/>
    <hyperlink ref="AA22" r:id="rId112" xr:uid="{00000000-0004-0000-0500-00006F000000}"/>
    <hyperlink ref="AB22" r:id="rId113" xr:uid="{00000000-0004-0000-0500-000070000000}"/>
    <hyperlink ref="AC22" r:id="rId114" xr:uid="{00000000-0004-0000-0500-000071000000}"/>
    <hyperlink ref="AD22" r:id="rId115" xr:uid="{00000000-0004-0000-0500-000072000000}"/>
    <hyperlink ref="Z23" r:id="rId116" xr:uid="{00000000-0004-0000-0500-000073000000}"/>
    <hyperlink ref="AA23" r:id="rId117" xr:uid="{00000000-0004-0000-0500-000074000000}"/>
    <hyperlink ref="AB23" r:id="rId118" xr:uid="{00000000-0004-0000-0500-000075000000}"/>
    <hyperlink ref="AC23" r:id="rId119" xr:uid="{00000000-0004-0000-0500-000076000000}"/>
    <hyperlink ref="AD23" r:id="rId120" xr:uid="{00000000-0004-0000-0500-000077000000}"/>
    <hyperlink ref="Z24" r:id="rId121" xr:uid="{00000000-0004-0000-0500-000078000000}"/>
    <hyperlink ref="AA24" r:id="rId122" xr:uid="{00000000-0004-0000-0500-000079000000}"/>
    <hyperlink ref="AB24" r:id="rId123" xr:uid="{00000000-0004-0000-0500-00007A000000}"/>
    <hyperlink ref="AC24" r:id="rId124" xr:uid="{00000000-0004-0000-0500-00007B000000}"/>
    <hyperlink ref="AD24" r:id="rId125" xr:uid="{00000000-0004-0000-0500-00007C000000}"/>
    <hyperlink ref="Z25" r:id="rId126" xr:uid="{00000000-0004-0000-0500-00007D000000}"/>
    <hyperlink ref="AA25" r:id="rId127" xr:uid="{00000000-0004-0000-0500-00007E000000}"/>
    <hyperlink ref="AB25" r:id="rId128" xr:uid="{00000000-0004-0000-0500-00007F000000}"/>
    <hyperlink ref="AC25" r:id="rId129" xr:uid="{00000000-0004-0000-0500-000080000000}"/>
    <hyperlink ref="AD25" r:id="rId130" xr:uid="{00000000-0004-0000-0500-000081000000}"/>
    <hyperlink ref="Z26" r:id="rId131" xr:uid="{00000000-0004-0000-0500-000082000000}"/>
    <hyperlink ref="AB26" r:id="rId132" xr:uid="{00000000-0004-0000-0500-000083000000}"/>
    <hyperlink ref="AC26" r:id="rId133" xr:uid="{00000000-0004-0000-0500-000084000000}"/>
    <hyperlink ref="AD26" r:id="rId134" xr:uid="{00000000-0004-0000-0500-000085000000}"/>
    <hyperlink ref="AA26" r:id="rId135" xr:uid="{00000000-0004-0000-0500-000086000000}"/>
    <hyperlink ref="Z27" r:id="rId136" xr:uid="{00000000-0004-0000-0500-000087000000}"/>
    <hyperlink ref="AA27" r:id="rId137" xr:uid="{00000000-0004-0000-0500-000088000000}"/>
    <hyperlink ref="AB27" r:id="rId138" xr:uid="{00000000-0004-0000-0500-000089000000}"/>
    <hyperlink ref="AC27" r:id="rId139" xr:uid="{00000000-0004-0000-0500-00008A000000}"/>
    <hyperlink ref="AD27" r:id="rId140" xr:uid="{00000000-0004-0000-0500-00008B000000}"/>
    <hyperlink ref="Z29" r:id="rId141" xr:uid="{00000000-0004-0000-0500-00008C000000}"/>
    <hyperlink ref="AA29" r:id="rId142" xr:uid="{00000000-0004-0000-0500-00008D000000}"/>
    <hyperlink ref="AB29" r:id="rId143" xr:uid="{00000000-0004-0000-0500-00008E000000}"/>
    <hyperlink ref="AC29" r:id="rId144" xr:uid="{00000000-0004-0000-0500-00008F000000}"/>
    <hyperlink ref="AD29" r:id="rId145" xr:uid="{00000000-0004-0000-0500-000090000000}"/>
    <hyperlink ref="Z30" r:id="rId146" xr:uid="{00000000-0004-0000-0500-000091000000}"/>
    <hyperlink ref="AA30" r:id="rId147" xr:uid="{00000000-0004-0000-0500-000092000000}"/>
    <hyperlink ref="AB30" r:id="rId148" xr:uid="{00000000-0004-0000-0500-000093000000}"/>
    <hyperlink ref="AC30" r:id="rId149" xr:uid="{00000000-0004-0000-0500-000094000000}"/>
    <hyperlink ref="AD30" r:id="rId150" xr:uid="{00000000-0004-0000-0500-000095000000}"/>
    <hyperlink ref="Z31" r:id="rId151" xr:uid="{00000000-0004-0000-0500-000096000000}"/>
    <hyperlink ref="AA31" r:id="rId152" xr:uid="{00000000-0004-0000-0500-000097000000}"/>
    <hyperlink ref="AB31" r:id="rId153" xr:uid="{00000000-0004-0000-0500-000098000000}"/>
    <hyperlink ref="AC31" r:id="rId154" xr:uid="{00000000-0004-0000-0500-000099000000}"/>
    <hyperlink ref="AD31" r:id="rId155" xr:uid="{00000000-0004-0000-0500-00009A000000}"/>
    <hyperlink ref="Z28" r:id="rId156" xr:uid="{00000000-0004-0000-0500-00009B000000}"/>
    <hyperlink ref="AA28" r:id="rId157" xr:uid="{00000000-0004-0000-0500-00009C000000}"/>
    <hyperlink ref="AB28" r:id="rId158" xr:uid="{00000000-0004-0000-0500-00009D000000}"/>
    <hyperlink ref="AC28" r:id="rId159" xr:uid="{00000000-0004-0000-0500-00009E000000}"/>
    <hyperlink ref="AD28" r:id="rId160" xr:uid="{00000000-0004-0000-0500-00009F000000}"/>
    <hyperlink ref="Y34" r:id="rId161" xr:uid="{00000000-0004-0000-0500-0000A0000000}"/>
    <hyperlink ref="Z34" r:id="rId162" xr:uid="{00000000-0004-0000-0500-0000A1000000}"/>
    <hyperlink ref="AA34" r:id="rId163" xr:uid="{00000000-0004-0000-0500-0000A2000000}"/>
    <hyperlink ref="AB34" r:id="rId164" xr:uid="{00000000-0004-0000-0500-0000A3000000}"/>
    <hyperlink ref="AC34" r:id="rId165" xr:uid="{00000000-0004-0000-0500-0000A4000000}"/>
    <hyperlink ref="AD34" r:id="rId166" xr:uid="{00000000-0004-0000-0500-0000A5000000}"/>
    <hyperlink ref="AD33" r:id="rId167" xr:uid="{00000000-0004-0000-0500-0000A6000000}"/>
    <hyperlink ref="AD32" r:id="rId168" xr:uid="{00000000-0004-0000-0500-0000A7000000}"/>
    <hyperlink ref="Y35" r:id="rId169" xr:uid="{00000000-0004-0000-0500-0000A8000000}"/>
    <hyperlink ref="Z35" r:id="rId170" xr:uid="{00000000-0004-0000-0500-0000A9000000}"/>
    <hyperlink ref="AA35" r:id="rId171" xr:uid="{00000000-0004-0000-0500-0000AA000000}"/>
    <hyperlink ref="AB35" r:id="rId172" xr:uid="{00000000-0004-0000-0500-0000AB000000}"/>
    <hyperlink ref="AC35" r:id="rId173" xr:uid="{00000000-0004-0000-0500-0000AC000000}"/>
    <hyperlink ref="AD35" r:id="rId174" xr:uid="{00000000-0004-0000-0500-0000AD000000}"/>
    <hyperlink ref="Y36" r:id="rId175" xr:uid="{00000000-0004-0000-0500-0000AE000000}"/>
    <hyperlink ref="Z36" r:id="rId176" xr:uid="{00000000-0004-0000-0500-0000AF000000}"/>
    <hyperlink ref="AA36" r:id="rId177" xr:uid="{00000000-0004-0000-0500-0000B0000000}"/>
    <hyperlink ref="AB36" r:id="rId178" xr:uid="{00000000-0004-0000-0500-0000B1000000}"/>
    <hyperlink ref="AC36" r:id="rId179" xr:uid="{00000000-0004-0000-0500-0000B2000000}"/>
    <hyperlink ref="AD36" r:id="rId180" xr:uid="{00000000-0004-0000-0500-0000B3000000}"/>
    <hyperlink ref="Y32" r:id="rId181" xr:uid="{00000000-0004-0000-0500-0000B4000000}"/>
    <hyperlink ref="Z32" r:id="rId182" xr:uid="{00000000-0004-0000-0500-0000B5000000}"/>
    <hyperlink ref="AA32" r:id="rId183" xr:uid="{00000000-0004-0000-0500-0000B6000000}"/>
    <hyperlink ref="AB32" r:id="rId184" xr:uid="{00000000-0004-0000-0500-0000B7000000}"/>
    <hyperlink ref="AC32" r:id="rId185" xr:uid="{00000000-0004-0000-0500-0000B8000000}"/>
    <hyperlink ref="Y33" r:id="rId186" xr:uid="{00000000-0004-0000-0500-0000B9000000}"/>
    <hyperlink ref="Z33" r:id="rId187" xr:uid="{00000000-0004-0000-0500-0000BA000000}"/>
    <hyperlink ref="AA33" r:id="rId188" xr:uid="{00000000-0004-0000-0500-0000BB000000}"/>
    <hyperlink ref="AB33" r:id="rId189" xr:uid="{00000000-0004-0000-0500-0000BC000000}"/>
    <hyperlink ref="AC33" r:id="rId190" xr:uid="{00000000-0004-0000-0500-0000BD000000}"/>
    <hyperlink ref="Y37" r:id="rId191" xr:uid="{00000000-0004-0000-0500-0000BE000000}"/>
    <hyperlink ref="Z37" r:id="rId192" xr:uid="{00000000-0004-0000-0500-0000BF000000}"/>
    <hyperlink ref="AA37" r:id="rId193" xr:uid="{00000000-0004-0000-0500-0000C0000000}"/>
    <hyperlink ref="AB37" r:id="rId194" xr:uid="{00000000-0004-0000-0500-0000C1000000}"/>
    <hyperlink ref="AC37" r:id="rId195" xr:uid="{00000000-0004-0000-0500-0000C2000000}"/>
    <hyperlink ref="AD37" r:id="rId196" xr:uid="{00000000-0004-0000-0500-0000C3000000}"/>
    <hyperlink ref="Y38" r:id="rId197" xr:uid="{00000000-0004-0000-0500-0000C4000000}"/>
    <hyperlink ref="Z38" r:id="rId198" xr:uid="{00000000-0004-0000-0500-0000C5000000}"/>
    <hyperlink ref="AA38" r:id="rId199" xr:uid="{00000000-0004-0000-0500-0000C6000000}"/>
    <hyperlink ref="AB38" r:id="rId200" xr:uid="{00000000-0004-0000-0500-0000C7000000}"/>
    <hyperlink ref="AC38" r:id="rId201" xr:uid="{00000000-0004-0000-0500-0000C8000000}"/>
    <hyperlink ref="AD38" r:id="rId202" xr:uid="{00000000-0004-0000-0500-0000C9000000}"/>
    <hyperlink ref="Y39" r:id="rId203" xr:uid="{00000000-0004-0000-0500-0000CA000000}"/>
    <hyperlink ref="Z39" r:id="rId204" xr:uid="{00000000-0004-0000-0500-0000CB000000}"/>
    <hyperlink ref="AA39" r:id="rId205" xr:uid="{00000000-0004-0000-0500-0000CC000000}"/>
    <hyperlink ref="AB39" r:id="rId206" xr:uid="{00000000-0004-0000-0500-0000CD000000}"/>
    <hyperlink ref="AC39" r:id="rId207" xr:uid="{00000000-0004-0000-0500-0000CE000000}"/>
    <hyperlink ref="AD39" r:id="rId208" xr:uid="{00000000-0004-0000-0500-0000CF000000}"/>
    <hyperlink ref="Y40" r:id="rId209" xr:uid="{00000000-0004-0000-0500-0000D0000000}"/>
    <hyperlink ref="Z40" r:id="rId210" xr:uid="{00000000-0004-0000-0500-0000D1000000}"/>
    <hyperlink ref="AA40" r:id="rId211" xr:uid="{00000000-0004-0000-0500-0000D2000000}"/>
    <hyperlink ref="AB40" r:id="rId212" xr:uid="{00000000-0004-0000-0500-0000D3000000}"/>
    <hyperlink ref="AC40" r:id="rId213" xr:uid="{00000000-0004-0000-0500-0000D4000000}"/>
    <hyperlink ref="AD40" r:id="rId214" xr:uid="{00000000-0004-0000-0500-0000D5000000}"/>
    <hyperlink ref="Y41" r:id="rId215" xr:uid="{00000000-0004-0000-0500-0000D6000000}"/>
    <hyperlink ref="Z41" r:id="rId216" xr:uid="{00000000-0004-0000-0500-0000D7000000}"/>
    <hyperlink ref="AA41" r:id="rId217" xr:uid="{00000000-0004-0000-0500-0000D8000000}"/>
    <hyperlink ref="AB41" r:id="rId218" xr:uid="{00000000-0004-0000-0500-0000D9000000}"/>
    <hyperlink ref="AC41" r:id="rId219" xr:uid="{00000000-0004-0000-0500-0000DA000000}"/>
    <hyperlink ref="AD41" r:id="rId220" xr:uid="{00000000-0004-0000-0500-0000DB000000}"/>
    <hyperlink ref="Y42" r:id="rId221" xr:uid="{00000000-0004-0000-0500-0000DC000000}"/>
    <hyperlink ref="Z42" r:id="rId222" xr:uid="{00000000-0004-0000-0500-0000DD000000}"/>
    <hyperlink ref="AA42" r:id="rId223" xr:uid="{00000000-0004-0000-0500-0000DE000000}"/>
    <hyperlink ref="AB42" r:id="rId224" xr:uid="{00000000-0004-0000-0500-0000DF000000}"/>
    <hyperlink ref="AC42" r:id="rId225" xr:uid="{00000000-0004-0000-0500-0000E0000000}"/>
    <hyperlink ref="AD42" r:id="rId226" xr:uid="{00000000-0004-0000-0500-0000E1000000}"/>
    <hyperlink ref="Y48" r:id="rId227" xr:uid="{00000000-0004-0000-0500-0000E2000000}"/>
    <hyperlink ref="Z48" r:id="rId228" xr:uid="{00000000-0004-0000-0500-0000E3000000}"/>
    <hyperlink ref="AA48" r:id="rId229" xr:uid="{00000000-0004-0000-0500-0000E4000000}"/>
    <hyperlink ref="AB48" r:id="rId230" xr:uid="{00000000-0004-0000-0500-0000E5000000}"/>
    <hyperlink ref="AC48" r:id="rId231" xr:uid="{00000000-0004-0000-0500-0000E6000000}"/>
    <hyperlink ref="AD48" r:id="rId232" xr:uid="{00000000-0004-0000-0500-0000E7000000}"/>
    <hyperlink ref="Y49" r:id="rId233" xr:uid="{00000000-0004-0000-0500-0000E8000000}"/>
    <hyperlink ref="Z49" r:id="rId234" xr:uid="{00000000-0004-0000-0500-0000E9000000}"/>
    <hyperlink ref="AA49" r:id="rId235" xr:uid="{00000000-0004-0000-0500-0000EA000000}"/>
    <hyperlink ref="AB49" r:id="rId236" xr:uid="{00000000-0004-0000-0500-0000EB000000}"/>
    <hyperlink ref="AC49" r:id="rId237" xr:uid="{00000000-0004-0000-0500-0000EC000000}"/>
    <hyperlink ref="AD49" r:id="rId238" xr:uid="{00000000-0004-0000-0500-0000ED000000}"/>
    <hyperlink ref="Y50" r:id="rId239" xr:uid="{00000000-0004-0000-0500-0000EE000000}"/>
    <hyperlink ref="Z50" r:id="rId240" xr:uid="{00000000-0004-0000-0500-0000EF000000}"/>
    <hyperlink ref="AA50" r:id="rId241" xr:uid="{00000000-0004-0000-0500-0000F0000000}"/>
    <hyperlink ref="AB50" r:id="rId242" xr:uid="{00000000-0004-0000-0500-0000F1000000}"/>
    <hyperlink ref="AC50" r:id="rId243" xr:uid="{00000000-0004-0000-0500-0000F2000000}"/>
    <hyperlink ref="AD50" r:id="rId244" xr:uid="{00000000-0004-0000-0500-0000F3000000}"/>
    <hyperlink ref="Y51" r:id="rId245" xr:uid="{00000000-0004-0000-0500-0000F4000000}"/>
    <hyperlink ref="Z51" r:id="rId246" xr:uid="{00000000-0004-0000-0500-0000F5000000}"/>
    <hyperlink ref="AA51" r:id="rId247" xr:uid="{00000000-0004-0000-0500-0000F6000000}"/>
    <hyperlink ref="AB51" r:id="rId248" xr:uid="{00000000-0004-0000-0500-0000F7000000}"/>
    <hyperlink ref="AC51" r:id="rId249" xr:uid="{00000000-0004-0000-0500-0000F8000000}"/>
    <hyperlink ref="AD51" r:id="rId250" xr:uid="{00000000-0004-0000-0500-0000F9000000}"/>
    <hyperlink ref="Y52" r:id="rId251" xr:uid="{00000000-0004-0000-0500-0000FA000000}"/>
    <hyperlink ref="Z52" r:id="rId252" xr:uid="{00000000-0004-0000-0500-0000FB000000}"/>
    <hyperlink ref="AA52" r:id="rId253" xr:uid="{00000000-0004-0000-0500-0000FC000000}"/>
    <hyperlink ref="AB52" r:id="rId254" xr:uid="{00000000-0004-0000-0500-0000FD000000}"/>
    <hyperlink ref="AC52" r:id="rId255" xr:uid="{00000000-0004-0000-0500-0000FE000000}"/>
    <hyperlink ref="AD52" r:id="rId256" xr:uid="{00000000-0004-0000-0500-0000FF000000}"/>
    <hyperlink ref="Y53" r:id="rId257" xr:uid="{00000000-0004-0000-0500-000000010000}"/>
    <hyperlink ref="Z53" r:id="rId258" xr:uid="{00000000-0004-0000-0500-000001010000}"/>
    <hyperlink ref="AA53" r:id="rId259" xr:uid="{00000000-0004-0000-0500-000002010000}"/>
    <hyperlink ref="AB53" r:id="rId260" xr:uid="{00000000-0004-0000-0500-000003010000}"/>
    <hyperlink ref="AC53" r:id="rId261" xr:uid="{00000000-0004-0000-0500-000004010000}"/>
    <hyperlink ref="AD53" r:id="rId262" xr:uid="{00000000-0004-0000-0500-000005010000}"/>
    <hyperlink ref="Y54" r:id="rId263" xr:uid="{00000000-0004-0000-0500-000006010000}"/>
    <hyperlink ref="Z54" r:id="rId264" xr:uid="{00000000-0004-0000-0500-000007010000}"/>
    <hyperlink ref="AA54" r:id="rId265" xr:uid="{00000000-0004-0000-0500-000008010000}"/>
    <hyperlink ref="AB54" r:id="rId266" xr:uid="{00000000-0004-0000-0500-000009010000}"/>
    <hyperlink ref="AC54" r:id="rId267" xr:uid="{00000000-0004-0000-0500-00000A010000}"/>
    <hyperlink ref="AD54" r:id="rId268" xr:uid="{00000000-0004-0000-0500-00000B010000}"/>
    <hyperlink ref="Y55" r:id="rId269" xr:uid="{00000000-0004-0000-0500-00000C010000}"/>
    <hyperlink ref="Z55" r:id="rId270" xr:uid="{00000000-0004-0000-0500-00000D010000}"/>
    <hyperlink ref="AA55" r:id="rId271" xr:uid="{00000000-0004-0000-0500-00000E010000}"/>
    <hyperlink ref="AB55" r:id="rId272" xr:uid="{00000000-0004-0000-0500-00000F010000}"/>
    <hyperlink ref="AC55" r:id="rId273" xr:uid="{00000000-0004-0000-0500-000010010000}"/>
    <hyperlink ref="AD55" r:id="rId274" xr:uid="{00000000-0004-0000-0500-000011010000}"/>
    <hyperlink ref="Y56" r:id="rId275" xr:uid="{00000000-0004-0000-0500-000012010000}"/>
    <hyperlink ref="Z56" r:id="rId276" xr:uid="{00000000-0004-0000-0500-000013010000}"/>
    <hyperlink ref="AA56" r:id="rId277" xr:uid="{00000000-0004-0000-0500-000014010000}"/>
    <hyperlink ref="AB56" r:id="rId278" xr:uid="{00000000-0004-0000-0500-000015010000}"/>
    <hyperlink ref="AC56" r:id="rId279" xr:uid="{00000000-0004-0000-0500-000016010000}"/>
    <hyperlink ref="AD56" r:id="rId280" xr:uid="{00000000-0004-0000-0500-000017010000}"/>
    <hyperlink ref="Y47" r:id="rId281" xr:uid="{00000000-0004-0000-0500-000018010000}"/>
    <hyperlink ref="Z47" r:id="rId282" xr:uid="{00000000-0004-0000-0500-000019010000}"/>
    <hyperlink ref="AA47" r:id="rId283" xr:uid="{00000000-0004-0000-0500-00001A010000}"/>
    <hyperlink ref="AB47" r:id="rId284" xr:uid="{00000000-0004-0000-0500-00001B010000}"/>
    <hyperlink ref="AC47" r:id="rId285" xr:uid="{00000000-0004-0000-0500-00001C010000}"/>
    <hyperlink ref="AD47" r:id="rId286" xr:uid="{00000000-0004-0000-0500-00001D010000}"/>
    <hyperlink ref="Y45" r:id="rId287" xr:uid="{00000000-0004-0000-0500-00001E010000}"/>
    <hyperlink ref="Z45" r:id="rId288" xr:uid="{00000000-0004-0000-0500-00001F010000}"/>
    <hyperlink ref="AA45" r:id="rId289" xr:uid="{00000000-0004-0000-0500-000020010000}"/>
    <hyperlink ref="AB45" r:id="rId290" xr:uid="{00000000-0004-0000-0500-000021010000}"/>
    <hyperlink ref="AC45" r:id="rId291" xr:uid="{00000000-0004-0000-0500-000022010000}"/>
    <hyperlink ref="AD45" r:id="rId292" xr:uid="{00000000-0004-0000-0500-000023010000}"/>
    <hyperlink ref="Y43" r:id="rId293" xr:uid="{00000000-0004-0000-0500-000024010000}"/>
    <hyperlink ref="Z43" r:id="rId294" xr:uid="{00000000-0004-0000-0500-000025010000}"/>
    <hyperlink ref="AA43" r:id="rId295" xr:uid="{00000000-0004-0000-0500-000026010000}"/>
    <hyperlink ref="AB43" r:id="rId296" xr:uid="{00000000-0004-0000-0500-000027010000}"/>
    <hyperlink ref="AC43" r:id="rId297" xr:uid="{00000000-0004-0000-0500-000028010000}"/>
    <hyperlink ref="AD43" r:id="rId298" xr:uid="{00000000-0004-0000-0500-000029010000}"/>
    <hyperlink ref="Y44" r:id="rId299" xr:uid="{00000000-0004-0000-0500-00002A010000}"/>
    <hyperlink ref="Z44" r:id="rId300" xr:uid="{00000000-0004-0000-0500-00002B010000}"/>
    <hyperlink ref="AA44" r:id="rId301" xr:uid="{00000000-0004-0000-0500-00002C010000}"/>
    <hyperlink ref="AB44" r:id="rId302" xr:uid="{00000000-0004-0000-0500-00002D010000}"/>
    <hyperlink ref="AC44" r:id="rId303" xr:uid="{00000000-0004-0000-0500-00002E010000}"/>
    <hyperlink ref="AD44" r:id="rId304" xr:uid="{00000000-0004-0000-0500-00002F010000}"/>
  </hyperlinks>
  <pageMargins left="0.7" right="0.7" top="0.75" bottom="0.75" header="0.3" footer="0.3"/>
  <pageSetup orientation="portrait" verticalDpi="300" r:id="rId3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209"/>
  <sheetViews>
    <sheetView zoomScale="70" zoomScaleNormal="70" workbookViewId="0">
      <pane ySplit="1" topLeftCell="A2" activePane="bottomLeft" state="frozen"/>
      <selection activeCell="C1" sqref="C1"/>
      <selection pane="bottomLeft" activeCell="C191" sqref="C191"/>
    </sheetView>
  </sheetViews>
  <sheetFormatPr defaultRowHeight="15" x14ac:dyDescent="0.25"/>
  <cols>
    <col min="2" max="2" width="13.5703125" bestFit="1" customWidth="1"/>
    <col min="3" max="3" width="14.42578125" bestFit="1" customWidth="1"/>
    <col min="7" max="7" width="17.42578125" bestFit="1" customWidth="1"/>
    <col min="10" max="10" width="14.5703125" bestFit="1" customWidth="1"/>
    <col min="11" max="11" width="14.85546875" bestFit="1" customWidth="1"/>
    <col min="12" max="12" width="9.85546875" customWidth="1"/>
    <col min="13" max="13" width="13.140625" bestFit="1" customWidth="1"/>
    <col min="30" max="30" width="10.42578125" bestFit="1" customWidth="1"/>
    <col min="32" max="32" width="42.7109375" bestFit="1" customWidth="1"/>
    <col min="33" max="33" width="10.5703125" bestFit="1" customWidth="1"/>
  </cols>
  <sheetData>
    <row r="1" spans="2:41" ht="16.5" x14ac:dyDescent="0.3">
      <c r="B1" s="6" t="s">
        <v>10</v>
      </c>
      <c r="C1" s="6" t="s">
        <v>191</v>
      </c>
      <c r="D1" s="6" t="s">
        <v>193</v>
      </c>
      <c r="E1" s="6" t="s">
        <v>194</v>
      </c>
      <c r="F1" s="6" t="s">
        <v>192</v>
      </c>
      <c r="G1" s="6" t="s">
        <v>196</v>
      </c>
      <c r="H1" s="6" t="s">
        <v>142</v>
      </c>
      <c r="I1" s="6" t="s">
        <v>143</v>
      </c>
      <c r="J1" s="6" t="s">
        <v>197</v>
      </c>
      <c r="K1" s="6" t="s">
        <v>198</v>
      </c>
      <c r="L1" s="6" t="s">
        <v>190</v>
      </c>
      <c r="M1" s="6" t="s">
        <v>144</v>
      </c>
      <c r="N1" s="49" t="s">
        <v>738</v>
      </c>
      <c r="O1" s="6" t="s">
        <v>17</v>
      </c>
      <c r="P1" s="6" t="s">
        <v>183</v>
      </c>
      <c r="Q1" s="6" t="s">
        <v>184</v>
      </c>
      <c r="R1" s="6" t="s">
        <v>185</v>
      </c>
      <c r="S1" s="6" t="s">
        <v>582</v>
      </c>
      <c r="T1" s="6" t="s">
        <v>717</v>
      </c>
      <c r="U1" s="6" t="s">
        <v>811</v>
      </c>
      <c r="V1" s="6" t="s">
        <v>571</v>
      </c>
      <c r="W1" s="6" t="s">
        <v>311</v>
      </c>
      <c r="X1" s="6" t="s">
        <v>312</v>
      </c>
      <c r="Y1" s="6" t="s">
        <v>313</v>
      </c>
      <c r="Z1" s="6" t="s">
        <v>314</v>
      </c>
      <c r="AA1" s="6" t="s">
        <v>315</v>
      </c>
      <c r="AB1" s="6" t="s">
        <v>631</v>
      </c>
      <c r="AC1" s="49" t="s">
        <v>796</v>
      </c>
      <c r="AD1" s="7" t="s">
        <v>19</v>
      </c>
      <c r="AE1" s="64" t="s">
        <v>145</v>
      </c>
      <c r="AF1" s="7" t="s">
        <v>20</v>
      </c>
      <c r="AG1" s="6"/>
    </row>
    <row r="2" spans="2:41" ht="20.25" x14ac:dyDescent="0.3">
      <c r="B2" s="8">
        <v>1</v>
      </c>
      <c r="C2" s="66" t="s">
        <v>146</v>
      </c>
      <c r="D2" s="67" t="s">
        <v>67</v>
      </c>
      <c r="E2" s="67">
        <v>0.04</v>
      </c>
      <c r="F2" s="67" t="s">
        <v>147</v>
      </c>
      <c r="G2" s="67">
        <v>140.12899999999999</v>
      </c>
      <c r="H2" s="67">
        <v>139.971</v>
      </c>
      <c r="I2" s="67">
        <v>140.27500000000001</v>
      </c>
      <c r="J2" s="67"/>
      <c r="K2" s="67">
        <v>139.971</v>
      </c>
      <c r="L2" s="67"/>
      <c r="M2" s="82" t="s">
        <v>71</v>
      </c>
      <c r="O2" s="59">
        <v>-5.81</v>
      </c>
      <c r="Q2" s="14"/>
      <c r="R2" s="14"/>
      <c r="S2" s="14"/>
      <c r="T2" s="14"/>
      <c r="U2" s="14"/>
      <c r="V2" s="14"/>
      <c r="W2" s="40" t="s">
        <v>148</v>
      </c>
      <c r="X2" s="14"/>
      <c r="Y2" s="14"/>
      <c r="Z2" s="14"/>
      <c r="AA2" s="14"/>
      <c r="AB2" s="14"/>
      <c r="AC2" s="14"/>
      <c r="AD2" s="14">
        <f>AG2+O2</f>
        <v>606.99</v>
      </c>
      <c r="AF2" s="9" t="s">
        <v>21</v>
      </c>
      <c r="AG2" s="15">
        <v>612.79999999999995</v>
      </c>
      <c r="AH2" s="11"/>
      <c r="AI2" s="11"/>
      <c r="AJ2" s="3"/>
      <c r="AK2" s="3"/>
      <c r="AL2" s="3"/>
      <c r="AN2" s="2" t="s">
        <v>22</v>
      </c>
      <c r="AO2" s="3"/>
    </row>
    <row r="3" spans="2:41" ht="20.25" x14ac:dyDescent="0.3">
      <c r="B3" s="8">
        <v>2</v>
      </c>
      <c r="C3" s="66" t="s">
        <v>146</v>
      </c>
      <c r="D3" s="67" t="s">
        <v>67</v>
      </c>
      <c r="E3" s="67">
        <v>0.04</v>
      </c>
      <c r="F3" s="67" t="s">
        <v>147</v>
      </c>
      <c r="G3" s="67">
        <v>140.011</v>
      </c>
      <c r="H3" s="67">
        <v>139.84100000000001</v>
      </c>
      <c r="I3" s="67">
        <v>140.18600000000001</v>
      </c>
      <c r="J3" s="67"/>
      <c r="K3" s="67">
        <v>140.18600000000001</v>
      </c>
      <c r="L3" s="67"/>
      <c r="M3" s="82" t="s">
        <v>73</v>
      </c>
      <c r="O3" s="59">
        <v>6.4</v>
      </c>
      <c r="Q3" s="14"/>
      <c r="R3" s="14"/>
      <c r="S3" s="14"/>
      <c r="T3" s="14"/>
      <c r="U3" s="14"/>
      <c r="V3" s="14"/>
      <c r="W3" s="14"/>
      <c r="X3" s="14"/>
      <c r="Y3" s="14"/>
      <c r="Z3" s="14"/>
      <c r="AA3" s="14"/>
      <c r="AB3" s="14"/>
      <c r="AC3" s="14"/>
      <c r="AD3" s="14">
        <f t="shared" ref="AD3:AD34" si="0">AD2+(O3)</f>
        <v>613.39</v>
      </c>
      <c r="AE3" s="40" t="s">
        <v>148</v>
      </c>
      <c r="AF3" s="9" t="s">
        <v>23</v>
      </c>
      <c r="AG3" s="16">
        <f>AL19</f>
        <v>0</v>
      </c>
      <c r="AH3" s="11"/>
      <c r="AI3" s="11"/>
      <c r="AJ3" s="3" t="s">
        <v>24</v>
      </c>
      <c r="AK3" s="3" t="s">
        <v>25</v>
      </c>
      <c r="AL3" s="3" t="s">
        <v>26</v>
      </c>
      <c r="AN3" s="17" t="s">
        <v>27</v>
      </c>
      <c r="AO3" s="3" t="s">
        <v>28</v>
      </c>
    </row>
    <row r="4" spans="2:41" ht="20.25" x14ac:dyDescent="0.3">
      <c r="B4" s="8">
        <v>3</v>
      </c>
      <c r="C4" s="66" t="s">
        <v>146</v>
      </c>
      <c r="D4" s="67" t="s">
        <v>67</v>
      </c>
      <c r="E4" s="67">
        <v>0.04</v>
      </c>
      <c r="F4" s="67" t="s">
        <v>147</v>
      </c>
      <c r="G4" s="67">
        <v>140.17400000000001</v>
      </c>
      <c r="H4" s="67">
        <v>139.983</v>
      </c>
      <c r="I4" s="67">
        <v>140.27199999999999</v>
      </c>
      <c r="J4" s="67"/>
      <c r="K4" s="67">
        <v>140.27199999999999</v>
      </c>
      <c r="L4" s="67"/>
      <c r="M4" s="82" t="s">
        <v>73</v>
      </c>
      <c r="O4" s="59">
        <v>3.6</v>
      </c>
      <c r="Q4" s="14"/>
      <c r="R4" s="14"/>
      <c r="S4" s="14"/>
      <c r="T4" s="14"/>
      <c r="U4" s="14"/>
      <c r="V4" s="14"/>
      <c r="W4" s="14"/>
      <c r="X4" s="14"/>
      <c r="Y4" s="14"/>
      <c r="Z4" s="14"/>
      <c r="AA4" s="14"/>
      <c r="AB4" s="14"/>
      <c r="AC4" s="14"/>
      <c r="AD4" s="14">
        <f t="shared" si="0"/>
        <v>616.99</v>
      </c>
      <c r="AE4" s="40" t="s">
        <v>148</v>
      </c>
      <c r="AF4" s="9" t="s">
        <v>29</v>
      </c>
      <c r="AG4" s="18">
        <f>AK19</f>
        <v>0</v>
      </c>
      <c r="AH4" s="11"/>
      <c r="AI4" s="11"/>
      <c r="AJ4" s="19">
        <v>1</v>
      </c>
      <c r="AK4" s="20"/>
      <c r="AL4" s="21"/>
      <c r="AN4" s="22" t="s">
        <v>30</v>
      </c>
      <c r="AO4" s="3" t="s">
        <v>31</v>
      </c>
    </row>
    <row r="5" spans="2:41" ht="20.25" x14ac:dyDescent="0.3">
      <c r="B5" s="8">
        <v>4</v>
      </c>
      <c r="C5" s="66" t="s">
        <v>149</v>
      </c>
      <c r="D5" s="67" t="s">
        <v>67</v>
      </c>
      <c r="E5" s="67">
        <v>0.04</v>
      </c>
      <c r="F5" s="67" t="s">
        <v>147</v>
      </c>
      <c r="G5" s="67">
        <v>140.28800000000001</v>
      </c>
      <c r="H5" s="67">
        <v>140.291</v>
      </c>
      <c r="I5" s="67">
        <v>140.458</v>
      </c>
      <c r="J5" s="67"/>
      <c r="K5" s="67">
        <v>140.291</v>
      </c>
      <c r="L5" s="67"/>
      <c r="M5" s="82" t="s">
        <v>72</v>
      </c>
      <c r="O5" s="59">
        <v>0.11</v>
      </c>
      <c r="Q5" s="14"/>
      <c r="R5" s="14"/>
      <c r="S5" s="14"/>
      <c r="T5" s="14"/>
      <c r="U5" s="14"/>
      <c r="V5" s="14"/>
      <c r="W5" s="14"/>
      <c r="X5" s="14"/>
      <c r="Y5" s="14"/>
      <c r="Z5" s="14"/>
      <c r="AA5" s="14"/>
      <c r="AB5" s="14"/>
      <c r="AC5" s="14"/>
      <c r="AD5" s="14">
        <f t="shared" si="0"/>
        <v>617.1</v>
      </c>
      <c r="AE5" s="40" t="s">
        <v>150</v>
      </c>
      <c r="AF5" s="9" t="s">
        <v>32</v>
      </c>
      <c r="AG5" s="23">
        <v>0.02</v>
      </c>
      <c r="AJ5" s="19">
        <v>2</v>
      </c>
      <c r="AK5" s="20"/>
      <c r="AL5" s="21"/>
      <c r="AN5" s="24" t="s">
        <v>33</v>
      </c>
      <c r="AO5" s="3" t="s">
        <v>34</v>
      </c>
    </row>
    <row r="6" spans="2:41" ht="20.25" x14ac:dyDescent="0.3">
      <c r="B6" s="8">
        <v>5</v>
      </c>
      <c r="C6" s="66" t="s">
        <v>149</v>
      </c>
      <c r="D6" s="67" t="s">
        <v>67</v>
      </c>
      <c r="E6" s="67">
        <v>0.04</v>
      </c>
      <c r="F6" s="67" t="s">
        <v>147</v>
      </c>
      <c r="G6" s="67">
        <v>140.34100000000001</v>
      </c>
      <c r="H6" s="67">
        <v>140.23099999999999</v>
      </c>
      <c r="I6" s="67">
        <v>140.34299999999999</v>
      </c>
      <c r="J6" s="67"/>
      <c r="K6" s="67">
        <v>140.34299999999999</v>
      </c>
      <c r="L6" s="67"/>
      <c r="M6" s="82" t="s">
        <v>72</v>
      </c>
      <c r="O6" s="59">
        <v>7.0000000000000007E-2</v>
      </c>
      <c r="Q6" s="14"/>
      <c r="R6" s="14"/>
      <c r="S6" s="14"/>
      <c r="T6" s="14"/>
      <c r="U6" s="14"/>
      <c r="V6" s="14"/>
      <c r="W6" s="14"/>
      <c r="X6" s="14"/>
      <c r="Y6" s="14"/>
      <c r="Z6" s="14"/>
      <c r="AA6" s="14"/>
      <c r="AB6" s="14"/>
      <c r="AC6" s="14"/>
      <c r="AD6" s="14">
        <f t="shared" si="0"/>
        <v>617.17000000000007</v>
      </c>
      <c r="AE6" s="40" t="s">
        <v>150</v>
      </c>
      <c r="AF6" s="9" t="s">
        <v>35</v>
      </c>
      <c r="AG6" s="15">
        <f>AG14*AG5</f>
        <v>12.237400000000001</v>
      </c>
      <c r="AJ6" s="19">
        <v>3</v>
      </c>
      <c r="AK6" s="20"/>
      <c r="AL6" s="21"/>
      <c r="AN6" s="25" t="s">
        <v>36</v>
      </c>
      <c r="AO6" s="3" t="s">
        <v>37</v>
      </c>
    </row>
    <row r="7" spans="2:41" ht="16.5" x14ac:dyDescent="0.3">
      <c r="B7" s="8">
        <v>6</v>
      </c>
      <c r="C7" s="66" t="s">
        <v>151</v>
      </c>
      <c r="D7" s="67" t="s">
        <v>67</v>
      </c>
      <c r="E7" s="67">
        <v>0.04</v>
      </c>
      <c r="F7" s="67" t="s">
        <v>147</v>
      </c>
      <c r="G7" s="67">
        <v>140.23599999999999</v>
      </c>
      <c r="H7" s="67">
        <v>140.239</v>
      </c>
      <c r="I7" s="67">
        <v>140.35300000000001</v>
      </c>
      <c r="J7" s="67"/>
      <c r="K7" s="67">
        <v>140.239</v>
      </c>
      <c r="L7" s="67"/>
      <c r="M7" s="82" t="s">
        <v>72</v>
      </c>
      <c r="O7" s="59">
        <v>0.11</v>
      </c>
      <c r="Q7" s="14"/>
      <c r="R7" s="14"/>
      <c r="S7" s="14"/>
      <c r="T7" s="14"/>
      <c r="U7" s="14"/>
      <c r="V7" s="14"/>
      <c r="W7" s="14"/>
      <c r="X7" s="14"/>
      <c r="Y7" s="14"/>
      <c r="Z7" s="14"/>
      <c r="AA7" s="14"/>
      <c r="AB7" s="14"/>
      <c r="AC7" s="14"/>
      <c r="AD7" s="14">
        <f t="shared" si="0"/>
        <v>617.28000000000009</v>
      </c>
      <c r="AE7" s="40" t="s">
        <v>152</v>
      </c>
      <c r="AF7" s="9" t="s">
        <v>38</v>
      </c>
      <c r="AH7" s="26" t="s">
        <v>9</v>
      </c>
      <c r="AI7" s="9"/>
      <c r="AJ7" s="19">
        <v>4</v>
      </c>
      <c r="AK7" s="20"/>
      <c r="AL7" s="21"/>
      <c r="AN7" s="27" t="s">
        <v>39</v>
      </c>
      <c r="AO7" s="3" t="s">
        <v>40</v>
      </c>
    </row>
    <row r="8" spans="2:41" ht="20.25" x14ac:dyDescent="0.3">
      <c r="B8" s="8">
        <v>7</v>
      </c>
      <c r="C8" s="66" t="s">
        <v>151</v>
      </c>
      <c r="D8" s="67" t="s">
        <v>67</v>
      </c>
      <c r="E8" s="67">
        <v>0.04</v>
      </c>
      <c r="F8" s="67" t="s">
        <v>147</v>
      </c>
      <c r="G8" s="67">
        <v>140.26499999999999</v>
      </c>
      <c r="H8" s="67">
        <v>140.14699999999999</v>
      </c>
      <c r="I8" s="67">
        <v>140.36699999999999</v>
      </c>
      <c r="J8" s="67"/>
      <c r="K8" s="67">
        <v>140.19</v>
      </c>
      <c r="L8" s="67"/>
      <c r="M8" s="82" t="s">
        <v>28</v>
      </c>
      <c r="O8" s="59">
        <v>-2.77</v>
      </c>
      <c r="Q8" s="14"/>
      <c r="R8" s="14"/>
      <c r="S8" s="14"/>
      <c r="T8" s="14"/>
      <c r="U8" s="14"/>
      <c r="V8" s="14"/>
      <c r="W8" s="14"/>
      <c r="X8" s="14"/>
      <c r="Y8" s="14"/>
      <c r="Z8" s="14"/>
      <c r="AA8" s="14"/>
      <c r="AB8" s="14"/>
      <c r="AC8" s="14"/>
      <c r="AD8" s="14">
        <f t="shared" si="0"/>
        <v>614.5100000000001</v>
      </c>
      <c r="AE8" s="40" t="s">
        <v>152</v>
      </c>
      <c r="AF8" s="9" t="s">
        <v>41</v>
      </c>
      <c r="AG8" s="28">
        <v>2</v>
      </c>
      <c r="AH8" s="9" t="s">
        <v>42</v>
      </c>
      <c r="AI8" s="9"/>
      <c r="AJ8" s="19">
        <v>5</v>
      </c>
      <c r="AK8" s="20"/>
      <c r="AL8" s="21"/>
    </row>
    <row r="9" spans="2:41" ht="20.25" x14ac:dyDescent="0.3">
      <c r="B9" s="8">
        <v>8</v>
      </c>
      <c r="C9" s="66" t="s">
        <v>151</v>
      </c>
      <c r="D9" s="66" t="s">
        <v>57</v>
      </c>
      <c r="E9" s="67">
        <v>0.04</v>
      </c>
      <c r="F9" s="67" t="s">
        <v>147</v>
      </c>
      <c r="G9" s="67">
        <v>140.16800000000001</v>
      </c>
      <c r="H9" s="67">
        <v>140.32499999999999</v>
      </c>
      <c r="I9" s="67">
        <v>140.09299999999999</v>
      </c>
      <c r="J9" s="67"/>
      <c r="K9" s="67">
        <v>140.262</v>
      </c>
      <c r="L9" s="67"/>
      <c r="M9" s="82" t="s">
        <v>28</v>
      </c>
      <c r="O9" s="59">
        <v>-3.48</v>
      </c>
      <c r="Q9" s="14"/>
      <c r="R9" s="14"/>
      <c r="S9" s="14"/>
      <c r="T9" s="14"/>
      <c r="U9" s="14"/>
      <c r="V9" s="14"/>
      <c r="W9" s="14"/>
      <c r="X9" s="14"/>
      <c r="Y9" s="14"/>
      <c r="Z9" s="14"/>
      <c r="AA9" s="14"/>
      <c r="AB9" s="14"/>
      <c r="AC9" s="14"/>
      <c r="AD9" s="14">
        <f t="shared" si="0"/>
        <v>611.03000000000009</v>
      </c>
      <c r="AE9" s="40" t="s">
        <v>152</v>
      </c>
      <c r="AF9" s="9" t="s">
        <v>43</v>
      </c>
      <c r="AG9" s="28">
        <v>1</v>
      </c>
      <c r="AH9" s="29">
        <f>AG6*AG8</f>
        <v>24.474800000000002</v>
      </c>
      <c r="AI9" s="29"/>
      <c r="AJ9" s="19">
        <v>6</v>
      </c>
      <c r="AK9" s="20"/>
      <c r="AL9" s="21"/>
    </row>
    <row r="10" spans="2:41" ht="20.25" x14ac:dyDescent="0.3">
      <c r="B10" s="8">
        <v>9</v>
      </c>
      <c r="C10" s="66" t="s">
        <v>154</v>
      </c>
      <c r="D10" s="66" t="s">
        <v>57</v>
      </c>
      <c r="E10" s="67">
        <v>0.04</v>
      </c>
      <c r="F10" s="67" t="s">
        <v>147</v>
      </c>
      <c r="G10" s="67">
        <v>140.84200000000001</v>
      </c>
      <c r="H10" s="67">
        <v>140.05199999999999</v>
      </c>
      <c r="I10" s="67">
        <v>139.672</v>
      </c>
      <c r="J10" s="67"/>
      <c r="K10" s="67">
        <v>140.05199999999999</v>
      </c>
      <c r="L10" s="67"/>
      <c r="M10" s="82" t="s">
        <v>71</v>
      </c>
      <c r="O10" s="59">
        <v>-7.76</v>
      </c>
      <c r="Q10" s="14"/>
      <c r="R10" s="14"/>
      <c r="S10" s="14"/>
      <c r="T10" s="14"/>
      <c r="U10" s="14"/>
      <c r="V10" s="14"/>
      <c r="W10" s="14"/>
      <c r="X10" s="14"/>
      <c r="Y10" s="14"/>
      <c r="Z10" s="14"/>
      <c r="AA10" s="14"/>
      <c r="AB10" s="14"/>
      <c r="AC10" s="14"/>
      <c r="AD10" s="14">
        <f t="shared" si="0"/>
        <v>603.2700000000001</v>
      </c>
      <c r="AE10" s="40" t="s">
        <v>153</v>
      </c>
      <c r="AF10" s="9" t="s">
        <v>44</v>
      </c>
      <c r="AG10" s="30">
        <v>20</v>
      </c>
      <c r="AH10" s="31">
        <f>AG6*AG9</f>
        <v>12.237400000000001</v>
      </c>
      <c r="AI10" s="31"/>
      <c r="AJ10" s="19">
        <v>7</v>
      </c>
      <c r="AK10" s="20"/>
      <c r="AL10" s="21"/>
    </row>
    <row r="11" spans="2:41" ht="20.25" x14ac:dyDescent="0.3">
      <c r="B11" s="8">
        <v>10</v>
      </c>
      <c r="C11" s="66" t="s">
        <v>155</v>
      </c>
      <c r="D11" s="66" t="s">
        <v>57</v>
      </c>
      <c r="E11" s="67">
        <v>0.04</v>
      </c>
      <c r="F11" s="67" t="s">
        <v>147</v>
      </c>
      <c r="G11" s="67">
        <v>139.98599999999999</v>
      </c>
      <c r="H11" s="67">
        <v>140.084</v>
      </c>
      <c r="I11" s="67">
        <v>139.88300000000001</v>
      </c>
      <c r="J11" s="67"/>
      <c r="K11" s="67">
        <v>140.084</v>
      </c>
      <c r="L11" s="67"/>
      <c r="M11" s="82" t="s">
        <v>71</v>
      </c>
      <c r="O11" s="59">
        <v>-3.62</v>
      </c>
      <c r="Q11" s="14"/>
      <c r="R11" s="14"/>
      <c r="S11" s="14"/>
      <c r="T11" s="14"/>
      <c r="U11" s="14"/>
      <c r="V11" s="14"/>
      <c r="W11" s="14"/>
      <c r="X11" s="14"/>
      <c r="Y11" s="14"/>
      <c r="Z11" s="14"/>
      <c r="AA11" s="14"/>
      <c r="AB11" s="14"/>
      <c r="AC11" s="14"/>
      <c r="AD11" s="14">
        <f t="shared" si="0"/>
        <v>599.65000000000009</v>
      </c>
      <c r="AE11" s="40" t="s">
        <v>156</v>
      </c>
      <c r="AF11" s="9" t="s">
        <v>45</v>
      </c>
      <c r="AG11" s="32">
        <f>(AH10/AG10)*10</f>
        <v>6.1187000000000005</v>
      </c>
      <c r="AH11" s="11"/>
      <c r="AI11" s="11"/>
      <c r="AJ11" s="19">
        <v>8</v>
      </c>
      <c r="AK11" s="20"/>
      <c r="AL11" s="21"/>
    </row>
    <row r="12" spans="2:41" ht="20.25" x14ac:dyDescent="0.3">
      <c r="B12" s="8">
        <v>11</v>
      </c>
      <c r="C12" s="66" t="s">
        <v>155</v>
      </c>
      <c r="D12" s="66" t="s">
        <v>57</v>
      </c>
      <c r="E12" s="67">
        <v>0.04</v>
      </c>
      <c r="F12" s="67" t="s">
        <v>147</v>
      </c>
      <c r="G12" s="67">
        <v>140.05199999999999</v>
      </c>
      <c r="H12" s="67">
        <v>140.178</v>
      </c>
      <c r="I12" s="67">
        <v>139.97399999999999</v>
      </c>
      <c r="J12" s="67"/>
      <c r="K12" s="67">
        <v>140.07300000000001</v>
      </c>
      <c r="L12" s="67"/>
      <c r="M12" s="82" t="s">
        <v>28</v>
      </c>
      <c r="O12" s="59">
        <v>-0.77</v>
      </c>
      <c r="Q12" s="14"/>
      <c r="R12" s="14"/>
      <c r="S12" s="14"/>
      <c r="T12" s="14"/>
      <c r="U12" s="14"/>
      <c r="V12" s="14"/>
      <c r="W12" s="14"/>
      <c r="X12" s="14"/>
      <c r="Y12" s="14"/>
      <c r="Z12" s="14"/>
      <c r="AA12" s="14"/>
      <c r="AB12" s="14"/>
      <c r="AC12" s="14"/>
      <c r="AD12" s="14">
        <f t="shared" si="0"/>
        <v>598.88000000000011</v>
      </c>
      <c r="AE12" s="40" t="s">
        <v>156</v>
      </c>
      <c r="AF12" s="9" t="s">
        <v>46</v>
      </c>
      <c r="AG12" s="32">
        <f>(AH10/AG10)*0.1</f>
        <v>6.1187000000000005E-2</v>
      </c>
      <c r="AH12" s="11"/>
      <c r="AI12" s="11"/>
      <c r="AJ12" s="19">
        <v>9</v>
      </c>
      <c r="AK12" s="20"/>
      <c r="AL12" s="21"/>
    </row>
    <row r="13" spans="2:41" ht="20.25" x14ac:dyDescent="0.3">
      <c r="B13" s="8">
        <v>12</v>
      </c>
      <c r="C13" s="66" t="s">
        <v>157</v>
      </c>
      <c r="D13" s="67" t="s">
        <v>67</v>
      </c>
      <c r="E13" s="67">
        <v>0.04</v>
      </c>
      <c r="F13" s="67" t="s">
        <v>147</v>
      </c>
      <c r="G13" s="66">
        <v>140.5</v>
      </c>
      <c r="H13" s="66">
        <v>140.316</v>
      </c>
      <c r="I13" s="66">
        <v>140.678</v>
      </c>
      <c r="J13" s="66"/>
      <c r="K13" s="66">
        <v>140.345</v>
      </c>
      <c r="L13" s="67"/>
      <c r="M13" s="82" t="s">
        <v>71</v>
      </c>
      <c r="O13" s="59">
        <v>-5.7</v>
      </c>
      <c r="Q13" s="14"/>
      <c r="R13" s="14"/>
      <c r="S13" s="14"/>
      <c r="T13" s="14"/>
      <c r="U13" s="14"/>
      <c r="V13" s="14"/>
      <c r="W13" s="14"/>
      <c r="X13" s="14"/>
      <c r="Y13" s="14"/>
      <c r="Z13" s="14"/>
      <c r="AA13" s="14"/>
      <c r="AB13" s="14"/>
      <c r="AC13" s="14"/>
      <c r="AD13" s="14">
        <f t="shared" si="0"/>
        <v>593.18000000000006</v>
      </c>
      <c r="AE13" s="40" t="s">
        <v>170</v>
      </c>
      <c r="AF13" s="9"/>
      <c r="AG13" s="28"/>
      <c r="AH13" s="11"/>
      <c r="AI13" s="11"/>
      <c r="AJ13" s="19">
        <v>10</v>
      </c>
      <c r="AK13" s="20"/>
      <c r="AL13" s="21"/>
    </row>
    <row r="14" spans="2:41" ht="20.25" x14ac:dyDescent="0.3">
      <c r="B14" s="8">
        <v>13</v>
      </c>
      <c r="C14" s="66" t="s">
        <v>157</v>
      </c>
      <c r="D14" s="67" t="s">
        <v>67</v>
      </c>
      <c r="E14" s="67">
        <v>0.04</v>
      </c>
      <c r="F14" s="67" t="s">
        <v>147</v>
      </c>
      <c r="G14" s="66">
        <v>140.404</v>
      </c>
      <c r="H14" s="66">
        <v>140.40600000000001</v>
      </c>
      <c r="I14" s="66">
        <v>140.46799999999999</v>
      </c>
      <c r="J14" s="66"/>
      <c r="K14" s="68">
        <v>140.441</v>
      </c>
      <c r="L14" s="67"/>
      <c r="M14" s="82" t="s">
        <v>72</v>
      </c>
      <c r="O14" s="59">
        <v>0.08</v>
      </c>
      <c r="Q14" s="14"/>
      <c r="R14" s="14"/>
      <c r="S14" s="14"/>
      <c r="T14" s="14"/>
      <c r="U14" s="14"/>
      <c r="V14" s="14"/>
      <c r="W14" s="14"/>
      <c r="X14" s="14"/>
      <c r="Y14" s="14"/>
      <c r="Z14" s="14"/>
      <c r="AA14" s="14"/>
      <c r="AB14" s="14"/>
      <c r="AC14" s="14"/>
      <c r="AD14" s="14">
        <f t="shared" si="0"/>
        <v>593.2600000000001</v>
      </c>
      <c r="AE14" s="40" t="s">
        <v>170</v>
      </c>
      <c r="AF14" s="9" t="s">
        <v>47</v>
      </c>
      <c r="AG14" s="15">
        <f>((AG2+AG3+AG4)+O167)</f>
        <v>611.87</v>
      </c>
      <c r="AH14" s="11"/>
      <c r="AI14" s="11"/>
      <c r="AJ14" s="19">
        <v>11</v>
      </c>
      <c r="AK14" s="20"/>
      <c r="AL14" s="21"/>
    </row>
    <row r="15" spans="2:41" ht="20.25" x14ac:dyDescent="0.3">
      <c r="B15" s="8">
        <v>14</v>
      </c>
      <c r="C15" s="66" t="s">
        <v>158</v>
      </c>
      <c r="D15" s="66" t="s">
        <v>57</v>
      </c>
      <c r="E15" s="67">
        <v>0.04</v>
      </c>
      <c r="F15" s="67" t="s">
        <v>147</v>
      </c>
      <c r="G15" s="66">
        <v>140.38200000000001</v>
      </c>
      <c r="H15" s="66">
        <v>140.52799999999999</v>
      </c>
      <c r="I15" s="66">
        <v>140.28200000000001</v>
      </c>
      <c r="J15" s="66"/>
      <c r="K15" s="68">
        <v>140.345</v>
      </c>
      <c r="L15" s="67"/>
      <c r="M15" s="82" t="s">
        <v>71</v>
      </c>
      <c r="O15" s="59">
        <v>-5.36</v>
      </c>
      <c r="Q15" s="14"/>
      <c r="R15" s="14"/>
      <c r="S15" s="14"/>
      <c r="T15" s="14"/>
      <c r="U15" s="14"/>
      <c r="V15" s="14"/>
      <c r="W15" s="14"/>
      <c r="X15" s="14"/>
      <c r="Y15" s="14"/>
      <c r="Z15" s="14"/>
      <c r="AA15" s="14"/>
      <c r="AB15" s="14"/>
      <c r="AC15" s="14"/>
      <c r="AD15" s="14">
        <f t="shared" si="0"/>
        <v>587.90000000000009</v>
      </c>
      <c r="AE15" s="40" t="s">
        <v>171</v>
      </c>
      <c r="AF15" s="9" t="s">
        <v>48</v>
      </c>
      <c r="AG15" s="15"/>
      <c r="AH15" s="11"/>
      <c r="AI15" s="11"/>
      <c r="AJ15" s="19">
        <v>12</v>
      </c>
      <c r="AK15" s="20"/>
      <c r="AL15" s="21"/>
    </row>
    <row r="16" spans="2:41" ht="20.25" x14ac:dyDescent="0.3">
      <c r="B16" s="8">
        <v>15</v>
      </c>
      <c r="C16" s="66" t="s">
        <v>158</v>
      </c>
      <c r="D16" s="66" t="s">
        <v>57</v>
      </c>
      <c r="E16" s="67">
        <v>0.04</v>
      </c>
      <c r="F16" s="67" t="s">
        <v>147</v>
      </c>
      <c r="G16" s="66">
        <v>140.48599999999999</v>
      </c>
      <c r="H16" s="66">
        <v>140.58199999999999</v>
      </c>
      <c r="I16" s="66">
        <v>140.39699999999999</v>
      </c>
      <c r="J16" s="66"/>
      <c r="K16" s="68">
        <v>140.441</v>
      </c>
      <c r="L16" s="67"/>
      <c r="M16" s="82" t="s">
        <v>73</v>
      </c>
      <c r="O16" s="59">
        <v>1.65</v>
      </c>
      <c r="Q16" s="14"/>
      <c r="R16" s="14"/>
      <c r="S16" s="14"/>
      <c r="T16" s="14"/>
      <c r="U16" s="14"/>
      <c r="V16" s="14"/>
      <c r="W16" s="14"/>
      <c r="X16" s="14"/>
      <c r="Y16" s="14"/>
      <c r="Z16" s="14"/>
      <c r="AA16" s="14"/>
      <c r="AB16" s="14"/>
      <c r="AC16" s="14"/>
      <c r="AD16" s="14">
        <f t="shared" si="0"/>
        <v>589.55000000000007</v>
      </c>
      <c r="AE16" s="40" t="s">
        <v>171</v>
      </c>
      <c r="AF16" s="9" t="s">
        <v>49</v>
      </c>
      <c r="AG16" s="33" t="e">
        <f>AG15/T18R4</f>
        <v>#NAME?</v>
      </c>
      <c r="AH16" s="11"/>
      <c r="AI16" s="11"/>
      <c r="AJ16" s="19">
        <v>13</v>
      </c>
      <c r="AK16" s="20"/>
      <c r="AL16" s="21"/>
    </row>
    <row r="17" spans="2:38" ht="20.25" x14ac:dyDescent="0.3">
      <c r="B17" s="8">
        <v>16</v>
      </c>
      <c r="C17" s="66" t="s">
        <v>158</v>
      </c>
      <c r="D17" s="66" t="s">
        <v>57</v>
      </c>
      <c r="E17" s="67">
        <v>0.04</v>
      </c>
      <c r="F17" s="67" t="s">
        <v>147</v>
      </c>
      <c r="G17" s="69">
        <v>140.37799999999999</v>
      </c>
      <c r="H17" s="69">
        <v>140.376</v>
      </c>
      <c r="I17" s="69">
        <v>140.28200000000001</v>
      </c>
      <c r="J17" s="69"/>
      <c r="K17" s="70">
        <v>140.376</v>
      </c>
      <c r="L17" s="67"/>
      <c r="M17" s="82" t="s">
        <v>72</v>
      </c>
      <c r="O17" s="59">
        <v>7.0000000000000007E-2</v>
      </c>
      <c r="Q17" s="14"/>
      <c r="R17" s="14"/>
      <c r="S17" s="14"/>
      <c r="T17" s="14"/>
      <c r="U17" s="14"/>
      <c r="V17" s="14"/>
      <c r="W17" s="14"/>
      <c r="X17" s="14"/>
      <c r="Y17" s="14"/>
      <c r="Z17" s="14"/>
      <c r="AA17" s="14"/>
      <c r="AB17" s="14"/>
      <c r="AC17" s="14"/>
      <c r="AD17" s="14">
        <f t="shared" si="0"/>
        <v>589.62000000000012</v>
      </c>
      <c r="AE17" s="40" t="s">
        <v>171</v>
      </c>
      <c r="AF17" s="8" t="s">
        <v>50</v>
      </c>
      <c r="AG17" s="33">
        <f>(AG15/(AG2+AG3+AG4))</f>
        <v>0</v>
      </c>
      <c r="AH17" s="11"/>
      <c r="AI17" s="11"/>
      <c r="AJ17" s="19">
        <v>14</v>
      </c>
      <c r="AK17" s="20"/>
      <c r="AL17" s="21"/>
    </row>
    <row r="18" spans="2:38" ht="18.75" x14ac:dyDescent="0.3">
      <c r="B18" s="8">
        <v>17</v>
      </c>
      <c r="C18" s="66" t="s">
        <v>159</v>
      </c>
      <c r="D18" s="66" t="s">
        <v>57</v>
      </c>
      <c r="E18" s="67">
        <v>0.04</v>
      </c>
      <c r="F18" s="67" t="s">
        <v>147</v>
      </c>
      <c r="G18" s="66">
        <v>139.93</v>
      </c>
      <c r="H18" s="66">
        <v>139.92500000000001</v>
      </c>
      <c r="I18" s="66">
        <v>139.77699999999999</v>
      </c>
      <c r="J18" s="66"/>
      <c r="K18" s="66">
        <v>139.77699999999999</v>
      </c>
      <c r="L18" s="67"/>
      <c r="M18" s="82" t="s">
        <v>73</v>
      </c>
      <c r="O18" s="59">
        <v>5.6</v>
      </c>
      <c r="Q18" s="14"/>
      <c r="R18" s="14"/>
      <c r="S18" s="14"/>
      <c r="T18" s="14"/>
      <c r="U18" s="14"/>
      <c r="V18" s="14"/>
      <c r="W18" s="14"/>
      <c r="X18" s="14"/>
      <c r="Y18" s="14"/>
      <c r="Z18" s="14"/>
      <c r="AA18" s="14"/>
      <c r="AB18" s="14"/>
      <c r="AC18" s="14"/>
      <c r="AD18" s="14">
        <f t="shared" si="0"/>
        <v>595.22000000000014</v>
      </c>
      <c r="AE18" s="40" t="s">
        <v>172</v>
      </c>
      <c r="AF18" s="34"/>
      <c r="AG18" s="35"/>
      <c r="AH18" s="11"/>
      <c r="AI18" s="11"/>
      <c r="AJ18" s="19">
        <v>15</v>
      </c>
      <c r="AK18" s="20"/>
      <c r="AL18" s="21"/>
    </row>
    <row r="19" spans="2:38" ht="16.5" x14ac:dyDescent="0.3">
      <c r="B19" s="8">
        <v>18</v>
      </c>
      <c r="C19" s="66" t="s">
        <v>159</v>
      </c>
      <c r="D19" s="66" t="s">
        <v>57</v>
      </c>
      <c r="E19" s="67">
        <v>0.04</v>
      </c>
      <c r="F19" s="67" t="s">
        <v>147</v>
      </c>
      <c r="G19" s="66">
        <v>139.74</v>
      </c>
      <c r="H19" s="66">
        <v>139.929</v>
      </c>
      <c r="I19" s="66">
        <v>139.60400000000001</v>
      </c>
      <c r="J19" s="66"/>
      <c r="K19" s="66">
        <v>139.81800000000001</v>
      </c>
      <c r="L19" s="67"/>
      <c r="M19" s="82" t="s">
        <v>28</v>
      </c>
      <c r="O19" s="59">
        <v>-2.86</v>
      </c>
      <c r="Q19" s="14"/>
      <c r="R19" s="14"/>
      <c r="S19" s="14"/>
      <c r="T19" s="14"/>
      <c r="U19" s="14"/>
      <c r="V19" s="14"/>
      <c r="W19" s="14"/>
      <c r="X19" s="14"/>
      <c r="Y19" s="14"/>
      <c r="Z19" s="14"/>
      <c r="AA19" s="14"/>
      <c r="AB19" s="14"/>
      <c r="AC19" s="14"/>
      <c r="AD19" s="14">
        <f t="shared" si="0"/>
        <v>592.36000000000013</v>
      </c>
      <c r="AE19" s="40" t="s">
        <v>172</v>
      </c>
      <c r="AF19" s="11"/>
      <c r="AG19" s="35"/>
      <c r="AH19" s="11"/>
      <c r="AI19" s="11"/>
      <c r="AJ19" s="3" t="s">
        <v>31</v>
      </c>
      <c r="AK19" s="20">
        <f>(SUM(AK4:AK18))</f>
        <v>0</v>
      </c>
      <c r="AL19" s="21">
        <f>(SUM(AL4:AL18))</f>
        <v>0</v>
      </c>
    </row>
    <row r="20" spans="2:38" ht="16.5" x14ac:dyDescent="0.3">
      <c r="B20" s="8">
        <v>19</v>
      </c>
      <c r="C20" s="66" t="s">
        <v>160</v>
      </c>
      <c r="D20" s="67" t="s">
        <v>67</v>
      </c>
      <c r="E20" s="67">
        <v>0.04</v>
      </c>
      <c r="F20" s="67" t="s">
        <v>147</v>
      </c>
      <c r="G20" s="66">
        <v>140.17099999999999</v>
      </c>
      <c r="H20" s="66">
        <v>140.17500000000001</v>
      </c>
      <c r="I20" s="66">
        <v>140.27600000000001</v>
      </c>
      <c r="J20" s="66"/>
      <c r="K20" s="66">
        <v>140.17500000000001</v>
      </c>
      <c r="L20" s="67"/>
      <c r="M20" s="82" t="s">
        <v>72</v>
      </c>
      <c r="O20" s="59">
        <v>0.15</v>
      </c>
      <c r="Q20" s="14"/>
      <c r="R20" s="14"/>
      <c r="S20" s="14"/>
      <c r="T20" s="14"/>
      <c r="U20" s="14"/>
      <c r="V20" s="14"/>
      <c r="W20" s="14"/>
      <c r="X20" s="14"/>
      <c r="Y20" s="14"/>
      <c r="Z20" s="14"/>
      <c r="AA20" s="14"/>
      <c r="AB20" s="14"/>
      <c r="AC20" s="14"/>
      <c r="AD20" s="14">
        <f t="shared" si="0"/>
        <v>592.5100000000001</v>
      </c>
      <c r="AE20" s="40" t="s">
        <v>173</v>
      </c>
      <c r="AF20" s="11"/>
      <c r="AG20" s="35"/>
      <c r="AH20" s="11"/>
      <c r="AI20" s="11"/>
      <c r="AJ20" s="3"/>
      <c r="AK20" s="4">
        <f>AL19+AK19</f>
        <v>0</v>
      </c>
      <c r="AL20" s="36"/>
    </row>
    <row r="21" spans="2:38" ht="16.5" x14ac:dyDescent="0.3">
      <c r="B21" s="8">
        <v>20</v>
      </c>
      <c r="C21" s="66" t="s">
        <v>161</v>
      </c>
      <c r="D21" s="66" t="s">
        <v>57</v>
      </c>
      <c r="E21" s="67">
        <v>0.04</v>
      </c>
      <c r="F21" s="67" t="s">
        <v>147</v>
      </c>
      <c r="G21" s="66">
        <v>139.74799999999999</v>
      </c>
      <c r="H21" s="66">
        <v>139.74199999999999</v>
      </c>
      <c r="I21" s="66">
        <v>139.578</v>
      </c>
      <c r="J21" s="66"/>
      <c r="K21" s="66">
        <v>139.578</v>
      </c>
      <c r="L21" s="71"/>
      <c r="M21" s="82" t="s">
        <v>73</v>
      </c>
      <c r="O21" s="59">
        <v>6.25</v>
      </c>
      <c r="Q21" s="14"/>
      <c r="R21" s="14"/>
      <c r="S21" s="14"/>
      <c r="T21" s="14"/>
      <c r="U21" s="14"/>
      <c r="V21" s="14"/>
      <c r="W21" s="14"/>
      <c r="X21" s="14"/>
      <c r="Y21" s="14"/>
      <c r="Z21" s="14"/>
      <c r="AA21" s="14"/>
      <c r="AB21" s="14"/>
      <c r="AC21" s="14"/>
      <c r="AD21" s="14">
        <f t="shared" si="0"/>
        <v>598.7600000000001</v>
      </c>
      <c r="AE21" s="40" t="s">
        <v>174</v>
      </c>
      <c r="AF21" s="11"/>
      <c r="AG21" s="35"/>
      <c r="AH21" s="11"/>
      <c r="AI21" s="11"/>
    </row>
    <row r="22" spans="2:38" ht="16.5" x14ac:dyDescent="0.3">
      <c r="B22" s="8">
        <v>21</v>
      </c>
      <c r="C22" s="66" t="s">
        <v>161</v>
      </c>
      <c r="D22" s="66" t="s">
        <v>57</v>
      </c>
      <c r="E22" s="67">
        <v>0.04</v>
      </c>
      <c r="F22" s="67" t="s">
        <v>147</v>
      </c>
      <c r="G22" s="66">
        <v>139.53800000000001</v>
      </c>
      <c r="H22" s="66">
        <v>139.768</v>
      </c>
      <c r="I22" s="66">
        <v>139.37</v>
      </c>
      <c r="J22" s="66"/>
      <c r="K22" s="66">
        <v>139.61099999999999</v>
      </c>
      <c r="L22" s="71"/>
      <c r="M22" s="82" t="s">
        <v>28</v>
      </c>
      <c r="O22" s="59">
        <v>-2.69</v>
      </c>
      <c r="Q22" s="14"/>
      <c r="R22" s="14"/>
      <c r="S22" s="14"/>
      <c r="T22" s="14"/>
      <c r="U22" s="14"/>
      <c r="V22" s="14"/>
      <c r="W22" s="14"/>
      <c r="X22" s="14"/>
      <c r="Y22" s="14"/>
      <c r="Z22" s="14"/>
      <c r="AA22" s="14"/>
      <c r="AB22" s="14"/>
      <c r="AC22" s="14"/>
      <c r="AD22" s="14">
        <f t="shared" si="0"/>
        <v>596.07000000000005</v>
      </c>
      <c r="AE22" s="40" t="s">
        <v>174</v>
      </c>
      <c r="AF22" s="11"/>
      <c r="AG22" s="35"/>
      <c r="AH22" s="11"/>
      <c r="AI22" s="11"/>
    </row>
    <row r="23" spans="2:38" ht="16.5" x14ac:dyDescent="0.3">
      <c r="B23" s="8">
        <v>22</v>
      </c>
      <c r="C23" s="66" t="s">
        <v>162</v>
      </c>
      <c r="D23" s="67" t="s">
        <v>67</v>
      </c>
      <c r="E23" s="67">
        <v>0.04</v>
      </c>
      <c r="F23" s="67" t="s">
        <v>147</v>
      </c>
      <c r="G23" s="66">
        <v>139.547</v>
      </c>
      <c r="H23" s="66">
        <v>139.43199999999999</v>
      </c>
      <c r="I23" s="66">
        <v>139.69499999999999</v>
      </c>
      <c r="J23" s="66"/>
      <c r="K23" s="66">
        <v>139.44900000000001</v>
      </c>
      <c r="L23" s="71"/>
      <c r="M23" s="82" t="s">
        <v>28</v>
      </c>
      <c r="O23" s="59">
        <v>-3.61</v>
      </c>
      <c r="Q23" s="14"/>
      <c r="R23" s="14"/>
      <c r="S23" s="14"/>
      <c r="T23" s="14"/>
      <c r="U23" s="14"/>
      <c r="V23" s="14"/>
      <c r="W23" s="14"/>
      <c r="X23" s="14"/>
      <c r="Y23" s="14"/>
      <c r="Z23" s="14"/>
      <c r="AA23" s="14"/>
      <c r="AB23" s="14"/>
      <c r="AC23" s="14"/>
      <c r="AD23" s="14">
        <f t="shared" si="0"/>
        <v>592.46</v>
      </c>
      <c r="AE23" s="40" t="s">
        <v>175</v>
      </c>
      <c r="AF23" s="11"/>
      <c r="AG23" s="35"/>
      <c r="AH23" s="11"/>
      <c r="AI23" s="11"/>
    </row>
    <row r="24" spans="2:38" ht="16.5" x14ac:dyDescent="0.3">
      <c r="B24" s="8">
        <v>23</v>
      </c>
      <c r="C24" s="66" t="s">
        <v>162</v>
      </c>
      <c r="D24" s="66" t="s">
        <v>57</v>
      </c>
      <c r="E24" s="67">
        <v>0.04</v>
      </c>
      <c r="F24" s="67" t="s">
        <v>147</v>
      </c>
      <c r="G24" s="66">
        <v>139.447</v>
      </c>
      <c r="H24" s="66">
        <v>139.59700000000001</v>
      </c>
      <c r="I24" s="66">
        <v>139.33799999999999</v>
      </c>
      <c r="J24" s="66"/>
      <c r="K24" s="66">
        <v>139.59700000000001</v>
      </c>
      <c r="L24" s="71"/>
      <c r="M24" s="82" t="s">
        <v>71</v>
      </c>
      <c r="O24" s="59">
        <v>-5.52</v>
      </c>
      <c r="Q24" s="14"/>
      <c r="R24" s="14"/>
      <c r="S24" s="14"/>
      <c r="T24" s="14"/>
      <c r="U24" s="14"/>
      <c r="V24" s="14"/>
      <c r="W24" s="14"/>
      <c r="X24" s="14"/>
      <c r="Y24" s="14"/>
      <c r="Z24" s="14"/>
      <c r="AA24" s="14"/>
      <c r="AB24" s="14"/>
      <c r="AC24" s="14"/>
      <c r="AD24" s="14">
        <f t="shared" si="0"/>
        <v>586.94000000000005</v>
      </c>
      <c r="AE24" s="40" t="s">
        <v>175</v>
      </c>
      <c r="AF24" s="11"/>
      <c r="AG24" s="35"/>
      <c r="AH24" s="11"/>
      <c r="AI24" s="11"/>
    </row>
    <row r="25" spans="2:38" ht="16.5" x14ac:dyDescent="0.3">
      <c r="B25" s="8">
        <v>24</v>
      </c>
      <c r="C25" s="66" t="s">
        <v>163</v>
      </c>
      <c r="D25" s="67" t="s">
        <v>67</v>
      </c>
      <c r="E25" s="67">
        <v>0.04</v>
      </c>
      <c r="F25" s="67" t="s">
        <v>147</v>
      </c>
      <c r="G25" s="66">
        <v>140.053</v>
      </c>
      <c r="H25" s="66">
        <v>139.81299999999999</v>
      </c>
      <c r="I25" s="66">
        <v>140.23400000000001</v>
      </c>
      <c r="J25" s="66"/>
      <c r="K25" s="66">
        <v>140.23400000000001</v>
      </c>
      <c r="L25" s="71"/>
      <c r="M25" s="82" t="s">
        <v>73</v>
      </c>
      <c r="O25" s="59">
        <v>6.66</v>
      </c>
      <c r="Q25" s="14"/>
      <c r="R25" s="14"/>
      <c r="S25" s="14"/>
      <c r="T25" s="14"/>
      <c r="U25" s="14"/>
      <c r="V25" s="14"/>
      <c r="W25" s="14"/>
      <c r="X25" s="14"/>
      <c r="Y25" s="14"/>
      <c r="Z25" s="14"/>
      <c r="AA25" s="14"/>
      <c r="AB25" s="14"/>
      <c r="AC25" s="14"/>
      <c r="AD25" s="14">
        <f t="shared" si="0"/>
        <v>593.6</v>
      </c>
      <c r="AE25" s="40" t="s">
        <v>176</v>
      </c>
      <c r="AF25" s="11"/>
      <c r="AG25" s="35"/>
      <c r="AH25" s="11"/>
      <c r="AI25" s="11"/>
    </row>
    <row r="26" spans="2:38" ht="16.5" x14ac:dyDescent="0.3">
      <c r="B26" s="8">
        <v>25</v>
      </c>
      <c r="C26" s="66" t="s">
        <v>164</v>
      </c>
      <c r="D26" s="66" t="s">
        <v>57</v>
      </c>
      <c r="E26" s="67">
        <v>0.04</v>
      </c>
      <c r="F26" s="67" t="s">
        <v>147</v>
      </c>
      <c r="G26" s="66">
        <v>139.911</v>
      </c>
      <c r="H26" s="66">
        <v>140.08000000000001</v>
      </c>
      <c r="I26" s="66">
        <v>139.74700000000001</v>
      </c>
      <c r="J26" s="66"/>
      <c r="K26" s="66">
        <v>140.01900000000001</v>
      </c>
      <c r="L26" s="71"/>
      <c r="M26" s="82" t="s">
        <v>28</v>
      </c>
      <c r="O26" s="59">
        <v>-3.98</v>
      </c>
      <c r="Q26" s="14"/>
      <c r="R26" s="14"/>
      <c r="S26" s="14"/>
      <c r="T26" s="14"/>
      <c r="U26" s="14"/>
      <c r="V26" s="14"/>
      <c r="W26" s="14"/>
      <c r="X26" s="14"/>
      <c r="Y26" s="14"/>
      <c r="Z26" s="14"/>
      <c r="AA26" s="14"/>
      <c r="AB26" s="14"/>
      <c r="AC26" s="14"/>
      <c r="AD26" s="14">
        <f t="shared" si="0"/>
        <v>589.62</v>
      </c>
      <c r="AE26" s="40" t="s">
        <v>177</v>
      </c>
      <c r="AF26" s="11"/>
      <c r="AG26" s="35"/>
      <c r="AH26" s="11"/>
      <c r="AI26" s="11"/>
    </row>
    <row r="27" spans="2:38" ht="16.5" x14ac:dyDescent="0.3">
      <c r="B27" s="8">
        <v>26</v>
      </c>
      <c r="C27" s="66" t="s">
        <v>165</v>
      </c>
      <c r="D27" s="66" t="s">
        <v>57</v>
      </c>
      <c r="E27" s="67">
        <v>0.04</v>
      </c>
      <c r="F27" s="67" t="s">
        <v>147</v>
      </c>
      <c r="G27" s="66">
        <v>139.535</v>
      </c>
      <c r="H27" s="66">
        <v>139.69900000000001</v>
      </c>
      <c r="I27" s="66">
        <v>139.36600000000001</v>
      </c>
      <c r="J27" s="66"/>
      <c r="K27" s="66">
        <v>139.59200000000001</v>
      </c>
      <c r="L27" s="71"/>
      <c r="M27" s="82" t="s">
        <v>28</v>
      </c>
      <c r="O27" s="59">
        <v>-2.11</v>
      </c>
      <c r="Q27" s="14"/>
      <c r="R27" s="14"/>
      <c r="S27" s="14"/>
      <c r="T27" s="14"/>
      <c r="U27" s="14"/>
      <c r="V27" s="14"/>
      <c r="W27" s="14"/>
      <c r="X27" s="14"/>
      <c r="Y27" s="14"/>
      <c r="Z27" s="14"/>
      <c r="AA27" s="14"/>
      <c r="AB27" s="14"/>
      <c r="AC27" s="14"/>
      <c r="AD27" s="14">
        <f t="shared" si="0"/>
        <v>587.51</v>
      </c>
      <c r="AE27" s="40" t="s">
        <v>178</v>
      </c>
      <c r="AF27" s="11"/>
      <c r="AG27" s="35"/>
      <c r="AH27" s="11"/>
      <c r="AI27" s="11"/>
    </row>
    <row r="28" spans="2:38" ht="16.5" x14ac:dyDescent="0.3">
      <c r="B28" s="8">
        <v>27</v>
      </c>
      <c r="C28" s="66" t="s">
        <v>165</v>
      </c>
      <c r="D28" s="67" t="s">
        <v>67</v>
      </c>
      <c r="E28" s="67">
        <v>0.04</v>
      </c>
      <c r="F28" s="67" t="s">
        <v>147</v>
      </c>
      <c r="G28" s="66">
        <v>139.59299999999999</v>
      </c>
      <c r="H28" s="66">
        <v>139.38399999999999</v>
      </c>
      <c r="I28" s="66">
        <v>139.77799999999999</v>
      </c>
      <c r="J28" s="66"/>
      <c r="K28" s="66">
        <v>139.416</v>
      </c>
      <c r="L28" s="71"/>
      <c r="M28" s="82" t="s">
        <v>71</v>
      </c>
      <c r="O28" s="59">
        <v>-6.51</v>
      </c>
      <c r="Q28" s="14"/>
      <c r="R28" s="14"/>
      <c r="S28" s="14"/>
      <c r="T28" s="14"/>
      <c r="U28" s="14"/>
      <c r="V28" s="14"/>
      <c r="W28" s="14"/>
      <c r="X28" s="14"/>
      <c r="Y28" s="14"/>
      <c r="Z28" s="14"/>
      <c r="AA28" s="14"/>
      <c r="AB28" s="14"/>
      <c r="AC28" s="14"/>
      <c r="AD28" s="14">
        <f t="shared" si="0"/>
        <v>581</v>
      </c>
      <c r="AE28" s="40" t="s">
        <v>178</v>
      </c>
      <c r="AF28" s="11"/>
      <c r="AG28" s="35"/>
      <c r="AH28" s="11"/>
      <c r="AI28" s="11"/>
    </row>
    <row r="29" spans="2:38" ht="16.5" x14ac:dyDescent="0.3">
      <c r="B29" s="8">
        <v>28</v>
      </c>
      <c r="C29" s="66" t="s">
        <v>166</v>
      </c>
      <c r="D29" s="67" t="s">
        <v>67</v>
      </c>
      <c r="E29" s="67">
        <v>0.04</v>
      </c>
      <c r="F29" s="67" t="s">
        <v>147</v>
      </c>
      <c r="G29" s="66">
        <v>140.476</v>
      </c>
      <c r="H29" s="66">
        <v>140.48099999999999</v>
      </c>
      <c r="I29" s="66">
        <v>140.65100000000001</v>
      </c>
      <c r="J29" s="66"/>
      <c r="K29" s="66">
        <v>140.499</v>
      </c>
      <c r="L29" s="71"/>
      <c r="M29" s="82" t="s">
        <v>72</v>
      </c>
      <c r="O29" s="59">
        <v>0.84</v>
      </c>
      <c r="Q29" s="14"/>
      <c r="R29" s="14"/>
      <c r="S29" s="14"/>
      <c r="T29" s="14"/>
      <c r="U29" s="14"/>
      <c r="V29" s="14"/>
      <c r="W29" s="14"/>
      <c r="X29" s="14"/>
      <c r="Y29" s="14"/>
      <c r="Z29" s="14"/>
      <c r="AA29" s="14"/>
      <c r="AB29" s="14"/>
      <c r="AC29" s="14"/>
      <c r="AD29" s="14">
        <f t="shared" si="0"/>
        <v>581.84</v>
      </c>
      <c r="AE29" s="40" t="s">
        <v>179</v>
      </c>
      <c r="AF29" s="11"/>
      <c r="AG29" s="35"/>
      <c r="AH29" s="11"/>
      <c r="AI29" s="11"/>
    </row>
    <row r="30" spans="2:38" ht="16.5" x14ac:dyDescent="0.3">
      <c r="B30" s="8">
        <v>29</v>
      </c>
      <c r="C30" s="66" t="s">
        <v>167</v>
      </c>
      <c r="D30" s="66" t="s">
        <v>57</v>
      </c>
      <c r="E30" s="67">
        <v>0.04</v>
      </c>
      <c r="F30" s="67" t="s">
        <v>147</v>
      </c>
      <c r="G30" s="66">
        <v>140.251</v>
      </c>
      <c r="H30" s="66">
        <v>140.22200000000001</v>
      </c>
      <c r="I30" s="66">
        <v>140.071</v>
      </c>
      <c r="J30" s="66"/>
      <c r="K30" s="66">
        <v>140.19800000000001</v>
      </c>
      <c r="L30" s="71"/>
      <c r="M30" s="82" t="s">
        <v>28</v>
      </c>
      <c r="O30" s="59">
        <v>1.94</v>
      </c>
      <c r="Q30" s="14"/>
      <c r="R30" s="14"/>
      <c r="S30" s="14"/>
      <c r="T30" s="14"/>
      <c r="U30" s="14"/>
      <c r="V30" s="14"/>
      <c r="W30" s="14"/>
      <c r="X30" s="14"/>
      <c r="Y30" s="14"/>
      <c r="Z30" s="14"/>
      <c r="AA30" s="14"/>
      <c r="AB30" s="14"/>
      <c r="AC30" s="14"/>
      <c r="AD30" s="14">
        <f t="shared" si="0"/>
        <v>583.78000000000009</v>
      </c>
      <c r="AE30" s="40" t="s">
        <v>180</v>
      </c>
      <c r="AF30" s="11"/>
      <c r="AG30" s="35"/>
      <c r="AH30" s="11"/>
      <c r="AI30" s="11"/>
    </row>
    <row r="31" spans="2:38" ht="16.5" x14ac:dyDescent="0.3">
      <c r="B31" s="8">
        <v>30</v>
      </c>
      <c r="C31" s="66" t="s">
        <v>167</v>
      </c>
      <c r="D31" s="67" t="s">
        <v>67</v>
      </c>
      <c r="E31" s="67">
        <v>0.04</v>
      </c>
      <c r="F31" s="67" t="s">
        <v>147</v>
      </c>
      <c r="G31" s="66">
        <v>140.197</v>
      </c>
      <c r="H31" s="66">
        <v>140.202</v>
      </c>
      <c r="I31" s="66">
        <v>140.447</v>
      </c>
      <c r="J31" s="66"/>
      <c r="K31" s="66">
        <v>140.202</v>
      </c>
      <c r="L31" s="71"/>
      <c r="M31" s="82" t="s">
        <v>72</v>
      </c>
      <c r="O31" s="59">
        <v>0.19</v>
      </c>
      <c r="Q31" s="14"/>
      <c r="R31" s="14"/>
      <c r="S31" s="14"/>
      <c r="T31" s="14"/>
      <c r="U31" s="14"/>
      <c r="V31" s="14"/>
      <c r="W31" s="14"/>
      <c r="X31" s="14"/>
      <c r="Y31" s="14"/>
      <c r="Z31" s="14"/>
      <c r="AA31" s="14"/>
      <c r="AB31" s="14"/>
      <c r="AC31" s="14"/>
      <c r="AD31" s="14">
        <f t="shared" si="0"/>
        <v>583.97000000000014</v>
      </c>
      <c r="AE31" s="40" t="s">
        <v>180</v>
      </c>
      <c r="AF31" s="11"/>
      <c r="AG31" s="35"/>
      <c r="AH31" s="11"/>
      <c r="AI31" s="11"/>
    </row>
    <row r="32" spans="2:38" ht="16.5" x14ac:dyDescent="0.3">
      <c r="B32" s="8">
        <v>31</v>
      </c>
      <c r="C32" s="66" t="s">
        <v>167</v>
      </c>
      <c r="D32" s="67" t="s">
        <v>67</v>
      </c>
      <c r="E32" s="67">
        <v>0.04</v>
      </c>
      <c r="F32" s="67" t="s">
        <v>147</v>
      </c>
      <c r="G32" s="66">
        <v>140.11600000000001</v>
      </c>
      <c r="H32" s="66">
        <v>140.125</v>
      </c>
      <c r="I32" s="66">
        <v>140.244</v>
      </c>
      <c r="J32" s="66"/>
      <c r="K32" s="66">
        <v>140.125</v>
      </c>
      <c r="L32" s="71"/>
      <c r="M32" s="82" t="s">
        <v>72</v>
      </c>
      <c r="O32" s="59">
        <v>0.33</v>
      </c>
      <c r="Q32" s="14"/>
      <c r="R32" s="14"/>
      <c r="S32" s="14"/>
      <c r="T32" s="14"/>
      <c r="U32" s="14"/>
      <c r="V32" s="14"/>
      <c r="W32" s="14"/>
      <c r="X32" s="14"/>
      <c r="Y32" s="14"/>
      <c r="Z32" s="14"/>
      <c r="AA32" s="14"/>
      <c r="AB32" s="14"/>
      <c r="AC32" s="14"/>
      <c r="AD32" s="14">
        <f t="shared" si="0"/>
        <v>584.30000000000018</v>
      </c>
      <c r="AE32" s="40" t="s">
        <v>180</v>
      </c>
      <c r="AF32" s="11"/>
      <c r="AG32" s="35"/>
      <c r="AH32" s="11"/>
      <c r="AI32" s="11"/>
    </row>
    <row r="33" spans="2:35" ht="16.5" x14ac:dyDescent="0.3">
      <c r="B33" s="8">
        <v>32</v>
      </c>
      <c r="C33" s="66" t="s">
        <v>168</v>
      </c>
      <c r="D33" s="67" t="s">
        <v>67</v>
      </c>
      <c r="E33" s="67">
        <v>0.04</v>
      </c>
      <c r="F33" s="67" t="s">
        <v>147</v>
      </c>
      <c r="G33" s="66">
        <v>140.637</v>
      </c>
      <c r="H33" s="66">
        <v>140.63999999999999</v>
      </c>
      <c r="I33" s="66">
        <v>140.809</v>
      </c>
      <c r="J33" s="66"/>
      <c r="K33" s="66">
        <v>140.63999999999999</v>
      </c>
      <c r="L33" s="71"/>
      <c r="M33" s="82" t="s">
        <v>72</v>
      </c>
      <c r="O33" s="59">
        <v>0.11</v>
      </c>
      <c r="Q33" s="14"/>
      <c r="R33" s="14"/>
      <c r="S33" s="14"/>
      <c r="T33" s="14"/>
      <c r="U33" s="14"/>
      <c r="V33" s="14"/>
      <c r="W33" s="14"/>
      <c r="X33" s="14"/>
      <c r="Y33" s="14"/>
      <c r="Z33" s="14"/>
      <c r="AA33" s="14"/>
      <c r="AB33" s="14"/>
      <c r="AC33" s="14"/>
      <c r="AD33" s="14">
        <f t="shared" si="0"/>
        <v>584.4100000000002</v>
      </c>
      <c r="AE33" s="40" t="s">
        <v>181</v>
      </c>
      <c r="AF33" s="11"/>
      <c r="AG33" s="35"/>
      <c r="AH33" s="11"/>
      <c r="AI33" s="11"/>
    </row>
    <row r="34" spans="2:35" ht="16.5" x14ac:dyDescent="0.3">
      <c r="B34" s="8">
        <v>33</v>
      </c>
      <c r="C34" s="66" t="s">
        <v>168</v>
      </c>
      <c r="D34" s="66" t="s">
        <v>57</v>
      </c>
      <c r="E34" s="67">
        <v>0.04</v>
      </c>
      <c r="F34" s="67" t="s">
        <v>147</v>
      </c>
      <c r="G34" s="66">
        <v>140.637</v>
      </c>
      <c r="H34" s="66">
        <v>140.74700000000001</v>
      </c>
      <c r="I34" s="66">
        <v>140.51</v>
      </c>
      <c r="J34" s="66"/>
      <c r="K34" s="66">
        <v>140.696</v>
      </c>
      <c r="L34" s="71"/>
      <c r="M34" s="82" t="s">
        <v>28</v>
      </c>
      <c r="O34" s="59">
        <v>-2.16</v>
      </c>
      <c r="Q34" s="14"/>
      <c r="R34" s="14"/>
      <c r="S34" s="14"/>
      <c r="T34" s="14"/>
      <c r="U34" s="14"/>
      <c r="V34" s="14"/>
      <c r="W34" s="14"/>
      <c r="X34" s="14"/>
      <c r="Y34" s="14"/>
      <c r="Z34" s="14"/>
      <c r="AA34" s="14"/>
      <c r="AB34" s="14"/>
      <c r="AC34" s="14"/>
      <c r="AD34" s="14">
        <f t="shared" si="0"/>
        <v>582.25000000000023</v>
      </c>
      <c r="AE34" s="40" t="s">
        <v>181</v>
      </c>
      <c r="AF34" s="11"/>
      <c r="AG34" s="35"/>
      <c r="AH34" s="11"/>
      <c r="AI34" s="11"/>
    </row>
    <row r="35" spans="2:35" ht="16.5" x14ac:dyDescent="0.3">
      <c r="B35" s="8">
        <v>34</v>
      </c>
      <c r="C35" s="66" t="s">
        <v>168</v>
      </c>
      <c r="D35" s="67" t="s">
        <v>67</v>
      </c>
      <c r="E35" s="67">
        <v>0.04</v>
      </c>
      <c r="F35" s="67" t="s">
        <v>147</v>
      </c>
      <c r="G35" s="66">
        <v>140.69499999999999</v>
      </c>
      <c r="H35" s="66">
        <v>140.53399999999999</v>
      </c>
      <c r="I35" s="66">
        <v>140.88200000000001</v>
      </c>
      <c r="J35" s="66"/>
      <c r="K35" s="66">
        <v>140.65600000000001</v>
      </c>
      <c r="L35" s="71"/>
      <c r="M35" s="82" t="s">
        <v>28</v>
      </c>
      <c r="O35" s="59">
        <v>-1.43</v>
      </c>
      <c r="Q35" s="14"/>
      <c r="R35" s="14"/>
      <c r="S35" s="14"/>
      <c r="T35" s="14"/>
      <c r="U35" s="14"/>
      <c r="V35" s="14"/>
      <c r="W35" s="14"/>
      <c r="X35" s="14"/>
      <c r="Y35" s="14"/>
      <c r="Z35" s="14"/>
      <c r="AA35" s="14"/>
      <c r="AB35" s="14"/>
      <c r="AC35" s="14"/>
      <c r="AD35" s="14">
        <f t="shared" ref="AD35:AD66" si="1">AD34+(O35)</f>
        <v>580.82000000000028</v>
      </c>
      <c r="AE35" s="40" t="s">
        <v>181</v>
      </c>
      <c r="AF35" s="11"/>
      <c r="AG35" s="35"/>
      <c r="AH35" s="11"/>
      <c r="AI35" s="11"/>
    </row>
    <row r="36" spans="2:35" ht="16.5" x14ac:dyDescent="0.3">
      <c r="B36" s="8">
        <v>35</v>
      </c>
      <c r="C36" s="66" t="s">
        <v>169</v>
      </c>
      <c r="D36" s="66" t="s">
        <v>57</v>
      </c>
      <c r="E36" s="67">
        <v>0.04</v>
      </c>
      <c r="F36" s="67" t="s">
        <v>147</v>
      </c>
      <c r="G36" s="66">
        <v>140.399</v>
      </c>
      <c r="H36" s="66">
        <v>141.50800000000001</v>
      </c>
      <c r="I36" s="66">
        <v>141.30000000000001</v>
      </c>
      <c r="J36" s="66"/>
      <c r="K36" s="66">
        <v>141.44499999999999</v>
      </c>
      <c r="L36" s="71"/>
      <c r="M36" s="82" t="s">
        <v>28</v>
      </c>
      <c r="O36" s="59">
        <v>-1.68</v>
      </c>
      <c r="Q36" s="14"/>
      <c r="R36" s="14"/>
      <c r="S36" s="14"/>
      <c r="T36" s="14"/>
      <c r="U36" s="14"/>
      <c r="V36" s="14"/>
      <c r="W36" s="14"/>
      <c r="X36" s="14"/>
      <c r="Y36" s="14"/>
      <c r="Z36" s="14"/>
      <c r="AA36" s="14"/>
      <c r="AB36" s="14"/>
      <c r="AC36" s="14"/>
      <c r="AD36" s="14">
        <f t="shared" si="1"/>
        <v>579.14000000000033</v>
      </c>
      <c r="AE36" s="40" t="s">
        <v>182</v>
      </c>
      <c r="AF36" s="11"/>
      <c r="AG36" s="35"/>
      <c r="AH36" s="11"/>
      <c r="AI36" s="11"/>
    </row>
    <row r="37" spans="2:35" ht="16.5" x14ac:dyDescent="0.3">
      <c r="B37" s="8">
        <v>36</v>
      </c>
      <c r="C37" s="66" t="s">
        <v>169</v>
      </c>
      <c r="D37" s="67" t="s">
        <v>67</v>
      </c>
      <c r="E37" s="67">
        <v>0.04</v>
      </c>
      <c r="F37" s="67" t="s">
        <v>147</v>
      </c>
      <c r="G37" s="66">
        <v>141.44499999999999</v>
      </c>
      <c r="H37" s="66">
        <v>141.36600000000001</v>
      </c>
      <c r="I37" s="66">
        <v>141.59899999999999</v>
      </c>
      <c r="J37" s="66"/>
      <c r="K37" s="66">
        <v>141.38999999999999</v>
      </c>
      <c r="L37" s="71"/>
      <c r="M37" s="82" t="s">
        <v>28</v>
      </c>
      <c r="O37" s="59">
        <v>-2.0099999999999998</v>
      </c>
      <c r="Q37" s="14"/>
      <c r="R37" s="14"/>
      <c r="S37" s="14"/>
      <c r="T37" s="14"/>
      <c r="U37" s="14"/>
      <c r="V37" s="14"/>
      <c r="W37" s="14"/>
      <c r="X37" s="14"/>
      <c r="Y37" s="14"/>
      <c r="Z37" s="14"/>
      <c r="AA37" s="14"/>
      <c r="AB37" s="14"/>
      <c r="AC37" s="14"/>
      <c r="AD37" s="14">
        <f t="shared" si="1"/>
        <v>577.13000000000034</v>
      </c>
      <c r="AE37" s="40" t="s">
        <v>182</v>
      </c>
      <c r="AF37" s="11"/>
      <c r="AG37" s="35"/>
      <c r="AH37" s="11"/>
      <c r="AI37" s="11"/>
    </row>
    <row r="38" spans="2:35" ht="16.5" x14ac:dyDescent="0.3">
      <c r="B38" s="8">
        <v>37</v>
      </c>
      <c r="C38" s="66" t="s">
        <v>169</v>
      </c>
      <c r="D38" s="66" t="s">
        <v>57</v>
      </c>
      <c r="E38" s="67">
        <v>0.04</v>
      </c>
      <c r="F38" s="67" t="s">
        <v>147</v>
      </c>
      <c r="G38" s="66">
        <v>141.387</v>
      </c>
      <c r="H38" s="66">
        <v>141.38200000000001</v>
      </c>
      <c r="I38" s="66">
        <v>141.053</v>
      </c>
      <c r="J38" s="66"/>
      <c r="K38" s="66">
        <v>141.38200000000001</v>
      </c>
      <c r="L38" s="71"/>
      <c r="M38" s="82" t="s">
        <v>72</v>
      </c>
      <c r="O38" s="59">
        <v>0.18</v>
      </c>
      <c r="Q38" s="14"/>
      <c r="R38" s="14"/>
      <c r="S38" s="14"/>
      <c r="T38" s="14"/>
      <c r="U38" s="14"/>
      <c r="V38" s="14"/>
      <c r="W38" s="14"/>
      <c r="X38" s="14"/>
      <c r="Y38" s="14"/>
      <c r="Z38" s="14"/>
      <c r="AA38" s="14"/>
      <c r="AB38" s="14"/>
      <c r="AC38" s="14"/>
      <c r="AD38" s="14">
        <f t="shared" si="1"/>
        <v>577.31000000000029</v>
      </c>
      <c r="AE38" s="40" t="s">
        <v>182</v>
      </c>
      <c r="AF38" s="11"/>
      <c r="AG38" s="35"/>
      <c r="AH38" s="11"/>
      <c r="AI38" s="11"/>
    </row>
    <row r="39" spans="2:35" ht="16.5" x14ac:dyDescent="0.3">
      <c r="B39" s="8">
        <v>38</v>
      </c>
      <c r="C39" s="66" t="s">
        <v>169</v>
      </c>
      <c r="D39" s="67" t="s">
        <v>67</v>
      </c>
      <c r="E39" s="67">
        <v>0.04</v>
      </c>
      <c r="F39" s="67" t="s">
        <v>147</v>
      </c>
      <c r="G39" s="66">
        <v>141.38499999999999</v>
      </c>
      <c r="H39" s="66">
        <v>141.24299999999999</v>
      </c>
      <c r="I39" s="66">
        <v>141.55699999999999</v>
      </c>
      <c r="J39" s="66"/>
      <c r="K39" s="66">
        <v>141.334</v>
      </c>
      <c r="L39" s="71"/>
      <c r="M39" s="82" t="s">
        <v>28</v>
      </c>
      <c r="O39" s="59">
        <v>-1.86</v>
      </c>
      <c r="Q39" s="14"/>
      <c r="R39" s="14"/>
      <c r="S39" s="14"/>
      <c r="T39" s="14"/>
      <c r="U39" s="14"/>
      <c r="V39" s="14"/>
      <c r="W39" s="14"/>
      <c r="X39" s="14"/>
      <c r="Y39" s="14"/>
      <c r="Z39" s="14"/>
      <c r="AA39" s="14"/>
      <c r="AB39" s="14"/>
      <c r="AC39" s="14"/>
      <c r="AD39" s="14">
        <f t="shared" si="1"/>
        <v>575.45000000000027</v>
      </c>
      <c r="AE39" s="40" t="s">
        <v>182</v>
      </c>
      <c r="AF39" s="11"/>
      <c r="AG39" s="35"/>
      <c r="AH39" s="11"/>
      <c r="AI39" s="11"/>
    </row>
    <row r="40" spans="2:35" ht="16.5" x14ac:dyDescent="0.3">
      <c r="B40" s="8">
        <v>39</v>
      </c>
      <c r="C40" s="66" t="s">
        <v>169</v>
      </c>
      <c r="D40" s="66" t="s">
        <v>57</v>
      </c>
      <c r="E40" s="67">
        <v>0.04</v>
      </c>
      <c r="F40" s="67" t="s">
        <v>147</v>
      </c>
      <c r="G40" s="66">
        <v>141.32900000000001</v>
      </c>
      <c r="H40" s="66">
        <v>141.494</v>
      </c>
      <c r="I40" s="66">
        <v>161.16499999999999</v>
      </c>
      <c r="J40" s="66"/>
      <c r="K40" s="66">
        <v>141.381</v>
      </c>
      <c r="L40" s="71"/>
      <c r="M40" s="82" t="s">
        <v>28</v>
      </c>
      <c r="O40" s="59">
        <v>-1.9</v>
      </c>
      <c r="Q40" s="14"/>
      <c r="R40" s="14"/>
      <c r="S40" s="14"/>
      <c r="T40" s="14"/>
      <c r="U40" s="14"/>
      <c r="V40" s="14"/>
      <c r="W40" s="14"/>
      <c r="X40" s="14"/>
      <c r="Y40" s="14"/>
      <c r="Z40" s="14"/>
      <c r="AA40" s="14"/>
      <c r="AB40" s="14"/>
      <c r="AC40" s="14"/>
      <c r="AD40" s="14">
        <f t="shared" si="1"/>
        <v>573.5500000000003</v>
      </c>
      <c r="AE40" s="13"/>
      <c r="AF40" s="11"/>
      <c r="AG40" s="35"/>
      <c r="AH40" s="11"/>
      <c r="AI40" s="11"/>
    </row>
    <row r="41" spans="2:35" ht="16.5" x14ac:dyDescent="0.3">
      <c r="B41" s="8">
        <v>40</v>
      </c>
      <c r="C41" s="66" t="s">
        <v>186</v>
      </c>
      <c r="D41" s="66" t="s">
        <v>67</v>
      </c>
      <c r="E41" s="72">
        <v>1</v>
      </c>
      <c r="F41" s="67" t="s">
        <v>147</v>
      </c>
      <c r="G41" s="69">
        <v>142.00800000000001</v>
      </c>
      <c r="H41" s="66">
        <v>142.02000000000001</v>
      </c>
      <c r="I41" s="66">
        <v>142.08699999999999</v>
      </c>
      <c r="J41" s="66"/>
      <c r="K41" s="66">
        <v>142.08699999999999</v>
      </c>
      <c r="L41" s="71">
        <v>4</v>
      </c>
      <c r="M41" s="82" t="s">
        <v>73</v>
      </c>
      <c r="O41" s="59">
        <v>71.92</v>
      </c>
      <c r="P41" t="s">
        <v>187</v>
      </c>
      <c r="Q41" s="85" t="s">
        <v>188</v>
      </c>
      <c r="R41" s="85" t="s">
        <v>189</v>
      </c>
      <c r="S41" s="85"/>
      <c r="T41" s="85"/>
      <c r="U41" s="85"/>
      <c r="V41" s="14"/>
      <c r="W41" s="14"/>
      <c r="X41" s="14"/>
      <c r="Y41" s="14"/>
      <c r="Z41" s="14"/>
      <c r="AA41" s="14"/>
      <c r="AB41" s="14"/>
      <c r="AC41" s="14"/>
      <c r="AD41" s="14">
        <f t="shared" si="1"/>
        <v>645.47000000000025</v>
      </c>
      <c r="AE41" s="40" t="s">
        <v>242</v>
      </c>
      <c r="AF41" s="11"/>
      <c r="AG41" s="35"/>
      <c r="AH41" s="11"/>
      <c r="AI41" s="11"/>
    </row>
    <row r="42" spans="2:35" ht="16.5" x14ac:dyDescent="0.3">
      <c r="B42" s="8">
        <v>41</v>
      </c>
      <c r="C42" s="67" t="s">
        <v>199</v>
      </c>
      <c r="D42" s="67" t="s">
        <v>200</v>
      </c>
      <c r="E42" s="67">
        <v>0.01</v>
      </c>
      <c r="F42" s="67" t="s">
        <v>147</v>
      </c>
      <c r="G42" s="67">
        <v>142.40199999999999</v>
      </c>
      <c r="H42" s="67">
        <v>142.25899999999999</v>
      </c>
      <c r="I42" s="67">
        <v>0</v>
      </c>
      <c r="J42" s="67" t="s">
        <v>201</v>
      </c>
      <c r="K42" s="67">
        <v>142.25899999999999</v>
      </c>
      <c r="L42" s="67">
        <v>-0.04</v>
      </c>
      <c r="M42" s="82" t="s">
        <v>71</v>
      </c>
      <c r="N42" s="65"/>
      <c r="O42" s="59">
        <v>-1.3</v>
      </c>
      <c r="P42" t="s">
        <v>244</v>
      </c>
      <c r="Q42" s="85" t="s">
        <v>245</v>
      </c>
      <c r="R42" s="85" t="s">
        <v>246</v>
      </c>
      <c r="S42" s="85"/>
      <c r="T42" s="85"/>
      <c r="U42" s="85"/>
      <c r="V42" s="14"/>
      <c r="W42" s="14"/>
      <c r="X42" s="14"/>
      <c r="Y42" s="14"/>
      <c r="Z42" s="14"/>
      <c r="AA42" s="14"/>
      <c r="AB42" s="14"/>
      <c r="AC42" s="14"/>
      <c r="AD42" s="14">
        <f t="shared" si="1"/>
        <v>644.1700000000003</v>
      </c>
      <c r="AE42" s="40" t="s">
        <v>243</v>
      </c>
      <c r="AF42" s="11"/>
      <c r="AG42" s="35"/>
      <c r="AH42" s="11"/>
      <c r="AI42" s="11"/>
    </row>
    <row r="43" spans="2:35" ht="16.5" x14ac:dyDescent="0.3">
      <c r="B43" s="8">
        <v>42</v>
      </c>
      <c r="C43" s="67" t="s">
        <v>202</v>
      </c>
      <c r="D43" s="67" t="s">
        <v>200</v>
      </c>
      <c r="E43" s="67">
        <v>0.01</v>
      </c>
      <c r="F43" s="67" t="s">
        <v>147</v>
      </c>
      <c r="G43" s="67">
        <v>143.10499999999999</v>
      </c>
      <c r="H43" s="67">
        <v>142.93199999999999</v>
      </c>
      <c r="I43" s="67">
        <v>143.267</v>
      </c>
      <c r="J43" s="67" t="s">
        <v>203</v>
      </c>
      <c r="K43" s="67">
        <v>143.012</v>
      </c>
      <c r="L43" s="67">
        <v>-0.04</v>
      </c>
      <c r="M43" s="82" t="s">
        <v>28</v>
      </c>
      <c r="N43" s="65"/>
      <c r="O43" s="59">
        <v>-0.85</v>
      </c>
      <c r="P43" t="s">
        <v>248</v>
      </c>
      <c r="Q43" s="85" t="s">
        <v>249</v>
      </c>
      <c r="R43" s="85" t="s">
        <v>250</v>
      </c>
      <c r="S43" s="85"/>
      <c r="T43" s="85"/>
      <c r="U43" s="85"/>
      <c r="V43" s="14"/>
      <c r="W43" s="14"/>
      <c r="X43" s="14"/>
      <c r="Y43" s="14"/>
      <c r="Z43" s="14"/>
      <c r="AA43" s="14"/>
      <c r="AB43" s="14"/>
      <c r="AC43" s="14"/>
      <c r="AD43" s="14">
        <f t="shared" si="1"/>
        <v>643.32000000000028</v>
      </c>
      <c r="AE43" s="40" t="s">
        <v>247</v>
      </c>
      <c r="AF43" s="11"/>
      <c r="AG43" s="35"/>
      <c r="AH43" s="11"/>
      <c r="AI43" s="11"/>
    </row>
    <row r="44" spans="2:35" ht="16.5" x14ac:dyDescent="0.3">
      <c r="B44" s="8">
        <v>43</v>
      </c>
      <c r="C44" s="67" t="s">
        <v>204</v>
      </c>
      <c r="D44" s="67" t="s">
        <v>200</v>
      </c>
      <c r="E44" s="67">
        <v>0.01</v>
      </c>
      <c r="F44" s="67" t="s">
        <v>147</v>
      </c>
      <c r="G44" s="67">
        <v>143.11199999999999</v>
      </c>
      <c r="H44" s="67">
        <v>143.001</v>
      </c>
      <c r="I44" s="67">
        <v>143.21100000000001</v>
      </c>
      <c r="J44" s="67" t="s">
        <v>205</v>
      </c>
      <c r="K44" s="67">
        <v>143.05600000000001</v>
      </c>
      <c r="L44" s="67">
        <v>-0.04</v>
      </c>
      <c r="M44" s="82" t="s">
        <v>28</v>
      </c>
      <c r="N44" s="65"/>
      <c r="O44" s="59">
        <v>-0.51</v>
      </c>
      <c r="P44" t="s">
        <v>248</v>
      </c>
      <c r="Q44" s="85" t="s">
        <v>249</v>
      </c>
      <c r="R44" s="85" t="s">
        <v>251</v>
      </c>
      <c r="S44" s="85"/>
      <c r="T44" s="85"/>
      <c r="U44" s="85"/>
      <c r="V44" s="14"/>
      <c r="W44" s="14"/>
      <c r="X44" s="14"/>
      <c r="Y44" s="14"/>
      <c r="Z44" s="14"/>
      <c r="AA44" s="14"/>
      <c r="AB44" s="14"/>
      <c r="AC44" s="14"/>
      <c r="AD44" s="14">
        <f t="shared" si="1"/>
        <v>642.81000000000029</v>
      </c>
      <c r="AE44" s="40" t="s">
        <v>247</v>
      </c>
      <c r="AF44" s="11"/>
      <c r="AG44" s="35"/>
      <c r="AH44" s="11"/>
      <c r="AI44" s="11"/>
    </row>
    <row r="45" spans="2:35" ht="16.5" x14ac:dyDescent="0.3">
      <c r="B45" s="8">
        <v>44</v>
      </c>
      <c r="C45" s="67" t="s">
        <v>206</v>
      </c>
      <c r="D45" s="67" t="s">
        <v>195</v>
      </c>
      <c r="E45" s="67">
        <v>0.01</v>
      </c>
      <c r="F45" s="67" t="s">
        <v>207</v>
      </c>
      <c r="G45" s="67">
        <v>1586.89</v>
      </c>
      <c r="H45" s="67">
        <v>1588.1</v>
      </c>
      <c r="I45" s="67">
        <v>1585.57</v>
      </c>
      <c r="J45" s="67" t="s">
        <v>208</v>
      </c>
      <c r="K45" s="67">
        <v>1587.95</v>
      </c>
      <c r="L45" s="67">
        <v>-0.04</v>
      </c>
      <c r="M45" s="82" t="s">
        <v>28</v>
      </c>
      <c r="N45" s="65"/>
      <c r="O45" s="59">
        <v>-1.06</v>
      </c>
      <c r="P45" t="s">
        <v>253</v>
      </c>
      <c r="Q45" s="85" t="s">
        <v>254</v>
      </c>
      <c r="R45" s="85" t="s">
        <v>255</v>
      </c>
      <c r="S45" s="85"/>
      <c r="T45" s="85"/>
      <c r="U45" s="85"/>
      <c r="V45" s="14"/>
      <c r="W45" s="14"/>
      <c r="X45" s="14"/>
      <c r="Y45" s="14"/>
      <c r="Z45" s="14"/>
      <c r="AA45" s="14"/>
      <c r="AB45" s="14"/>
      <c r="AC45" s="14"/>
      <c r="AD45" s="14">
        <f t="shared" si="1"/>
        <v>641.75000000000034</v>
      </c>
      <c r="AE45" s="40" t="s">
        <v>252</v>
      </c>
      <c r="AF45" s="11"/>
      <c r="AG45" s="35"/>
      <c r="AH45" s="11"/>
      <c r="AI45" s="11"/>
    </row>
    <row r="46" spans="2:35" ht="16.5" x14ac:dyDescent="0.3">
      <c r="B46" s="8">
        <v>45</v>
      </c>
      <c r="C46" s="67" t="s">
        <v>209</v>
      </c>
      <c r="D46" s="67" t="s">
        <v>200</v>
      </c>
      <c r="E46" s="67">
        <v>0.01</v>
      </c>
      <c r="F46" s="67" t="s">
        <v>147</v>
      </c>
      <c r="G46" s="67">
        <v>143.309</v>
      </c>
      <c r="H46" s="67">
        <v>143.31100000000001</v>
      </c>
      <c r="I46" s="67">
        <v>143.38499999999999</v>
      </c>
      <c r="J46" s="67" t="s">
        <v>210</v>
      </c>
      <c r="K46" s="67">
        <v>143.38499999999999</v>
      </c>
      <c r="L46" s="67">
        <v>-0.04</v>
      </c>
      <c r="M46" s="82" t="s">
        <v>73</v>
      </c>
      <c r="N46" s="65"/>
      <c r="O46" s="59">
        <v>0.69</v>
      </c>
      <c r="P46" t="s">
        <v>244</v>
      </c>
      <c r="Q46" s="85" t="s">
        <v>257</v>
      </c>
      <c r="R46" s="85" t="s">
        <v>258</v>
      </c>
      <c r="S46" s="85"/>
      <c r="T46" s="85"/>
      <c r="U46" s="85"/>
      <c r="V46" s="14"/>
      <c r="W46" s="14"/>
      <c r="X46" s="14"/>
      <c r="Y46" s="14"/>
      <c r="Z46" s="14"/>
      <c r="AA46" s="14"/>
      <c r="AB46" s="14"/>
      <c r="AC46" s="14"/>
      <c r="AD46" s="14">
        <f t="shared" si="1"/>
        <v>642.4400000000004</v>
      </c>
      <c r="AE46" s="40" t="s">
        <v>256</v>
      </c>
      <c r="AF46" s="11"/>
      <c r="AG46" s="35"/>
      <c r="AH46" s="11"/>
      <c r="AI46" s="11"/>
    </row>
    <row r="47" spans="2:35" ht="16.5" x14ac:dyDescent="0.3">
      <c r="B47" s="8">
        <v>46</v>
      </c>
      <c r="C47" s="67" t="s">
        <v>211</v>
      </c>
      <c r="D47" s="67" t="s">
        <v>195</v>
      </c>
      <c r="E47" s="67">
        <v>0.01</v>
      </c>
      <c r="F47" s="67" t="s">
        <v>212</v>
      </c>
      <c r="G47" s="67">
        <v>1.7053199999999999</v>
      </c>
      <c r="H47" s="67">
        <v>1.70688</v>
      </c>
      <c r="I47" s="67">
        <v>1.7039599999999999</v>
      </c>
      <c r="J47" s="67" t="s">
        <v>213</v>
      </c>
      <c r="K47" s="67">
        <v>1.70594</v>
      </c>
      <c r="L47" s="67">
        <v>-0.04</v>
      </c>
      <c r="M47" s="82" t="s">
        <v>28</v>
      </c>
      <c r="N47" s="65"/>
      <c r="O47" s="59">
        <v>-0.46</v>
      </c>
      <c r="P47" t="s">
        <v>260</v>
      </c>
      <c r="Q47" s="85" t="s">
        <v>261</v>
      </c>
      <c r="R47" s="85" t="s">
        <v>262</v>
      </c>
      <c r="S47" s="85"/>
      <c r="T47" s="85"/>
      <c r="U47" s="85"/>
      <c r="V47" s="14"/>
      <c r="W47" s="14"/>
      <c r="X47" s="14"/>
      <c r="Y47" s="14"/>
      <c r="Z47" s="14"/>
      <c r="AA47" s="14"/>
      <c r="AB47" s="14"/>
      <c r="AC47" s="14"/>
      <c r="AD47" s="14">
        <f t="shared" si="1"/>
        <v>641.98000000000036</v>
      </c>
      <c r="AE47" s="40" t="s">
        <v>259</v>
      </c>
      <c r="AF47" s="11"/>
      <c r="AG47" s="35"/>
      <c r="AH47" s="11"/>
      <c r="AI47" s="11"/>
    </row>
    <row r="48" spans="2:35" ht="16.5" x14ac:dyDescent="0.3">
      <c r="B48" s="8">
        <v>47</v>
      </c>
      <c r="C48" s="67" t="s">
        <v>214</v>
      </c>
      <c r="D48" s="67" t="s">
        <v>200</v>
      </c>
      <c r="E48" s="67">
        <v>0.01</v>
      </c>
      <c r="F48" s="67" t="s">
        <v>147</v>
      </c>
      <c r="G48" s="67">
        <v>144.46</v>
      </c>
      <c r="H48" s="67">
        <v>144.536</v>
      </c>
      <c r="I48" s="67">
        <v>144.61500000000001</v>
      </c>
      <c r="J48" s="67" t="s">
        <v>215</v>
      </c>
      <c r="K48" s="67">
        <v>144.61500000000001</v>
      </c>
      <c r="L48" s="67">
        <v>-0.04</v>
      </c>
      <c r="M48" s="82" t="s">
        <v>73</v>
      </c>
      <c r="N48" s="65"/>
      <c r="O48" s="59">
        <v>1.39</v>
      </c>
      <c r="P48" t="s">
        <v>264</v>
      </c>
      <c r="Q48" s="85" t="s">
        <v>265</v>
      </c>
      <c r="R48" s="85" t="s">
        <v>246</v>
      </c>
      <c r="S48" s="85"/>
      <c r="T48" s="85"/>
      <c r="U48" s="85"/>
      <c r="V48" s="14"/>
      <c r="W48" s="14"/>
      <c r="X48" s="14"/>
      <c r="Y48" s="14"/>
      <c r="Z48" s="14"/>
      <c r="AA48" s="14"/>
      <c r="AB48" s="14"/>
      <c r="AC48" s="14"/>
      <c r="AD48" s="14">
        <f t="shared" si="1"/>
        <v>643.37000000000035</v>
      </c>
      <c r="AE48" s="40" t="s">
        <v>263</v>
      </c>
      <c r="AF48" s="11"/>
      <c r="AG48" s="35"/>
      <c r="AH48" s="11"/>
      <c r="AI48" s="11"/>
    </row>
    <row r="49" spans="2:35" ht="16.5" x14ac:dyDescent="0.3">
      <c r="B49" s="8">
        <v>48</v>
      </c>
      <c r="C49" s="67" t="s">
        <v>216</v>
      </c>
      <c r="D49" s="67" t="s">
        <v>200</v>
      </c>
      <c r="E49" s="67">
        <v>0.01</v>
      </c>
      <c r="F49" s="67" t="s">
        <v>207</v>
      </c>
      <c r="G49" s="67">
        <v>1682.85</v>
      </c>
      <c r="H49" s="67">
        <v>1679.22</v>
      </c>
      <c r="I49" s="67">
        <v>1686.32</v>
      </c>
      <c r="J49" s="67" t="s">
        <v>217</v>
      </c>
      <c r="K49" s="67">
        <v>1680.71</v>
      </c>
      <c r="L49" s="67">
        <v>-0.04</v>
      </c>
      <c r="M49" s="82" t="s">
        <v>71</v>
      </c>
      <c r="N49" s="65"/>
      <c r="O49" s="59">
        <v>-2.14</v>
      </c>
      <c r="P49" t="s">
        <v>267</v>
      </c>
      <c r="Q49" s="85" t="s">
        <v>268</v>
      </c>
      <c r="R49" s="85" t="s">
        <v>269</v>
      </c>
      <c r="S49" s="85"/>
      <c r="T49" s="85"/>
      <c r="U49" s="85"/>
      <c r="V49" s="14"/>
      <c r="W49" s="14"/>
      <c r="X49" s="14"/>
      <c r="Y49" s="14"/>
      <c r="Z49" s="14"/>
      <c r="AA49" s="14"/>
      <c r="AB49" s="14"/>
      <c r="AC49" s="14"/>
      <c r="AD49" s="14">
        <f t="shared" si="1"/>
        <v>641.23000000000036</v>
      </c>
      <c r="AE49" s="40" t="s">
        <v>266</v>
      </c>
      <c r="AF49" s="11"/>
      <c r="AG49" s="35"/>
      <c r="AH49" s="11"/>
      <c r="AI49" s="11"/>
    </row>
    <row r="50" spans="2:35" ht="16.5" x14ac:dyDescent="0.3">
      <c r="B50" s="8">
        <v>49</v>
      </c>
      <c r="C50" s="67" t="s">
        <v>218</v>
      </c>
      <c r="D50" s="67" t="s">
        <v>195</v>
      </c>
      <c r="E50" s="67">
        <v>0.01</v>
      </c>
      <c r="F50" s="67" t="s">
        <v>147</v>
      </c>
      <c r="G50" s="67">
        <v>143.23699999999999</v>
      </c>
      <c r="H50" s="67">
        <v>143.405</v>
      </c>
      <c r="I50" s="67">
        <v>143.03100000000001</v>
      </c>
      <c r="J50" s="67" t="s">
        <v>219</v>
      </c>
      <c r="K50" s="67">
        <v>143.316</v>
      </c>
      <c r="L50" s="67">
        <v>-0.04</v>
      </c>
      <c r="M50" s="82" t="s">
        <v>28</v>
      </c>
      <c r="N50" s="65"/>
      <c r="O50" s="59">
        <v>-0.71</v>
      </c>
      <c r="P50" t="s">
        <v>271</v>
      </c>
      <c r="Q50" s="85" t="s">
        <v>272</v>
      </c>
      <c r="R50" s="85" t="s">
        <v>273</v>
      </c>
      <c r="S50" s="85"/>
      <c r="T50" s="85"/>
      <c r="U50" s="85"/>
      <c r="V50" s="14"/>
      <c r="W50" s="14"/>
      <c r="X50" s="14"/>
      <c r="Y50" s="14"/>
      <c r="Z50" s="14"/>
      <c r="AA50" s="14"/>
      <c r="AB50" s="14"/>
      <c r="AC50" s="14"/>
      <c r="AD50" s="14">
        <f t="shared" si="1"/>
        <v>640.52000000000032</v>
      </c>
      <c r="AE50" s="40" t="s">
        <v>270</v>
      </c>
      <c r="AF50" s="11"/>
      <c r="AG50" s="35"/>
      <c r="AH50" s="11"/>
      <c r="AI50" s="11"/>
    </row>
    <row r="51" spans="2:35" ht="16.5" x14ac:dyDescent="0.3">
      <c r="B51" s="8">
        <v>50</v>
      </c>
      <c r="C51" s="67" t="s">
        <v>220</v>
      </c>
      <c r="D51" s="67" t="s">
        <v>200</v>
      </c>
      <c r="E51" s="67">
        <v>0.01</v>
      </c>
      <c r="F51" s="67" t="s">
        <v>147</v>
      </c>
      <c r="G51" s="67">
        <v>143.40799999999999</v>
      </c>
      <c r="H51" s="67">
        <v>143.49799999999999</v>
      </c>
      <c r="I51" s="67">
        <v>143.54499999999999</v>
      </c>
      <c r="J51" s="67" t="s">
        <v>221</v>
      </c>
      <c r="K51" s="67">
        <v>143.49799999999999</v>
      </c>
      <c r="L51" s="67">
        <v>-0.04</v>
      </c>
      <c r="M51" s="82" t="s">
        <v>73</v>
      </c>
      <c r="N51" s="65"/>
      <c r="O51" s="59">
        <v>0.81</v>
      </c>
      <c r="P51" t="s">
        <v>275</v>
      </c>
      <c r="Q51" s="85" t="s">
        <v>276</v>
      </c>
      <c r="R51" s="85" t="s">
        <v>277</v>
      </c>
      <c r="S51" s="85"/>
      <c r="T51" s="85"/>
      <c r="U51" s="85"/>
      <c r="V51" s="14"/>
      <c r="W51" s="14"/>
      <c r="X51" s="14"/>
      <c r="Y51" s="14"/>
      <c r="Z51" s="14"/>
      <c r="AA51" s="14"/>
      <c r="AB51" s="14"/>
      <c r="AC51" s="14"/>
      <c r="AD51" s="14">
        <f t="shared" si="1"/>
        <v>641.33000000000027</v>
      </c>
      <c r="AE51" s="40" t="s">
        <v>274</v>
      </c>
      <c r="AF51" s="11"/>
      <c r="AG51" s="35"/>
      <c r="AH51" s="11"/>
      <c r="AI51" s="11"/>
    </row>
    <row r="52" spans="2:35" ht="16.5" x14ac:dyDescent="0.3">
      <c r="B52" s="8">
        <v>51</v>
      </c>
      <c r="C52" s="67" t="s">
        <v>222</v>
      </c>
      <c r="D52" s="67" t="s">
        <v>195</v>
      </c>
      <c r="E52" s="67">
        <v>0.01</v>
      </c>
      <c r="F52" s="67" t="s">
        <v>147</v>
      </c>
      <c r="G52" s="67">
        <v>142.83699999999999</v>
      </c>
      <c r="H52" s="67">
        <v>142.98400000000001</v>
      </c>
      <c r="I52" s="67">
        <v>142.68600000000001</v>
      </c>
      <c r="J52" s="67" t="s">
        <v>223</v>
      </c>
      <c r="K52" s="67">
        <v>142.946</v>
      </c>
      <c r="L52" s="67">
        <v>-0.04</v>
      </c>
      <c r="M52" s="82" t="s">
        <v>28</v>
      </c>
      <c r="N52" s="65"/>
      <c r="O52" s="59">
        <v>-0.99</v>
      </c>
      <c r="P52" t="s">
        <v>279</v>
      </c>
      <c r="Q52" s="85" t="s">
        <v>280</v>
      </c>
      <c r="R52" s="85" t="s">
        <v>281</v>
      </c>
      <c r="S52" s="85"/>
      <c r="T52" s="85"/>
      <c r="U52" s="85"/>
      <c r="V52" s="14"/>
      <c r="W52" s="14"/>
      <c r="X52" s="14"/>
      <c r="Y52" s="14"/>
      <c r="Z52" s="14"/>
      <c r="AA52" s="14"/>
      <c r="AB52" s="14"/>
      <c r="AC52" s="14"/>
      <c r="AD52" s="14">
        <f t="shared" si="1"/>
        <v>640.34000000000026</v>
      </c>
      <c r="AE52" s="40" t="s">
        <v>278</v>
      </c>
      <c r="AF52" s="11"/>
      <c r="AG52" s="35"/>
      <c r="AH52" s="11"/>
      <c r="AI52" s="11"/>
    </row>
    <row r="53" spans="2:35" ht="16.5" x14ac:dyDescent="0.3">
      <c r="B53" s="8">
        <v>52</v>
      </c>
      <c r="C53" s="67" t="s">
        <v>224</v>
      </c>
      <c r="D53" s="67" t="s">
        <v>195</v>
      </c>
      <c r="E53" s="67">
        <v>0.01</v>
      </c>
      <c r="F53" s="67" t="s">
        <v>147</v>
      </c>
      <c r="G53" s="67">
        <v>137.41499999999999</v>
      </c>
      <c r="H53" s="67">
        <v>137.67099999999999</v>
      </c>
      <c r="I53" s="67">
        <v>137.19</v>
      </c>
      <c r="J53" s="67" t="s">
        <v>225</v>
      </c>
      <c r="K53" s="67">
        <v>137.57400000000001</v>
      </c>
      <c r="L53" s="67">
        <v>-0.04</v>
      </c>
      <c r="M53" s="82" t="s">
        <v>71</v>
      </c>
      <c r="N53" s="65"/>
      <c r="O53" s="59">
        <v>-1.47</v>
      </c>
      <c r="P53" t="s">
        <v>283</v>
      </c>
      <c r="Q53" s="85" t="s">
        <v>284</v>
      </c>
      <c r="R53" s="85" t="s">
        <v>285</v>
      </c>
      <c r="S53" s="85"/>
      <c r="T53" s="85"/>
      <c r="U53" s="85"/>
      <c r="V53" s="14"/>
      <c r="W53" s="14"/>
      <c r="X53" s="14"/>
      <c r="Y53" s="14"/>
      <c r="Z53" s="14"/>
      <c r="AA53" s="14"/>
      <c r="AB53" s="14"/>
      <c r="AC53" s="14"/>
      <c r="AD53" s="14">
        <f t="shared" si="1"/>
        <v>638.87000000000023</v>
      </c>
      <c r="AE53" s="40" t="s">
        <v>282</v>
      </c>
      <c r="AF53" s="11"/>
      <c r="AG53" s="35"/>
      <c r="AH53" s="11"/>
      <c r="AI53" s="11"/>
    </row>
    <row r="54" spans="2:35" ht="16.5" x14ac:dyDescent="0.3">
      <c r="B54" s="8">
        <v>53</v>
      </c>
      <c r="C54" s="67" t="s">
        <v>226</v>
      </c>
      <c r="D54" s="67" t="s">
        <v>200</v>
      </c>
      <c r="E54" s="67">
        <v>0.01</v>
      </c>
      <c r="F54" s="67" t="s">
        <v>207</v>
      </c>
      <c r="G54" s="67">
        <v>1603.92</v>
      </c>
      <c r="H54" s="67">
        <v>1601.29</v>
      </c>
      <c r="I54" s="67">
        <v>1609.25</v>
      </c>
      <c r="J54" s="67" t="s">
        <v>227</v>
      </c>
      <c r="K54" s="67">
        <v>1601.96</v>
      </c>
      <c r="L54" s="67">
        <v>-0.04</v>
      </c>
      <c r="M54" s="82" t="s">
        <v>28</v>
      </c>
      <c r="N54" s="65"/>
      <c r="O54" s="59">
        <v>-1.96</v>
      </c>
      <c r="P54" t="s">
        <v>287</v>
      </c>
      <c r="Q54" s="85" t="s">
        <v>288</v>
      </c>
      <c r="R54" s="85" t="s">
        <v>289</v>
      </c>
      <c r="S54" s="85"/>
      <c r="T54" s="85"/>
      <c r="U54" s="85"/>
      <c r="V54" s="14"/>
      <c r="W54" s="14"/>
      <c r="X54" s="14"/>
      <c r="Y54" s="14"/>
      <c r="Z54" s="14"/>
      <c r="AA54" s="14"/>
      <c r="AB54" s="14"/>
      <c r="AC54" s="14"/>
      <c r="AD54" s="14">
        <f t="shared" si="1"/>
        <v>636.9100000000002</v>
      </c>
      <c r="AE54" s="40" t="s">
        <v>286</v>
      </c>
      <c r="AF54" s="11"/>
      <c r="AG54" s="35"/>
      <c r="AH54" s="11"/>
      <c r="AI54" s="11"/>
    </row>
    <row r="55" spans="2:35" ht="16.5" x14ac:dyDescent="0.3">
      <c r="B55" s="8">
        <v>54</v>
      </c>
      <c r="C55" s="67" t="s">
        <v>228</v>
      </c>
      <c r="D55" s="67" t="s">
        <v>200</v>
      </c>
      <c r="E55" s="67">
        <v>0.01</v>
      </c>
      <c r="F55" s="67" t="s">
        <v>207</v>
      </c>
      <c r="G55" s="67">
        <v>1603.73</v>
      </c>
      <c r="H55" s="67">
        <v>1600.43</v>
      </c>
      <c r="I55" s="67">
        <v>1609.36</v>
      </c>
      <c r="J55" s="67" t="s">
        <v>229</v>
      </c>
      <c r="K55" s="67">
        <v>1601.54</v>
      </c>
      <c r="L55" s="67">
        <v>-0.04</v>
      </c>
      <c r="M55" s="82" t="s">
        <v>28</v>
      </c>
      <c r="N55" s="65"/>
      <c r="O55" s="59">
        <v>-2.19</v>
      </c>
      <c r="P55" t="s">
        <v>287</v>
      </c>
      <c r="Q55" s="85" t="s">
        <v>288</v>
      </c>
      <c r="R55" s="85" t="s">
        <v>289</v>
      </c>
      <c r="S55" s="85"/>
      <c r="T55" s="85"/>
      <c r="U55" s="85"/>
      <c r="V55" s="14"/>
      <c r="W55" s="14"/>
      <c r="X55" s="14"/>
      <c r="Y55" s="14"/>
      <c r="Z55" s="14"/>
      <c r="AA55" s="14"/>
      <c r="AB55" s="14"/>
      <c r="AC55" s="14"/>
      <c r="AD55" s="14">
        <f t="shared" si="1"/>
        <v>634.72000000000014</v>
      </c>
      <c r="AE55" s="40" t="s">
        <v>286</v>
      </c>
      <c r="AF55" s="11"/>
      <c r="AG55" s="35"/>
      <c r="AH55" s="11"/>
      <c r="AI55" s="11"/>
    </row>
    <row r="56" spans="2:35" ht="16.5" x14ac:dyDescent="0.3">
      <c r="B56" s="8">
        <v>55</v>
      </c>
      <c r="C56" s="67" t="s">
        <v>230</v>
      </c>
      <c r="D56" s="67" t="s">
        <v>200</v>
      </c>
      <c r="E56" s="67">
        <v>0.01</v>
      </c>
      <c r="F56" s="67" t="s">
        <v>207</v>
      </c>
      <c r="G56" s="67">
        <v>1603.46</v>
      </c>
      <c r="H56" s="67">
        <v>1599.52</v>
      </c>
      <c r="I56" s="67">
        <v>1609.1</v>
      </c>
      <c r="J56" s="67" t="s">
        <v>231</v>
      </c>
      <c r="K56" s="67">
        <v>1601.65</v>
      </c>
      <c r="L56" s="67">
        <v>-0.04</v>
      </c>
      <c r="M56" s="82" t="s">
        <v>28</v>
      </c>
      <c r="N56" s="65"/>
      <c r="O56" s="59">
        <v>-1.81</v>
      </c>
      <c r="P56" t="s">
        <v>287</v>
      </c>
      <c r="Q56" s="85" t="s">
        <v>288</v>
      </c>
      <c r="R56" s="85" t="s">
        <v>289</v>
      </c>
      <c r="S56" s="85"/>
      <c r="T56" s="85"/>
      <c r="U56" s="85"/>
      <c r="V56" s="14"/>
      <c r="W56" s="14"/>
      <c r="X56" s="14"/>
      <c r="Y56" s="14"/>
      <c r="Z56" s="14"/>
      <c r="AA56" s="14"/>
      <c r="AB56" s="14"/>
      <c r="AC56" s="14"/>
      <c r="AD56" s="14">
        <f t="shared" si="1"/>
        <v>632.9100000000002</v>
      </c>
      <c r="AE56" s="40" t="s">
        <v>286</v>
      </c>
      <c r="AF56" s="11"/>
      <c r="AG56" s="35"/>
      <c r="AH56" s="11"/>
      <c r="AI56" s="11"/>
    </row>
    <row r="57" spans="2:35" ht="16.5" x14ac:dyDescent="0.3">
      <c r="B57" s="8">
        <v>56</v>
      </c>
      <c r="C57" s="67" t="s">
        <v>232</v>
      </c>
      <c r="D57" s="67" t="s">
        <v>195</v>
      </c>
      <c r="E57" s="67">
        <v>0.01</v>
      </c>
      <c r="F57" s="67" t="s">
        <v>147</v>
      </c>
      <c r="G57" s="67">
        <v>137.63800000000001</v>
      </c>
      <c r="H57" s="67">
        <v>137.60599999999999</v>
      </c>
      <c r="I57" s="67">
        <v>137.40899999999999</v>
      </c>
      <c r="J57" s="67" t="s">
        <v>233</v>
      </c>
      <c r="K57" s="67">
        <v>137.60599999999999</v>
      </c>
      <c r="L57" s="67">
        <v>-0.04</v>
      </c>
      <c r="M57" s="82" t="s">
        <v>73</v>
      </c>
      <c r="N57" s="65"/>
      <c r="O57" s="59">
        <v>0.3</v>
      </c>
      <c r="P57" t="s">
        <v>279</v>
      </c>
      <c r="Q57" s="85" t="s">
        <v>291</v>
      </c>
      <c r="R57" s="85" t="s">
        <v>292</v>
      </c>
      <c r="S57" s="85"/>
      <c r="T57" s="85"/>
      <c r="U57" s="85"/>
      <c r="V57" s="14"/>
      <c r="W57" s="14"/>
      <c r="X57" s="14"/>
      <c r="Y57" s="14"/>
      <c r="Z57" s="14"/>
      <c r="AA57" s="14"/>
      <c r="AB57" s="14"/>
      <c r="AC57" s="14"/>
      <c r="AD57" s="14">
        <f t="shared" si="1"/>
        <v>633.21000000000015</v>
      </c>
      <c r="AE57" s="40" t="s">
        <v>290</v>
      </c>
      <c r="AF57" s="11"/>
      <c r="AG57" s="35"/>
      <c r="AH57" s="11"/>
      <c r="AI57" s="11"/>
    </row>
    <row r="58" spans="2:35" ht="16.5" x14ac:dyDescent="0.3">
      <c r="B58" s="8">
        <v>57</v>
      </c>
      <c r="C58" s="67" t="s">
        <v>234</v>
      </c>
      <c r="D58" s="67" t="s">
        <v>195</v>
      </c>
      <c r="E58" s="67">
        <v>1</v>
      </c>
      <c r="F58" s="67" t="s">
        <v>147</v>
      </c>
      <c r="G58" s="67">
        <v>137.61000000000001</v>
      </c>
      <c r="H58" s="67">
        <v>137.608</v>
      </c>
      <c r="I58" s="67">
        <v>0</v>
      </c>
      <c r="J58" s="67" t="s">
        <v>235</v>
      </c>
      <c r="K58" s="67">
        <v>137.608</v>
      </c>
      <c r="L58" s="67">
        <v>-4</v>
      </c>
      <c r="M58" s="82" t="s">
        <v>73</v>
      </c>
      <c r="N58" s="65"/>
      <c r="O58" s="59">
        <v>1.86</v>
      </c>
      <c r="P58" t="s">
        <v>279</v>
      </c>
      <c r="Q58" s="85" t="s">
        <v>291</v>
      </c>
      <c r="R58" s="85" t="s">
        <v>292</v>
      </c>
      <c r="S58" s="85"/>
      <c r="T58" s="85"/>
      <c r="U58" s="85"/>
      <c r="V58" s="14"/>
      <c r="W58" s="14"/>
      <c r="X58" s="14"/>
      <c r="Y58" s="14"/>
      <c r="Z58" s="14"/>
      <c r="AA58" s="14"/>
      <c r="AB58" s="14"/>
      <c r="AC58" s="14"/>
      <c r="AD58" s="14">
        <f t="shared" si="1"/>
        <v>635.07000000000016</v>
      </c>
      <c r="AE58" s="40" t="s">
        <v>290</v>
      </c>
      <c r="AF58" s="11"/>
      <c r="AG58" s="35"/>
      <c r="AH58" s="11"/>
      <c r="AI58" s="11"/>
    </row>
    <row r="59" spans="2:35" ht="16.5" x14ac:dyDescent="0.3">
      <c r="B59" s="8">
        <v>58</v>
      </c>
      <c r="C59" s="67" t="s">
        <v>236</v>
      </c>
      <c r="D59" s="67" t="s">
        <v>200</v>
      </c>
      <c r="E59" s="67">
        <v>0.01</v>
      </c>
      <c r="F59" s="67" t="s">
        <v>207</v>
      </c>
      <c r="G59" s="67">
        <v>1648.5</v>
      </c>
      <c r="H59" s="67">
        <v>1645.16</v>
      </c>
      <c r="I59" s="67">
        <v>1652.03</v>
      </c>
      <c r="J59" s="67" t="s">
        <v>237</v>
      </c>
      <c r="K59" s="67">
        <v>1646.98</v>
      </c>
      <c r="L59" s="67">
        <v>-0.04</v>
      </c>
      <c r="M59" s="82" t="s">
        <v>28</v>
      </c>
      <c r="N59" s="65"/>
      <c r="O59" s="59">
        <v>-1.52</v>
      </c>
      <c r="P59" t="s">
        <v>294</v>
      </c>
      <c r="Q59" s="85" t="s">
        <v>295</v>
      </c>
      <c r="R59" s="85" t="s">
        <v>295</v>
      </c>
      <c r="S59" s="85"/>
      <c r="T59" s="85"/>
      <c r="U59" s="85"/>
      <c r="V59" s="14"/>
      <c r="W59" s="14"/>
      <c r="X59" s="14"/>
      <c r="Y59" s="14"/>
      <c r="Z59" s="14"/>
      <c r="AA59" s="14"/>
      <c r="AB59" s="14"/>
      <c r="AC59" s="14"/>
      <c r="AD59" s="14">
        <f t="shared" si="1"/>
        <v>633.55000000000018</v>
      </c>
      <c r="AE59" s="40" t="s">
        <v>293</v>
      </c>
      <c r="AF59" s="11"/>
      <c r="AG59" s="35"/>
      <c r="AH59" s="11"/>
      <c r="AI59" s="11"/>
    </row>
    <row r="60" spans="2:35" ht="16.5" x14ac:dyDescent="0.3">
      <c r="B60" s="8">
        <v>59</v>
      </c>
      <c r="C60" s="67" t="s">
        <v>238</v>
      </c>
      <c r="D60" s="67" t="s">
        <v>200</v>
      </c>
      <c r="E60" s="67">
        <v>0.01</v>
      </c>
      <c r="F60" s="67" t="s">
        <v>207</v>
      </c>
      <c r="G60" s="67">
        <v>1651.29</v>
      </c>
      <c r="H60" s="67">
        <v>1645.21</v>
      </c>
      <c r="I60" s="67">
        <v>1657.45</v>
      </c>
      <c r="J60" s="67" t="s">
        <v>239</v>
      </c>
      <c r="K60" s="67">
        <v>1649.75</v>
      </c>
      <c r="L60" s="67">
        <v>-0.04</v>
      </c>
      <c r="M60" s="82" t="s">
        <v>28</v>
      </c>
      <c r="N60" s="65"/>
      <c r="O60" s="59">
        <v>-1.54</v>
      </c>
      <c r="P60" t="s">
        <v>294</v>
      </c>
      <c r="Q60" s="85" t="s">
        <v>295</v>
      </c>
      <c r="R60" s="85" t="s">
        <v>295</v>
      </c>
      <c r="S60" s="85"/>
      <c r="T60" s="85"/>
      <c r="U60" s="85"/>
      <c r="V60" s="14"/>
      <c r="W60" s="14"/>
      <c r="X60" s="14"/>
      <c r="Y60" s="14"/>
      <c r="Z60" s="14"/>
      <c r="AA60" s="14"/>
      <c r="AB60" s="14"/>
      <c r="AC60" s="14"/>
      <c r="AD60" s="14">
        <f t="shared" si="1"/>
        <v>632.01000000000022</v>
      </c>
      <c r="AE60" s="40" t="s">
        <v>293</v>
      </c>
      <c r="AF60" s="11"/>
      <c r="AG60" s="35"/>
      <c r="AH60" s="11"/>
      <c r="AI60" s="11"/>
    </row>
    <row r="61" spans="2:35" ht="16.5" x14ac:dyDescent="0.3">
      <c r="B61" s="8">
        <v>60</v>
      </c>
      <c r="C61" s="67" t="s">
        <v>240</v>
      </c>
      <c r="D61" s="67" t="s">
        <v>195</v>
      </c>
      <c r="E61" s="67">
        <v>0.01</v>
      </c>
      <c r="F61" s="67" t="s">
        <v>207</v>
      </c>
      <c r="G61" s="67">
        <v>1678.93</v>
      </c>
      <c r="H61" s="67">
        <v>1685.53</v>
      </c>
      <c r="I61" s="67">
        <v>1678.17</v>
      </c>
      <c r="J61" s="67" t="s">
        <v>241</v>
      </c>
      <c r="K61" s="67">
        <v>1678.17</v>
      </c>
      <c r="L61" s="67">
        <v>-0.04</v>
      </c>
      <c r="M61" s="82" t="s">
        <v>73</v>
      </c>
      <c r="N61" s="65"/>
      <c r="O61" s="59">
        <v>0.76</v>
      </c>
      <c r="P61" t="s">
        <v>297</v>
      </c>
      <c r="Q61" s="85"/>
      <c r="R61" s="85"/>
      <c r="S61" s="85"/>
      <c r="T61" s="85"/>
      <c r="U61" s="85"/>
      <c r="V61" s="14"/>
      <c r="W61" s="14"/>
      <c r="X61" s="14"/>
      <c r="Y61" s="14"/>
      <c r="Z61" s="14"/>
      <c r="AA61" s="14"/>
      <c r="AB61" s="14"/>
      <c r="AC61" s="14"/>
      <c r="AD61" s="14">
        <f t="shared" si="1"/>
        <v>632.77000000000021</v>
      </c>
      <c r="AE61" s="40" t="s">
        <v>296</v>
      </c>
      <c r="AF61" s="11"/>
      <c r="AG61" s="35"/>
      <c r="AH61" s="11"/>
      <c r="AI61" s="11"/>
    </row>
    <row r="62" spans="2:35" ht="16.5" x14ac:dyDescent="0.3">
      <c r="B62" s="8">
        <v>61</v>
      </c>
      <c r="C62" s="73" t="s">
        <v>300</v>
      </c>
      <c r="D62" s="74" t="s">
        <v>200</v>
      </c>
      <c r="E62" s="74">
        <v>0.01</v>
      </c>
      <c r="F62" s="74" t="s">
        <v>147</v>
      </c>
      <c r="G62" s="74">
        <v>133.983</v>
      </c>
      <c r="H62" s="74">
        <v>133.98599999999999</v>
      </c>
      <c r="I62" s="74">
        <v>134.18100000000001</v>
      </c>
      <c r="J62" s="73" t="s">
        <v>301</v>
      </c>
      <c r="K62" s="74">
        <v>133.98599999999999</v>
      </c>
      <c r="L62" s="74">
        <v>-0.04</v>
      </c>
      <c r="M62" s="82" t="s">
        <v>72</v>
      </c>
      <c r="O62" s="59">
        <v>0.02</v>
      </c>
      <c r="P62" t="s">
        <v>302</v>
      </c>
      <c r="Q62" s="85" t="s">
        <v>303</v>
      </c>
      <c r="R62" s="85" t="s">
        <v>304</v>
      </c>
      <c r="S62" s="85"/>
      <c r="T62" s="85"/>
      <c r="U62" s="85"/>
      <c r="V62" s="14"/>
      <c r="W62" s="14"/>
      <c r="X62" s="14"/>
      <c r="Y62" s="14"/>
      <c r="Z62" s="14"/>
      <c r="AA62" s="14"/>
      <c r="AB62" s="14"/>
      <c r="AC62" s="14"/>
      <c r="AD62" s="14">
        <f t="shared" si="1"/>
        <v>632.79000000000019</v>
      </c>
      <c r="AE62" s="40" t="s">
        <v>298</v>
      </c>
      <c r="AF62" s="11"/>
      <c r="AG62" s="35"/>
      <c r="AH62" s="11"/>
      <c r="AI62" s="11"/>
    </row>
    <row r="63" spans="2:35" ht="16.5" x14ac:dyDescent="0.3">
      <c r="B63" s="8">
        <v>62</v>
      </c>
      <c r="C63" s="75" t="s">
        <v>305</v>
      </c>
      <c r="D63" s="76" t="s">
        <v>200</v>
      </c>
      <c r="E63" s="76">
        <v>0.01</v>
      </c>
      <c r="F63" s="76" t="s">
        <v>147</v>
      </c>
      <c r="G63" s="76">
        <v>137.08000000000001</v>
      </c>
      <c r="H63" s="76">
        <v>136.71600000000001</v>
      </c>
      <c r="I63" s="76">
        <v>137.47300000000001</v>
      </c>
      <c r="J63" s="75" t="s">
        <v>306</v>
      </c>
      <c r="K63" s="76">
        <v>136.804</v>
      </c>
      <c r="L63" s="76">
        <v>-0.04</v>
      </c>
      <c r="M63" s="82" t="s">
        <v>28</v>
      </c>
      <c r="O63" s="59">
        <v>-2.63</v>
      </c>
      <c r="P63" t="s">
        <v>308</v>
      </c>
      <c r="Q63" s="85" t="s">
        <v>309</v>
      </c>
      <c r="R63" s="85" t="s">
        <v>310</v>
      </c>
      <c r="S63" s="85"/>
      <c r="T63" s="85"/>
      <c r="U63" s="85"/>
      <c r="V63" s="14"/>
      <c r="AD63" s="14">
        <f t="shared" si="1"/>
        <v>630.1600000000002</v>
      </c>
      <c r="AE63" s="40" t="s">
        <v>307</v>
      </c>
      <c r="AF63" s="11"/>
      <c r="AG63" s="35"/>
      <c r="AH63" s="11"/>
      <c r="AI63" s="11"/>
    </row>
    <row r="64" spans="2:35" ht="16.5" x14ac:dyDescent="0.3">
      <c r="B64" s="8">
        <v>63</v>
      </c>
      <c r="C64" s="73" t="s">
        <v>316</v>
      </c>
      <c r="D64" s="74" t="s">
        <v>200</v>
      </c>
      <c r="E64" s="74">
        <v>0.01</v>
      </c>
      <c r="F64" s="74" t="s">
        <v>147</v>
      </c>
      <c r="G64" s="74">
        <v>136.04</v>
      </c>
      <c r="H64" s="74">
        <v>135.649</v>
      </c>
      <c r="I64" s="74">
        <v>136.05699999999999</v>
      </c>
      <c r="J64" s="73" t="s">
        <v>317</v>
      </c>
      <c r="K64" s="74">
        <v>135.768</v>
      </c>
      <c r="L64" s="74">
        <v>-0.04</v>
      </c>
      <c r="M64" s="82" t="s">
        <v>28</v>
      </c>
      <c r="O64" s="59">
        <v>-2.59</v>
      </c>
      <c r="P64" t="s">
        <v>338</v>
      </c>
      <c r="Q64" s="85" t="s">
        <v>339</v>
      </c>
      <c r="R64" s="85" t="s">
        <v>340</v>
      </c>
      <c r="S64" s="85"/>
      <c r="T64" s="85"/>
      <c r="U64" s="85"/>
      <c r="V64" s="14"/>
      <c r="W64" s="40" t="s">
        <v>337</v>
      </c>
      <c r="X64" s="40" t="s">
        <v>336</v>
      </c>
      <c r="Y64" s="40" t="s">
        <v>335</v>
      </c>
      <c r="Z64" s="40" t="s">
        <v>333</v>
      </c>
      <c r="AA64" s="40" t="s">
        <v>334</v>
      </c>
      <c r="AB64" s="40"/>
      <c r="AC64" s="40"/>
      <c r="AD64" s="14">
        <f t="shared" si="1"/>
        <v>627.57000000000016</v>
      </c>
      <c r="AE64" s="13"/>
      <c r="AF64" s="11"/>
      <c r="AG64" s="35"/>
      <c r="AH64" s="11"/>
      <c r="AI64" s="11"/>
    </row>
    <row r="65" spans="2:35" ht="16.5" x14ac:dyDescent="0.3">
      <c r="B65" s="8">
        <v>64</v>
      </c>
      <c r="C65" s="75" t="s">
        <v>318</v>
      </c>
      <c r="D65" s="76" t="s">
        <v>200</v>
      </c>
      <c r="E65" s="76">
        <v>0.01</v>
      </c>
      <c r="F65" s="76" t="s">
        <v>147</v>
      </c>
      <c r="G65" s="76">
        <v>135.88499999999999</v>
      </c>
      <c r="H65" s="76">
        <v>0</v>
      </c>
      <c r="I65" s="76">
        <v>136.023</v>
      </c>
      <c r="J65" s="75" t="s">
        <v>319</v>
      </c>
      <c r="K65" s="76">
        <v>135.90899999999999</v>
      </c>
      <c r="L65" s="76">
        <v>-0.04</v>
      </c>
      <c r="M65" s="82" t="s">
        <v>72</v>
      </c>
      <c r="O65" s="59">
        <v>0.23</v>
      </c>
      <c r="P65" t="s">
        <v>341</v>
      </c>
      <c r="Q65" s="1" t="s">
        <v>341</v>
      </c>
      <c r="R65" s="85" t="s">
        <v>342</v>
      </c>
      <c r="S65" s="85"/>
      <c r="T65" s="85"/>
      <c r="U65" s="85"/>
      <c r="V65" s="14"/>
      <c r="W65" s="40" t="s">
        <v>337</v>
      </c>
      <c r="X65" s="40" t="s">
        <v>336</v>
      </c>
      <c r="Y65" s="40" t="s">
        <v>335</v>
      </c>
      <c r="Z65" s="40" t="s">
        <v>333</v>
      </c>
      <c r="AA65" s="40" t="s">
        <v>334</v>
      </c>
      <c r="AB65" s="40"/>
      <c r="AC65" s="40"/>
      <c r="AD65" s="14">
        <f t="shared" si="1"/>
        <v>627.80000000000018</v>
      </c>
      <c r="AE65" s="13"/>
      <c r="AF65" s="11"/>
      <c r="AG65" s="35"/>
      <c r="AH65" s="11"/>
      <c r="AI65" s="11"/>
    </row>
    <row r="66" spans="2:35" ht="16.5" x14ac:dyDescent="0.3">
      <c r="B66" s="8">
        <v>65</v>
      </c>
      <c r="C66" s="73" t="s">
        <v>320</v>
      </c>
      <c r="D66" s="74" t="s">
        <v>200</v>
      </c>
      <c r="E66" s="74">
        <v>0.02</v>
      </c>
      <c r="F66" s="74" t="s">
        <v>147</v>
      </c>
      <c r="G66" s="74">
        <v>135.94300000000001</v>
      </c>
      <c r="H66" s="74">
        <v>135.703</v>
      </c>
      <c r="I66" s="74">
        <v>135.96100000000001</v>
      </c>
      <c r="J66" s="73" t="s">
        <v>321</v>
      </c>
      <c r="K66" s="74">
        <v>135.751</v>
      </c>
      <c r="L66" s="74">
        <v>-0.08</v>
      </c>
      <c r="M66" s="82" t="s">
        <v>28</v>
      </c>
      <c r="O66" s="59">
        <v>-3.65</v>
      </c>
      <c r="P66" t="s">
        <v>341</v>
      </c>
      <c r="Q66" s="1" t="s">
        <v>341</v>
      </c>
      <c r="R66" s="85" t="s">
        <v>342</v>
      </c>
      <c r="S66" s="85"/>
      <c r="T66" s="85"/>
      <c r="U66" s="85"/>
      <c r="V66" s="14"/>
      <c r="W66" s="40" t="s">
        <v>337</v>
      </c>
      <c r="X66" s="40" t="s">
        <v>336</v>
      </c>
      <c r="Y66" s="40" t="s">
        <v>335</v>
      </c>
      <c r="Z66" s="40" t="s">
        <v>333</v>
      </c>
      <c r="AA66" s="40" t="s">
        <v>334</v>
      </c>
      <c r="AB66" s="40"/>
      <c r="AC66" s="40"/>
      <c r="AD66" s="14">
        <f t="shared" si="1"/>
        <v>624.1500000000002</v>
      </c>
      <c r="AE66" s="13"/>
      <c r="AF66" s="11"/>
      <c r="AG66" s="35"/>
      <c r="AH66" s="11"/>
      <c r="AI66" s="11"/>
    </row>
    <row r="67" spans="2:35" ht="16.5" x14ac:dyDescent="0.3">
      <c r="B67" s="8">
        <v>66</v>
      </c>
      <c r="C67" s="75" t="s">
        <v>322</v>
      </c>
      <c r="D67" s="76" t="s">
        <v>195</v>
      </c>
      <c r="E67" s="76">
        <v>0.02</v>
      </c>
      <c r="F67" s="76" t="s">
        <v>147</v>
      </c>
      <c r="G67" s="76">
        <v>135.64500000000001</v>
      </c>
      <c r="H67" s="76">
        <v>135.64099999999999</v>
      </c>
      <c r="I67" s="76">
        <v>135.56200000000001</v>
      </c>
      <c r="J67" s="75" t="s">
        <v>323</v>
      </c>
      <c r="K67" s="76">
        <v>135.64099999999999</v>
      </c>
      <c r="L67" s="76">
        <v>-0.08</v>
      </c>
      <c r="M67" s="82" t="s">
        <v>72</v>
      </c>
      <c r="O67" s="59">
        <v>7.0000000000000007E-2</v>
      </c>
      <c r="P67" t="s">
        <v>343</v>
      </c>
      <c r="Q67" s="85" t="s">
        <v>344</v>
      </c>
      <c r="R67" s="85" t="s">
        <v>345</v>
      </c>
      <c r="S67" s="85"/>
      <c r="T67" s="85"/>
      <c r="U67" s="85"/>
      <c r="V67" s="14"/>
      <c r="W67" s="40" t="s">
        <v>337</v>
      </c>
      <c r="X67" s="40" t="s">
        <v>336</v>
      </c>
      <c r="Y67" s="40" t="s">
        <v>335</v>
      </c>
      <c r="Z67" s="40" t="s">
        <v>333</v>
      </c>
      <c r="AA67" s="40" t="s">
        <v>334</v>
      </c>
      <c r="AB67" s="40"/>
      <c r="AC67" s="40"/>
      <c r="AD67" s="14">
        <f t="shared" ref="AD67:AD98" si="2">AD66+(O67)</f>
        <v>624.22000000000025</v>
      </c>
      <c r="AE67" s="13"/>
      <c r="AF67" s="11"/>
      <c r="AG67" s="35"/>
      <c r="AH67" s="11"/>
      <c r="AI67" s="11"/>
    </row>
    <row r="68" spans="2:35" ht="16.5" x14ac:dyDescent="0.3">
      <c r="B68" s="8">
        <v>67</v>
      </c>
      <c r="C68" s="73" t="s">
        <v>324</v>
      </c>
      <c r="D68" s="74" t="s">
        <v>195</v>
      </c>
      <c r="E68" s="74">
        <v>0.02</v>
      </c>
      <c r="F68" s="74" t="s">
        <v>147</v>
      </c>
      <c r="G68" s="74">
        <v>135.60599999999999</v>
      </c>
      <c r="H68" s="74">
        <v>135.6</v>
      </c>
      <c r="I68" s="74">
        <v>135.51400000000001</v>
      </c>
      <c r="J68" s="73" t="s">
        <v>325</v>
      </c>
      <c r="K68" s="74">
        <v>135.6</v>
      </c>
      <c r="L68" s="74">
        <v>-0.08</v>
      </c>
      <c r="M68" s="82" t="s">
        <v>72</v>
      </c>
      <c r="O68" s="59">
        <v>0.11</v>
      </c>
      <c r="P68" t="s">
        <v>343</v>
      </c>
      <c r="Q68" s="85" t="s">
        <v>344</v>
      </c>
      <c r="R68" s="85" t="s">
        <v>345</v>
      </c>
      <c r="S68" s="85"/>
      <c r="T68" s="85"/>
      <c r="U68" s="85"/>
      <c r="V68" s="14"/>
      <c r="W68" s="40" t="s">
        <v>337</v>
      </c>
      <c r="X68" s="40" t="s">
        <v>336</v>
      </c>
      <c r="Y68" s="40" t="s">
        <v>335</v>
      </c>
      <c r="Z68" s="40" t="s">
        <v>333</v>
      </c>
      <c r="AA68" s="40" t="s">
        <v>334</v>
      </c>
      <c r="AB68" s="40"/>
      <c r="AC68" s="40"/>
      <c r="AD68" s="14">
        <f t="shared" si="2"/>
        <v>624.33000000000027</v>
      </c>
      <c r="AE68" s="13"/>
      <c r="AF68" s="11"/>
      <c r="AG68" s="35"/>
      <c r="AH68" s="11"/>
      <c r="AI68" s="11"/>
    </row>
    <row r="69" spans="2:35" ht="16.5" x14ac:dyDescent="0.3">
      <c r="B69" s="8">
        <v>68</v>
      </c>
      <c r="C69" s="75" t="s">
        <v>326</v>
      </c>
      <c r="D69" s="76" t="s">
        <v>195</v>
      </c>
      <c r="E69" s="76">
        <v>0.01</v>
      </c>
      <c r="F69" s="76" t="s">
        <v>147</v>
      </c>
      <c r="G69" s="76">
        <v>132.34200000000001</v>
      </c>
      <c r="H69" s="76">
        <v>132.54900000000001</v>
      </c>
      <c r="I69" s="76">
        <v>132.14500000000001</v>
      </c>
      <c r="J69" s="75" t="s">
        <v>327</v>
      </c>
      <c r="K69" s="76">
        <v>132.345</v>
      </c>
      <c r="L69" s="76">
        <v>-0.04</v>
      </c>
      <c r="M69" s="82" t="s">
        <v>28</v>
      </c>
      <c r="O69" s="59">
        <v>-0.03</v>
      </c>
      <c r="P69" t="s">
        <v>351</v>
      </c>
      <c r="Q69" s="85" t="s">
        <v>352</v>
      </c>
      <c r="R69" s="85" t="s">
        <v>353</v>
      </c>
      <c r="S69" s="85"/>
      <c r="T69" s="85"/>
      <c r="U69" s="85"/>
      <c r="V69" s="14"/>
      <c r="W69" s="40" t="s">
        <v>350</v>
      </c>
      <c r="X69" s="40" t="s">
        <v>349</v>
      </c>
      <c r="Y69" s="40" t="s">
        <v>348</v>
      </c>
      <c r="Z69" s="40" t="s">
        <v>347</v>
      </c>
      <c r="AA69" s="40" t="s">
        <v>346</v>
      </c>
      <c r="AB69" s="40"/>
      <c r="AC69" s="40"/>
      <c r="AD69" s="14">
        <f t="shared" si="2"/>
        <v>624.3000000000003</v>
      </c>
      <c r="AE69" s="13"/>
      <c r="AF69" s="11"/>
      <c r="AG69" s="35"/>
      <c r="AH69" s="11"/>
      <c r="AI69" s="11"/>
    </row>
    <row r="70" spans="2:35" ht="16.5" x14ac:dyDescent="0.3">
      <c r="B70" s="8">
        <v>69</v>
      </c>
      <c r="C70" s="73" t="s">
        <v>326</v>
      </c>
      <c r="D70" s="74" t="s">
        <v>195</v>
      </c>
      <c r="E70" s="74">
        <v>0.01</v>
      </c>
      <c r="F70" s="74" t="s">
        <v>147</v>
      </c>
      <c r="G70" s="74">
        <v>132.34200000000001</v>
      </c>
      <c r="H70" s="74">
        <v>132.33699999999999</v>
      </c>
      <c r="I70" s="74">
        <v>132.14500000000001</v>
      </c>
      <c r="J70" s="73" t="s">
        <v>328</v>
      </c>
      <c r="K70" s="74">
        <v>132.33699999999999</v>
      </c>
      <c r="L70" s="74">
        <v>-0.04</v>
      </c>
      <c r="M70" s="82" t="s">
        <v>72</v>
      </c>
      <c r="O70" s="59">
        <v>0.05</v>
      </c>
      <c r="P70" t="s">
        <v>351</v>
      </c>
      <c r="Q70" s="85" t="s">
        <v>352</v>
      </c>
      <c r="R70" s="85" t="s">
        <v>353</v>
      </c>
      <c r="S70" s="85"/>
      <c r="T70" s="85"/>
      <c r="U70" s="85"/>
      <c r="V70" s="14"/>
      <c r="W70" s="40" t="s">
        <v>350</v>
      </c>
      <c r="X70" s="40" t="s">
        <v>349</v>
      </c>
      <c r="Y70" s="40" t="s">
        <v>348</v>
      </c>
      <c r="Z70" s="40" t="s">
        <v>347</v>
      </c>
      <c r="AA70" s="40" t="s">
        <v>346</v>
      </c>
      <c r="AB70" s="40"/>
      <c r="AC70" s="40"/>
      <c r="AD70" s="14">
        <f t="shared" si="2"/>
        <v>624.35000000000025</v>
      </c>
      <c r="AE70" s="13"/>
      <c r="AF70" s="11"/>
      <c r="AG70" s="35"/>
      <c r="AH70" s="11"/>
      <c r="AI70" s="11"/>
    </row>
    <row r="71" spans="2:35" ht="16.5" x14ac:dyDescent="0.3">
      <c r="B71" s="8">
        <v>70</v>
      </c>
      <c r="C71" s="75" t="s">
        <v>329</v>
      </c>
      <c r="D71" s="76" t="s">
        <v>195</v>
      </c>
      <c r="E71" s="76">
        <v>0.01</v>
      </c>
      <c r="F71" s="76" t="s">
        <v>147</v>
      </c>
      <c r="G71" s="76">
        <v>132.32599999999999</v>
      </c>
      <c r="H71" s="76">
        <v>132.512</v>
      </c>
      <c r="I71" s="76">
        <v>132.14699999999999</v>
      </c>
      <c r="J71" s="75" t="s">
        <v>330</v>
      </c>
      <c r="K71" s="76">
        <v>132.31100000000001</v>
      </c>
      <c r="L71" s="76">
        <v>-0.04</v>
      </c>
      <c r="M71" s="82" t="s">
        <v>72</v>
      </c>
      <c r="O71" s="59">
        <v>0.15</v>
      </c>
      <c r="P71" t="s">
        <v>354</v>
      </c>
      <c r="Q71" s="85" t="s">
        <v>355</v>
      </c>
      <c r="R71" s="85" t="s">
        <v>353</v>
      </c>
      <c r="S71" s="85"/>
      <c r="T71" s="85"/>
      <c r="U71" s="85"/>
      <c r="V71" s="14"/>
      <c r="W71" s="40" t="s">
        <v>350</v>
      </c>
      <c r="X71" s="40" t="s">
        <v>349</v>
      </c>
      <c r="Y71" s="40" t="s">
        <v>348</v>
      </c>
      <c r="Z71" s="40" t="s">
        <v>347</v>
      </c>
      <c r="AA71" s="40" t="s">
        <v>346</v>
      </c>
      <c r="AB71" s="40"/>
      <c r="AC71" s="40"/>
      <c r="AD71" s="14">
        <f t="shared" si="2"/>
        <v>624.50000000000023</v>
      </c>
      <c r="AE71" s="13"/>
      <c r="AF71" s="11"/>
      <c r="AG71" s="35"/>
      <c r="AH71" s="11"/>
      <c r="AI71" s="11"/>
    </row>
    <row r="72" spans="2:35" ht="16.5" x14ac:dyDescent="0.3">
      <c r="B72" s="8">
        <v>71</v>
      </c>
      <c r="C72" s="73" t="s">
        <v>331</v>
      </c>
      <c r="D72" s="74" t="s">
        <v>195</v>
      </c>
      <c r="E72" s="74">
        <v>0.01</v>
      </c>
      <c r="F72" s="74" t="s">
        <v>147</v>
      </c>
      <c r="G72" s="74">
        <v>132.28</v>
      </c>
      <c r="H72" s="74">
        <v>132.506</v>
      </c>
      <c r="I72" s="74">
        <v>132.142</v>
      </c>
      <c r="J72" s="73" t="s">
        <v>332</v>
      </c>
      <c r="K72" s="74">
        <v>132.142</v>
      </c>
      <c r="L72" s="74">
        <v>-0.04</v>
      </c>
      <c r="M72" s="82" t="s">
        <v>73</v>
      </c>
      <c r="O72" s="59">
        <v>1.33</v>
      </c>
      <c r="P72" t="s">
        <v>354</v>
      </c>
      <c r="Q72" s="85"/>
      <c r="R72" s="85" t="s">
        <v>73</v>
      </c>
      <c r="S72" s="85"/>
      <c r="T72" s="85"/>
      <c r="U72" s="85"/>
      <c r="V72" s="14"/>
      <c r="W72" s="40" t="s">
        <v>350</v>
      </c>
      <c r="X72" s="40" t="s">
        <v>349</v>
      </c>
      <c r="Y72" s="40" t="s">
        <v>348</v>
      </c>
      <c r="Z72" s="40" t="s">
        <v>347</v>
      </c>
      <c r="AA72" s="40" t="s">
        <v>346</v>
      </c>
      <c r="AB72" s="40"/>
      <c r="AC72" s="40"/>
      <c r="AD72" s="14">
        <f t="shared" si="2"/>
        <v>625.83000000000027</v>
      </c>
      <c r="AE72" s="13"/>
      <c r="AF72" s="11"/>
      <c r="AG72" s="35"/>
      <c r="AH72" s="11"/>
      <c r="AI72" s="11"/>
    </row>
    <row r="73" spans="2:35" ht="16.5" x14ac:dyDescent="0.3">
      <c r="B73" s="8">
        <v>72</v>
      </c>
      <c r="C73" s="75" t="s">
        <v>356</v>
      </c>
      <c r="D73" s="76" t="s">
        <v>195</v>
      </c>
      <c r="E73" s="76">
        <v>0.01</v>
      </c>
      <c r="F73" s="76" t="s">
        <v>147</v>
      </c>
      <c r="G73" s="76">
        <v>129.48699999999999</v>
      </c>
      <c r="H73" s="76">
        <v>129.81700000000001</v>
      </c>
      <c r="I73" s="76">
        <v>0</v>
      </c>
      <c r="J73" s="75" t="s">
        <v>357</v>
      </c>
      <c r="K73" s="76">
        <v>129.41200000000001</v>
      </c>
      <c r="L73" s="76">
        <v>-0.04</v>
      </c>
      <c r="M73" s="82" t="s">
        <v>28</v>
      </c>
      <c r="O73" s="59">
        <v>0.7</v>
      </c>
      <c r="P73" t="s">
        <v>369</v>
      </c>
      <c r="Q73" s="85" t="s">
        <v>370</v>
      </c>
      <c r="R73" s="85" t="s">
        <v>371</v>
      </c>
      <c r="S73" s="85"/>
      <c r="T73" s="85"/>
      <c r="U73" s="85"/>
      <c r="V73" s="14"/>
      <c r="W73" s="40" t="s">
        <v>368</v>
      </c>
      <c r="X73" s="40" t="s">
        <v>367</v>
      </c>
      <c r="Y73" s="40" t="s">
        <v>366</v>
      </c>
      <c r="Z73" s="40" t="s">
        <v>365</v>
      </c>
      <c r="AA73" s="40" t="s">
        <v>364</v>
      </c>
      <c r="AB73" s="40"/>
      <c r="AC73" s="40"/>
      <c r="AD73" s="14">
        <f t="shared" si="2"/>
        <v>626.53000000000031</v>
      </c>
      <c r="AE73" s="13"/>
      <c r="AF73" s="11"/>
      <c r="AG73" s="35"/>
      <c r="AH73" s="11"/>
      <c r="AI73" s="11"/>
    </row>
    <row r="74" spans="2:35" ht="16.5" x14ac:dyDescent="0.3">
      <c r="B74" s="8">
        <v>73</v>
      </c>
      <c r="C74" s="73" t="s">
        <v>356</v>
      </c>
      <c r="D74" s="74" t="s">
        <v>195</v>
      </c>
      <c r="E74" s="74">
        <v>0.01</v>
      </c>
      <c r="F74" s="74" t="s">
        <v>147</v>
      </c>
      <c r="G74" s="74">
        <v>129.48699999999999</v>
      </c>
      <c r="H74" s="74">
        <v>129.47800000000001</v>
      </c>
      <c r="I74" s="74">
        <v>129.20500000000001</v>
      </c>
      <c r="J74" s="73" t="s">
        <v>358</v>
      </c>
      <c r="K74" s="74">
        <v>129.47800000000001</v>
      </c>
      <c r="L74" s="74">
        <v>-0.04</v>
      </c>
      <c r="M74" s="82" t="s">
        <v>72</v>
      </c>
      <c r="O74" s="59">
        <v>0.08</v>
      </c>
      <c r="P74" t="s">
        <v>369</v>
      </c>
      <c r="Q74" s="85" t="s">
        <v>370</v>
      </c>
      <c r="R74" s="85" t="s">
        <v>371</v>
      </c>
      <c r="S74" s="85"/>
      <c r="T74" s="85"/>
      <c r="U74" s="85"/>
      <c r="V74" s="14"/>
      <c r="W74" s="40" t="s">
        <v>368</v>
      </c>
      <c r="X74" s="40" t="s">
        <v>367</v>
      </c>
      <c r="Y74" s="40" t="s">
        <v>366</v>
      </c>
      <c r="Z74" s="40" t="s">
        <v>365</v>
      </c>
      <c r="AA74" s="40" t="s">
        <v>364</v>
      </c>
      <c r="AB74" s="40"/>
      <c r="AC74" s="40"/>
      <c r="AD74" s="14">
        <f t="shared" si="2"/>
        <v>626.61000000000035</v>
      </c>
      <c r="AE74" s="13"/>
      <c r="AF74" s="11"/>
      <c r="AG74" s="35"/>
      <c r="AH74" s="11"/>
      <c r="AI74" s="11"/>
    </row>
    <row r="75" spans="2:35" ht="16.5" x14ac:dyDescent="0.3">
      <c r="B75" s="8">
        <v>74</v>
      </c>
      <c r="C75" s="75" t="s">
        <v>359</v>
      </c>
      <c r="D75" s="76" t="s">
        <v>195</v>
      </c>
      <c r="E75" s="76">
        <v>0.02</v>
      </c>
      <c r="F75" s="76" t="s">
        <v>147</v>
      </c>
      <c r="G75" s="76">
        <v>129.29400000000001</v>
      </c>
      <c r="H75" s="76">
        <v>129.55500000000001</v>
      </c>
      <c r="I75" s="76">
        <v>0</v>
      </c>
      <c r="J75" s="75" t="s">
        <v>360</v>
      </c>
      <c r="K75" s="76">
        <v>129.52500000000001</v>
      </c>
      <c r="L75" s="76">
        <v>-0.08</v>
      </c>
      <c r="M75" s="82" t="s">
        <v>28</v>
      </c>
      <c r="O75" s="59">
        <v>-4.32</v>
      </c>
      <c r="P75" t="s">
        <v>372</v>
      </c>
      <c r="Q75" s="85" t="s">
        <v>373</v>
      </c>
      <c r="R75" s="85" t="s">
        <v>28</v>
      </c>
      <c r="S75" s="85"/>
      <c r="T75" s="85"/>
      <c r="U75" s="85"/>
      <c r="V75" s="14"/>
      <c r="W75" s="40" t="s">
        <v>368</v>
      </c>
      <c r="X75" s="40" t="s">
        <v>367</v>
      </c>
      <c r="Y75" s="40" t="s">
        <v>366</v>
      </c>
      <c r="Z75" s="40" t="s">
        <v>365</v>
      </c>
      <c r="AA75" s="40" t="s">
        <v>364</v>
      </c>
      <c r="AB75" s="40"/>
      <c r="AC75" s="40"/>
      <c r="AD75" s="14">
        <f t="shared" si="2"/>
        <v>622.2900000000003</v>
      </c>
      <c r="AE75" s="13"/>
      <c r="AF75" s="11"/>
      <c r="AG75" s="35"/>
      <c r="AH75" s="11"/>
      <c r="AI75" s="11"/>
    </row>
    <row r="76" spans="2:35" ht="16.5" x14ac:dyDescent="0.3">
      <c r="B76" s="8">
        <v>75</v>
      </c>
      <c r="C76" s="73" t="s">
        <v>361</v>
      </c>
      <c r="D76" s="74" t="s">
        <v>195</v>
      </c>
      <c r="E76" s="74">
        <v>0.01</v>
      </c>
      <c r="F76" s="74" t="s">
        <v>147</v>
      </c>
      <c r="G76" s="74">
        <v>129.43100000000001</v>
      </c>
      <c r="H76" s="74">
        <v>129.66300000000001</v>
      </c>
      <c r="I76" s="74">
        <v>129.21600000000001</v>
      </c>
      <c r="J76" s="73" t="s">
        <v>362</v>
      </c>
      <c r="K76" s="74">
        <v>129.37899999999999</v>
      </c>
      <c r="L76" s="74">
        <v>-0.04</v>
      </c>
      <c r="M76" s="82" t="s">
        <v>28</v>
      </c>
      <c r="O76" s="59">
        <v>0.48</v>
      </c>
      <c r="P76" t="s">
        <v>374</v>
      </c>
      <c r="Q76" s="85" t="s">
        <v>370</v>
      </c>
      <c r="R76" s="85" t="s">
        <v>371</v>
      </c>
      <c r="S76" s="85"/>
      <c r="T76" s="85"/>
      <c r="U76" s="85"/>
      <c r="V76" s="14"/>
      <c r="W76" s="40" t="s">
        <v>368</v>
      </c>
      <c r="X76" s="40" t="s">
        <v>367</v>
      </c>
      <c r="Y76" s="40" t="s">
        <v>366</v>
      </c>
      <c r="Z76" s="40" t="s">
        <v>365</v>
      </c>
      <c r="AA76" s="40" t="s">
        <v>364</v>
      </c>
      <c r="AB76" s="40"/>
      <c r="AC76" s="40"/>
      <c r="AD76" s="14">
        <f t="shared" si="2"/>
        <v>622.77000000000032</v>
      </c>
      <c r="AE76" s="13"/>
      <c r="AF76" s="11"/>
      <c r="AG76" s="35"/>
      <c r="AH76" s="11"/>
      <c r="AI76" s="11"/>
    </row>
    <row r="77" spans="2:35" ht="16.5" x14ac:dyDescent="0.3">
      <c r="B77" s="8">
        <v>76</v>
      </c>
      <c r="C77" s="75" t="s">
        <v>361</v>
      </c>
      <c r="D77" s="76" t="s">
        <v>195</v>
      </c>
      <c r="E77" s="76">
        <v>0.01</v>
      </c>
      <c r="F77" s="76" t="s">
        <v>147</v>
      </c>
      <c r="G77" s="76">
        <v>129.43100000000001</v>
      </c>
      <c r="H77" s="76">
        <v>129.42599999999999</v>
      </c>
      <c r="I77" s="76">
        <v>129.21</v>
      </c>
      <c r="J77" s="75" t="s">
        <v>363</v>
      </c>
      <c r="K77" s="76">
        <v>129.42599999999999</v>
      </c>
      <c r="L77" s="76">
        <v>-0.04</v>
      </c>
      <c r="M77" s="82" t="s">
        <v>72</v>
      </c>
      <c r="O77" s="59">
        <v>0.05</v>
      </c>
      <c r="P77" t="s">
        <v>374</v>
      </c>
      <c r="Q77" s="85" t="s">
        <v>370</v>
      </c>
      <c r="R77" s="85" t="s">
        <v>371</v>
      </c>
      <c r="S77" s="85"/>
      <c r="T77" s="85"/>
      <c r="U77" s="85"/>
      <c r="V77" s="14"/>
      <c r="W77" s="40" t="s">
        <v>368</v>
      </c>
      <c r="X77" s="40" t="s">
        <v>367</v>
      </c>
      <c r="Y77" s="40" t="s">
        <v>366</v>
      </c>
      <c r="Z77" s="40" t="s">
        <v>365</v>
      </c>
      <c r="AA77" s="40" t="s">
        <v>364</v>
      </c>
      <c r="AB77" s="40"/>
      <c r="AC77" s="40"/>
      <c r="AD77" s="14">
        <f t="shared" si="2"/>
        <v>622.82000000000028</v>
      </c>
      <c r="AE77" s="13"/>
      <c r="AF77" s="11"/>
      <c r="AG77" s="35"/>
      <c r="AH77" s="11"/>
      <c r="AI77" s="11"/>
    </row>
    <row r="78" spans="2:35" ht="16.5" x14ac:dyDescent="0.3">
      <c r="B78" s="8">
        <v>77</v>
      </c>
      <c r="C78" s="73" t="s">
        <v>375</v>
      </c>
      <c r="D78" s="74" t="s">
        <v>195</v>
      </c>
      <c r="E78" s="74">
        <v>0.01</v>
      </c>
      <c r="F78" s="74" t="s">
        <v>147</v>
      </c>
      <c r="G78" s="74">
        <v>128.02099999999999</v>
      </c>
      <c r="H78" s="74">
        <v>128.19499999999999</v>
      </c>
      <c r="I78" s="74">
        <v>127.785</v>
      </c>
      <c r="J78" s="73" t="s">
        <v>376</v>
      </c>
      <c r="K78" s="74">
        <v>127.917</v>
      </c>
      <c r="L78" s="74">
        <v>-0.04</v>
      </c>
      <c r="M78" s="82" t="s">
        <v>28</v>
      </c>
      <c r="O78" s="59">
        <v>0.94</v>
      </c>
      <c r="P78" t="s">
        <v>409</v>
      </c>
      <c r="Q78" s="85" t="s">
        <v>370</v>
      </c>
      <c r="R78" s="85" t="s">
        <v>371</v>
      </c>
      <c r="S78" s="85"/>
      <c r="T78" s="85"/>
      <c r="U78" s="85"/>
      <c r="V78" s="14"/>
      <c r="W78" s="40" t="s">
        <v>408</v>
      </c>
      <c r="X78" s="40" t="s">
        <v>407</v>
      </c>
      <c r="Y78" s="40" t="s">
        <v>406</v>
      </c>
      <c r="Z78" s="14" t="s">
        <v>405</v>
      </c>
      <c r="AA78" s="40" t="s">
        <v>404</v>
      </c>
      <c r="AB78" s="40"/>
      <c r="AC78" s="40"/>
      <c r="AD78" s="14">
        <f t="shared" si="2"/>
        <v>623.76000000000033</v>
      </c>
      <c r="AE78" s="13"/>
      <c r="AF78" s="11"/>
      <c r="AG78" s="35"/>
      <c r="AH78" s="11"/>
      <c r="AI78" s="11"/>
    </row>
    <row r="79" spans="2:35" ht="16.5" x14ac:dyDescent="0.3">
      <c r="B79" s="8">
        <v>78</v>
      </c>
      <c r="C79" s="75" t="s">
        <v>375</v>
      </c>
      <c r="D79" s="76" t="s">
        <v>195</v>
      </c>
      <c r="E79" s="76">
        <v>0.01</v>
      </c>
      <c r="F79" s="76" t="s">
        <v>147</v>
      </c>
      <c r="G79" s="76">
        <v>128.02099999999999</v>
      </c>
      <c r="H79" s="76">
        <v>128.017</v>
      </c>
      <c r="I79" s="76">
        <v>127.83499999999999</v>
      </c>
      <c r="J79" s="75" t="s">
        <v>377</v>
      </c>
      <c r="K79" s="76">
        <v>128.017</v>
      </c>
      <c r="L79" s="76">
        <v>-0.04</v>
      </c>
      <c r="M79" s="82" t="s">
        <v>72</v>
      </c>
      <c r="O79" s="59">
        <v>0.04</v>
      </c>
      <c r="P79" t="s">
        <v>409</v>
      </c>
      <c r="Q79" s="85" t="s">
        <v>370</v>
      </c>
      <c r="R79" s="85" t="s">
        <v>371</v>
      </c>
      <c r="S79" s="85"/>
      <c r="T79" s="85"/>
      <c r="U79" s="85"/>
      <c r="V79" s="14"/>
      <c r="W79" s="40" t="s">
        <v>408</v>
      </c>
      <c r="X79" s="40" t="s">
        <v>407</v>
      </c>
      <c r="Y79" s="40" t="s">
        <v>406</v>
      </c>
      <c r="Z79" s="14" t="s">
        <v>405</v>
      </c>
      <c r="AA79" s="40" t="s">
        <v>404</v>
      </c>
      <c r="AB79" s="40"/>
      <c r="AC79" s="40"/>
      <c r="AD79" s="14">
        <f t="shared" si="2"/>
        <v>623.8000000000003</v>
      </c>
      <c r="AE79" s="13"/>
      <c r="AF79" s="11"/>
      <c r="AG79" s="35"/>
      <c r="AH79" s="11"/>
      <c r="AI79" s="11"/>
    </row>
    <row r="80" spans="2:35" ht="16.5" x14ac:dyDescent="0.3">
      <c r="B80" s="8">
        <v>79</v>
      </c>
      <c r="C80" s="73" t="s">
        <v>378</v>
      </c>
      <c r="D80" s="74" t="s">
        <v>200</v>
      </c>
      <c r="E80" s="74">
        <v>0.03</v>
      </c>
      <c r="F80" s="74" t="s">
        <v>147</v>
      </c>
      <c r="G80" s="74">
        <v>129.88</v>
      </c>
      <c r="H80" s="74">
        <v>129.20599999999999</v>
      </c>
      <c r="I80" s="74">
        <v>0</v>
      </c>
      <c r="J80" s="73" t="s">
        <v>379</v>
      </c>
      <c r="K80" s="74">
        <v>130.154</v>
      </c>
      <c r="L80" s="74">
        <v>-0.12</v>
      </c>
      <c r="M80" s="82" t="s">
        <v>28</v>
      </c>
      <c r="O80" s="59">
        <v>7.43</v>
      </c>
      <c r="P80" t="s">
        <v>415</v>
      </c>
      <c r="Q80" s="85" t="s">
        <v>416</v>
      </c>
      <c r="R80" s="85" t="s">
        <v>417</v>
      </c>
      <c r="S80" s="85"/>
      <c r="T80" s="85"/>
      <c r="U80" s="85"/>
      <c r="V80" s="14"/>
      <c r="W80" s="40" t="s">
        <v>414</v>
      </c>
      <c r="X80" s="40" t="s">
        <v>413</v>
      </c>
      <c r="Y80" s="40" t="s">
        <v>412</v>
      </c>
      <c r="Z80" s="40" t="s">
        <v>411</v>
      </c>
      <c r="AA80" s="40" t="s">
        <v>410</v>
      </c>
      <c r="AB80" s="40"/>
      <c r="AC80" s="40"/>
      <c r="AD80" s="14">
        <f t="shared" si="2"/>
        <v>631.23000000000025</v>
      </c>
      <c r="AE80" s="13"/>
      <c r="AF80" s="11"/>
      <c r="AG80" s="35"/>
      <c r="AH80" s="11"/>
      <c r="AI80" s="11"/>
    </row>
    <row r="81" spans="1:35" ht="16.5" x14ac:dyDescent="0.3">
      <c r="A81" t="s">
        <v>299</v>
      </c>
      <c r="B81" s="8">
        <v>80</v>
      </c>
      <c r="C81" s="75" t="s">
        <v>378</v>
      </c>
      <c r="D81" s="76" t="s">
        <v>200</v>
      </c>
      <c r="E81" s="76">
        <v>0.02</v>
      </c>
      <c r="F81" s="76" t="s">
        <v>147</v>
      </c>
      <c r="G81" s="76">
        <v>129.88</v>
      </c>
      <c r="H81" s="76">
        <v>129.89599999999999</v>
      </c>
      <c r="I81" s="76">
        <v>0</v>
      </c>
      <c r="J81" s="75" t="s">
        <v>380</v>
      </c>
      <c r="K81" s="76">
        <v>130.14699999999999</v>
      </c>
      <c r="L81" s="76">
        <v>-0.08</v>
      </c>
      <c r="M81" s="82" t="s">
        <v>28</v>
      </c>
      <c r="O81" s="59">
        <v>4.83</v>
      </c>
      <c r="P81" t="s">
        <v>415</v>
      </c>
      <c r="Q81" s="85" t="s">
        <v>416</v>
      </c>
      <c r="R81" s="85" t="s">
        <v>417</v>
      </c>
      <c r="S81" s="85"/>
      <c r="T81" s="85"/>
      <c r="U81" s="85"/>
      <c r="V81" s="14"/>
      <c r="W81" s="40" t="s">
        <v>414</v>
      </c>
      <c r="X81" s="40" t="s">
        <v>413</v>
      </c>
      <c r="Y81" s="40" t="s">
        <v>412</v>
      </c>
      <c r="Z81" s="40" t="s">
        <v>411</v>
      </c>
      <c r="AA81" s="40" t="s">
        <v>410</v>
      </c>
      <c r="AB81" s="40"/>
      <c r="AC81" s="40"/>
      <c r="AD81" s="14">
        <f t="shared" si="2"/>
        <v>636.06000000000029</v>
      </c>
      <c r="AE81" s="13"/>
      <c r="AF81" s="11"/>
      <c r="AG81" s="35"/>
      <c r="AH81" s="11"/>
      <c r="AI81" s="11"/>
    </row>
    <row r="82" spans="1:35" ht="16.5" x14ac:dyDescent="0.3">
      <c r="A82" t="s">
        <v>299</v>
      </c>
      <c r="B82" s="8">
        <v>81</v>
      </c>
      <c r="C82" s="73" t="s">
        <v>378</v>
      </c>
      <c r="D82" s="74" t="s">
        <v>200</v>
      </c>
      <c r="E82" s="74">
        <v>0.01</v>
      </c>
      <c r="F82" s="74" t="s">
        <v>147</v>
      </c>
      <c r="G82" s="74">
        <v>129.88</v>
      </c>
      <c r="H82" s="74">
        <v>129.89599999999999</v>
      </c>
      <c r="I82" s="74">
        <v>0</v>
      </c>
      <c r="J82" s="73" t="s">
        <v>381</v>
      </c>
      <c r="K82" s="74">
        <v>130.03700000000001</v>
      </c>
      <c r="L82" s="74">
        <v>-0.04</v>
      </c>
      <c r="M82" s="82" t="s">
        <v>28</v>
      </c>
      <c r="O82" s="59">
        <v>1.42</v>
      </c>
      <c r="P82" t="s">
        <v>415</v>
      </c>
      <c r="Q82" s="85" t="s">
        <v>418</v>
      </c>
      <c r="R82" s="85" t="s">
        <v>419</v>
      </c>
      <c r="S82" s="85"/>
      <c r="T82" s="85"/>
      <c r="U82" s="85"/>
      <c r="V82" s="14"/>
      <c r="W82" s="40" t="s">
        <v>414</v>
      </c>
      <c r="X82" s="40" t="s">
        <v>413</v>
      </c>
      <c r="Y82" s="40" t="s">
        <v>412</v>
      </c>
      <c r="Z82" s="40" t="s">
        <v>411</v>
      </c>
      <c r="AA82" s="40" t="s">
        <v>410</v>
      </c>
      <c r="AB82" s="40"/>
      <c r="AC82" s="40"/>
      <c r="AD82" s="14">
        <f t="shared" si="2"/>
        <v>637.48000000000025</v>
      </c>
      <c r="AE82" s="13"/>
      <c r="AF82" s="11"/>
      <c r="AG82" s="35"/>
      <c r="AH82" s="11"/>
      <c r="AI82" s="11"/>
    </row>
    <row r="83" spans="1:35" ht="16.5" x14ac:dyDescent="0.3">
      <c r="B83" s="8">
        <v>82</v>
      </c>
      <c r="C83" s="75" t="s">
        <v>382</v>
      </c>
      <c r="D83" s="76" t="s">
        <v>200</v>
      </c>
      <c r="E83" s="76">
        <v>0.01</v>
      </c>
      <c r="F83" s="76" t="s">
        <v>147</v>
      </c>
      <c r="G83" s="76">
        <v>130.16999999999999</v>
      </c>
      <c r="H83" s="76">
        <v>130.18100000000001</v>
      </c>
      <c r="I83" s="76">
        <v>0</v>
      </c>
      <c r="J83" s="75" t="s">
        <v>383</v>
      </c>
      <c r="K83" s="76">
        <v>130.21700000000001</v>
      </c>
      <c r="L83" s="76">
        <v>-0.04</v>
      </c>
      <c r="M83" s="82" t="s">
        <v>28</v>
      </c>
      <c r="O83" s="59">
        <v>0.42</v>
      </c>
      <c r="P83" t="s">
        <v>420</v>
      </c>
      <c r="Q83" s="1" t="s">
        <v>420</v>
      </c>
      <c r="R83" s="1" t="s">
        <v>420</v>
      </c>
      <c r="S83" s="1"/>
      <c r="T83" s="1"/>
      <c r="U83" s="1"/>
      <c r="W83" s="40" t="s">
        <v>414</v>
      </c>
      <c r="X83" s="40" t="s">
        <v>413</v>
      </c>
      <c r="Y83" s="40" t="s">
        <v>412</v>
      </c>
      <c r="Z83" s="40" t="s">
        <v>411</v>
      </c>
      <c r="AA83" s="40" t="s">
        <v>410</v>
      </c>
      <c r="AB83" s="40"/>
      <c r="AC83" s="40"/>
      <c r="AD83" s="14">
        <f t="shared" si="2"/>
        <v>637.9000000000002</v>
      </c>
      <c r="AE83" s="13"/>
      <c r="AF83" s="11"/>
      <c r="AG83" s="35"/>
      <c r="AH83" s="11"/>
      <c r="AI83" s="11"/>
    </row>
    <row r="84" spans="1:35" ht="16.5" x14ac:dyDescent="0.3">
      <c r="B84" s="8">
        <v>83</v>
      </c>
      <c r="C84" s="73" t="s">
        <v>382</v>
      </c>
      <c r="D84" s="74" t="s">
        <v>200</v>
      </c>
      <c r="E84" s="74">
        <v>0.01</v>
      </c>
      <c r="F84" s="74" t="s">
        <v>147</v>
      </c>
      <c r="G84" s="74">
        <v>130.16999999999999</v>
      </c>
      <c r="H84" s="74">
        <v>130.18100000000001</v>
      </c>
      <c r="I84" s="74">
        <v>0</v>
      </c>
      <c r="J84" s="73" t="s">
        <v>384</v>
      </c>
      <c r="K84" s="74">
        <v>130.18100000000001</v>
      </c>
      <c r="L84" s="74">
        <v>-0.04</v>
      </c>
      <c r="M84" s="82" t="s">
        <v>72</v>
      </c>
      <c r="O84" s="59">
        <v>0.09</v>
      </c>
      <c r="P84" t="s">
        <v>420</v>
      </c>
      <c r="Q84" s="1" t="s">
        <v>420</v>
      </c>
      <c r="R84" s="1" t="s">
        <v>420</v>
      </c>
      <c r="S84" s="1"/>
      <c r="T84" s="1"/>
      <c r="U84" s="1"/>
      <c r="W84" s="40" t="s">
        <v>414</v>
      </c>
      <c r="X84" s="40" t="s">
        <v>413</v>
      </c>
      <c r="Y84" s="40" t="s">
        <v>412</v>
      </c>
      <c r="Z84" s="40" t="s">
        <v>411</v>
      </c>
      <c r="AA84" s="40" t="s">
        <v>410</v>
      </c>
      <c r="AB84" s="40"/>
      <c r="AC84" s="40"/>
      <c r="AD84" s="14">
        <f t="shared" si="2"/>
        <v>637.99000000000024</v>
      </c>
      <c r="AE84" s="13"/>
      <c r="AF84" s="11"/>
      <c r="AG84" s="35"/>
      <c r="AH84" s="11"/>
      <c r="AI84" s="11"/>
    </row>
    <row r="85" spans="1:35" ht="16.5" x14ac:dyDescent="0.3">
      <c r="B85" s="8">
        <v>84</v>
      </c>
      <c r="C85" s="75" t="s">
        <v>385</v>
      </c>
      <c r="D85" s="76" t="s">
        <v>200</v>
      </c>
      <c r="E85" s="76">
        <v>0.04</v>
      </c>
      <c r="F85" s="76" t="s">
        <v>147</v>
      </c>
      <c r="G85" s="76">
        <v>133.167</v>
      </c>
      <c r="H85" s="76">
        <v>132.96899999999999</v>
      </c>
      <c r="I85" s="76">
        <v>0</v>
      </c>
      <c r="J85" s="75" t="s">
        <v>386</v>
      </c>
      <c r="K85" s="76">
        <v>133.035</v>
      </c>
      <c r="L85" s="76">
        <v>-0.16</v>
      </c>
      <c r="M85" s="82" t="s">
        <v>28</v>
      </c>
      <c r="O85" s="59">
        <v>-4.74</v>
      </c>
      <c r="P85" t="s">
        <v>426</v>
      </c>
      <c r="Q85" s="86" t="s">
        <v>428</v>
      </c>
      <c r="R85" s="85" t="s">
        <v>427</v>
      </c>
      <c r="S85" s="85"/>
      <c r="T85" s="85"/>
      <c r="U85" s="85"/>
      <c r="V85" s="14"/>
      <c r="W85" s="40" t="s">
        <v>425</v>
      </c>
      <c r="X85" s="40" t="s">
        <v>424</v>
      </c>
      <c r="Y85" s="40" t="s">
        <v>423</v>
      </c>
      <c r="Z85" s="40" t="s">
        <v>422</v>
      </c>
      <c r="AA85" s="40" t="s">
        <v>421</v>
      </c>
      <c r="AB85" s="40"/>
      <c r="AC85" s="40"/>
      <c r="AD85" s="14">
        <f t="shared" si="2"/>
        <v>633.25000000000023</v>
      </c>
      <c r="AE85" s="13"/>
      <c r="AF85" s="11"/>
      <c r="AG85" s="35"/>
      <c r="AH85" s="11"/>
      <c r="AI85" s="11"/>
    </row>
    <row r="86" spans="1:35" ht="16.5" x14ac:dyDescent="0.3">
      <c r="B86" s="8">
        <v>85</v>
      </c>
      <c r="C86" s="73" t="s">
        <v>387</v>
      </c>
      <c r="D86" s="74" t="s">
        <v>195</v>
      </c>
      <c r="E86" s="74">
        <v>0.01</v>
      </c>
      <c r="F86" s="74" t="s">
        <v>147</v>
      </c>
      <c r="G86" s="74">
        <v>132.458</v>
      </c>
      <c r="H86" s="74">
        <v>132.65199999999999</v>
      </c>
      <c r="I86" s="74">
        <v>0</v>
      </c>
      <c r="J86" s="73" t="s">
        <v>388</v>
      </c>
      <c r="K86" s="74">
        <v>132.238</v>
      </c>
      <c r="L86" s="74">
        <v>-0.04</v>
      </c>
      <c r="M86" s="82" t="s">
        <v>28</v>
      </c>
      <c r="O86" s="59">
        <v>1.98</v>
      </c>
      <c r="P86" t="s">
        <v>429</v>
      </c>
      <c r="Q86" s="85" t="s">
        <v>430</v>
      </c>
      <c r="R86" s="85" t="s">
        <v>431</v>
      </c>
      <c r="S86" s="85"/>
      <c r="T86" s="85"/>
      <c r="U86" s="85"/>
      <c r="V86" s="14"/>
      <c r="W86" s="40" t="s">
        <v>425</v>
      </c>
      <c r="X86" s="40" t="s">
        <v>424</v>
      </c>
      <c r="Y86" s="40" t="s">
        <v>423</v>
      </c>
      <c r="Z86" s="40" t="s">
        <v>422</v>
      </c>
      <c r="AA86" s="40" t="s">
        <v>421</v>
      </c>
      <c r="AB86" s="40"/>
      <c r="AC86" s="40"/>
      <c r="AD86" s="14">
        <f t="shared" si="2"/>
        <v>635.23000000000025</v>
      </c>
      <c r="AE86" s="13"/>
      <c r="AF86" s="11"/>
      <c r="AG86" s="35"/>
      <c r="AH86" s="11"/>
      <c r="AI86" s="11"/>
    </row>
    <row r="87" spans="1:35" ht="16.5" x14ac:dyDescent="0.3">
      <c r="B87" s="8">
        <v>86</v>
      </c>
      <c r="C87" s="75" t="s">
        <v>387</v>
      </c>
      <c r="D87" s="76" t="s">
        <v>195</v>
      </c>
      <c r="E87" s="76">
        <v>0.01</v>
      </c>
      <c r="F87" s="76" t="s">
        <v>147</v>
      </c>
      <c r="G87" s="76">
        <v>132.458</v>
      </c>
      <c r="H87" s="76">
        <v>132.35599999999999</v>
      </c>
      <c r="I87" s="76">
        <v>0</v>
      </c>
      <c r="J87" s="75" t="s">
        <v>389</v>
      </c>
      <c r="K87" s="76">
        <v>132.24</v>
      </c>
      <c r="L87" s="76">
        <v>-0.04</v>
      </c>
      <c r="M87" s="82" t="s">
        <v>28</v>
      </c>
      <c r="O87" s="59">
        <v>1.95</v>
      </c>
      <c r="P87" t="s">
        <v>429</v>
      </c>
      <c r="Q87" s="85" t="s">
        <v>430</v>
      </c>
      <c r="R87" s="85" t="s">
        <v>431</v>
      </c>
      <c r="S87" s="85"/>
      <c r="T87" s="85"/>
      <c r="U87" s="85"/>
      <c r="V87" s="14"/>
      <c r="W87" s="40" t="s">
        <v>425</v>
      </c>
      <c r="X87" s="40" t="s">
        <v>424</v>
      </c>
      <c r="Y87" s="40" t="s">
        <v>423</v>
      </c>
      <c r="Z87" s="40" t="s">
        <v>422</v>
      </c>
      <c r="AA87" s="40" t="s">
        <v>421</v>
      </c>
      <c r="AB87" s="40"/>
      <c r="AC87" s="40"/>
      <c r="AD87" s="14">
        <f t="shared" si="2"/>
        <v>637.18000000000029</v>
      </c>
      <c r="AE87" s="13"/>
      <c r="AF87" s="11"/>
      <c r="AG87" s="35"/>
      <c r="AH87" s="11"/>
      <c r="AI87" s="11"/>
    </row>
    <row r="88" spans="1:35" ht="16.5" x14ac:dyDescent="0.3">
      <c r="B88" s="8">
        <v>87</v>
      </c>
      <c r="C88" s="73" t="s">
        <v>390</v>
      </c>
      <c r="D88" s="74" t="s">
        <v>200</v>
      </c>
      <c r="E88" s="74">
        <v>0.02</v>
      </c>
      <c r="F88" s="74" t="s">
        <v>147</v>
      </c>
      <c r="G88" s="74">
        <v>132.19200000000001</v>
      </c>
      <c r="H88" s="74">
        <v>131.93799999999999</v>
      </c>
      <c r="I88" s="74">
        <v>0</v>
      </c>
      <c r="J88" s="73" t="s">
        <v>391</v>
      </c>
      <c r="K88" s="74">
        <v>132.30699999999999</v>
      </c>
      <c r="L88" s="74">
        <v>-0.08</v>
      </c>
      <c r="M88" s="82" t="s">
        <v>28</v>
      </c>
      <c r="O88" s="59">
        <v>2.0699999999999998</v>
      </c>
      <c r="P88" t="s">
        <v>432</v>
      </c>
      <c r="Q88" s="85" t="s">
        <v>433</v>
      </c>
      <c r="R88" s="85" t="s">
        <v>434</v>
      </c>
      <c r="S88" s="85"/>
      <c r="T88" s="85"/>
      <c r="U88" s="85"/>
      <c r="V88" s="14"/>
      <c r="W88" s="40" t="s">
        <v>425</v>
      </c>
      <c r="X88" s="40" t="s">
        <v>424</v>
      </c>
      <c r="Y88" s="40" t="s">
        <v>423</v>
      </c>
      <c r="Z88" s="40" t="s">
        <v>422</v>
      </c>
      <c r="AA88" s="40" t="s">
        <v>421</v>
      </c>
      <c r="AB88" s="40"/>
      <c r="AC88" s="40"/>
      <c r="AD88" s="14">
        <f t="shared" si="2"/>
        <v>639.25000000000034</v>
      </c>
      <c r="AE88" s="13"/>
      <c r="AF88" s="11"/>
      <c r="AG88" s="35"/>
      <c r="AH88" s="11"/>
      <c r="AI88" s="11"/>
    </row>
    <row r="89" spans="1:35" ht="16.5" x14ac:dyDescent="0.3">
      <c r="B89" s="8">
        <v>88</v>
      </c>
      <c r="C89" s="75" t="s">
        <v>390</v>
      </c>
      <c r="D89" s="76" t="s">
        <v>200</v>
      </c>
      <c r="E89" s="76">
        <v>0.01</v>
      </c>
      <c r="F89" s="76" t="s">
        <v>147</v>
      </c>
      <c r="G89" s="76">
        <v>132.19200000000001</v>
      </c>
      <c r="H89" s="76">
        <v>132.196</v>
      </c>
      <c r="I89" s="76">
        <v>0</v>
      </c>
      <c r="J89" s="75" t="s">
        <v>392</v>
      </c>
      <c r="K89" s="76">
        <v>132.31100000000001</v>
      </c>
      <c r="L89" s="76">
        <v>-0.04</v>
      </c>
      <c r="M89" s="82" t="s">
        <v>28</v>
      </c>
      <c r="O89" s="59">
        <v>1.07</v>
      </c>
      <c r="P89" t="s">
        <v>432</v>
      </c>
      <c r="Q89" s="85" t="s">
        <v>433</v>
      </c>
      <c r="R89" s="85" t="s">
        <v>434</v>
      </c>
      <c r="S89" s="85"/>
      <c r="T89" s="85"/>
      <c r="U89" s="85"/>
      <c r="V89" s="14"/>
      <c r="W89" s="40" t="s">
        <v>425</v>
      </c>
      <c r="X89" s="40" t="s">
        <v>424</v>
      </c>
      <c r="Y89" s="40" t="s">
        <v>423</v>
      </c>
      <c r="Z89" s="40" t="s">
        <v>422</v>
      </c>
      <c r="AA89" s="40" t="s">
        <v>421</v>
      </c>
      <c r="AB89" s="40"/>
      <c r="AC89" s="40"/>
      <c r="AD89" s="14">
        <f t="shared" si="2"/>
        <v>640.32000000000039</v>
      </c>
      <c r="AE89" s="13"/>
      <c r="AF89" s="11"/>
      <c r="AG89" s="35"/>
      <c r="AH89" s="11"/>
      <c r="AI89" s="11"/>
    </row>
    <row r="90" spans="1:35" ht="16.5" x14ac:dyDescent="0.3">
      <c r="B90" s="8">
        <v>89</v>
      </c>
      <c r="C90" s="73" t="s">
        <v>390</v>
      </c>
      <c r="D90" s="74" t="s">
        <v>200</v>
      </c>
      <c r="E90" s="74">
        <v>0.01</v>
      </c>
      <c r="F90" s="74" t="s">
        <v>147</v>
      </c>
      <c r="G90" s="74">
        <v>132.19200000000001</v>
      </c>
      <c r="H90" s="74">
        <v>132.196</v>
      </c>
      <c r="I90" s="74">
        <v>0</v>
      </c>
      <c r="J90" s="73" t="s">
        <v>393</v>
      </c>
      <c r="K90" s="74">
        <v>132.25899999999999</v>
      </c>
      <c r="L90" s="74">
        <v>-0.04</v>
      </c>
      <c r="M90" s="82" t="s">
        <v>28</v>
      </c>
      <c r="O90" s="59">
        <v>0.61</v>
      </c>
      <c r="P90" t="s">
        <v>432</v>
      </c>
      <c r="Q90" s="85" t="s">
        <v>433</v>
      </c>
      <c r="R90" s="85" t="s">
        <v>434</v>
      </c>
      <c r="S90" s="85"/>
      <c r="T90" s="85"/>
      <c r="U90" s="85"/>
      <c r="V90" s="14"/>
      <c r="W90" s="40" t="s">
        <v>425</v>
      </c>
      <c r="X90" s="40" t="s">
        <v>424</v>
      </c>
      <c r="Y90" s="40" t="s">
        <v>423</v>
      </c>
      <c r="Z90" s="40" t="s">
        <v>422</v>
      </c>
      <c r="AA90" s="40" t="s">
        <v>421</v>
      </c>
      <c r="AB90" s="40"/>
      <c r="AC90" s="40"/>
      <c r="AD90" s="14">
        <f t="shared" si="2"/>
        <v>640.9300000000004</v>
      </c>
      <c r="AE90" s="13"/>
      <c r="AF90" s="11"/>
      <c r="AG90" s="35"/>
      <c r="AH90" s="11"/>
      <c r="AI90" s="11"/>
    </row>
    <row r="91" spans="1:35" ht="16.5" x14ac:dyDescent="0.3">
      <c r="B91" s="8">
        <v>90</v>
      </c>
      <c r="C91" s="75" t="s">
        <v>394</v>
      </c>
      <c r="D91" s="76" t="s">
        <v>195</v>
      </c>
      <c r="E91" s="76">
        <v>0.02</v>
      </c>
      <c r="F91" s="76" t="s">
        <v>147</v>
      </c>
      <c r="G91" s="76">
        <v>130.80500000000001</v>
      </c>
      <c r="H91" s="76">
        <v>131.20400000000001</v>
      </c>
      <c r="I91" s="76">
        <v>0</v>
      </c>
      <c r="J91" s="75" t="s">
        <v>395</v>
      </c>
      <c r="K91" s="76">
        <v>130.74299999999999</v>
      </c>
      <c r="L91" s="76">
        <v>-0.08</v>
      </c>
      <c r="M91" s="82" t="s">
        <v>28</v>
      </c>
      <c r="O91" s="59">
        <v>1.1299999999999999</v>
      </c>
      <c r="P91" t="s">
        <v>440</v>
      </c>
      <c r="Q91" s="85" t="s">
        <v>441</v>
      </c>
      <c r="R91" s="85" t="s">
        <v>442</v>
      </c>
      <c r="S91" s="85"/>
      <c r="T91" s="85"/>
      <c r="U91" s="85"/>
      <c r="V91" s="14"/>
      <c r="W91" s="40" t="s">
        <v>439</v>
      </c>
      <c r="X91" s="40" t="s">
        <v>438</v>
      </c>
      <c r="Y91" s="40" t="s">
        <v>437</v>
      </c>
      <c r="Z91" s="40" t="s">
        <v>436</v>
      </c>
      <c r="AA91" s="40" t="s">
        <v>435</v>
      </c>
      <c r="AB91" s="40"/>
      <c r="AC91" s="40"/>
      <c r="AD91" s="14">
        <f t="shared" si="2"/>
        <v>642.0600000000004</v>
      </c>
      <c r="AE91" s="13"/>
      <c r="AF91" s="11"/>
      <c r="AG91" s="35"/>
      <c r="AH91" s="11"/>
      <c r="AI91" s="11"/>
    </row>
    <row r="92" spans="1:35" ht="16.5" x14ac:dyDescent="0.3">
      <c r="B92" s="8">
        <v>91</v>
      </c>
      <c r="C92" s="73" t="s">
        <v>394</v>
      </c>
      <c r="D92" s="74" t="s">
        <v>195</v>
      </c>
      <c r="E92" s="74">
        <v>0.02</v>
      </c>
      <c r="F92" s="74" t="s">
        <v>147</v>
      </c>
      <c r="G92" s="74">
        <v>130.80500000000001</v>
      </c>
      <c r="H92" s="74">
        <v>130.798</v>
      </c>
      <c r="I92" s="74">
        <v>0</v>
      </c>
      <c r="J92" s="73" t="s">
        <v>396</v>
      </c>
      <c r="K92" s="74">
        <v>130.798</v>
      </c>
      <c r="L92" s="74">
        <v>-0.08</v>
      </c>
      <c r="M92" s="82" t="s">
        <v>72</v>
      </c>
      <c r="O92" s="59">
        <v>0.13</v>
      </c>
      <c r="P92" t="s">
        <v>440</v>
      </c>
      <c r="Q92" s="85" t="s">
        <v>441</v>
      </c>
      <c r="R92" s="85" t="s">
        <v>442</v>
      </c>
      <c r="S92" s="85"/>
      <c r="T92" s="85"/>
      <c r="U92" s="85"/>
      <c r="V92" s="14"/>
      <c r="W92" s="40" t="s">
        <v>439</v>
      </c>
      <c r="X92" s="40" t="s">
        <v>438</v>
      </c>
      <c r="Y92" s="40" t="s">
        <v>437</v>
      </c>
      <c r="Z92" s="40" t="s">
        <v>436</v>
      </c>
      <c r="AA92" s="40" t="s">
        <v>435</v>
      </c>
      <c r="AB92" s="40"/>
      <c r="AC92" s="40"/>
      <c r="AD92" s="14">
        <f t="shared" si="2"/>
        <v>642.1900000000004</v>
      </c>
      <c r="AE92" s="13"/>
      <c r="AF92" s="11"/>
      <c r="AG92" s="35"/>
      <c r="AH92" s="11"/>
      <c r="AI92" s="11"/>
    </row>
    <row r="93" spans="1:35" ht="16.5" x14ac:dyDescent="0.3">
      <c r="B93" s="8">
        <v>92</v>
      </c>
      <c r="C93" s="75" t="s">
        <v>397</v>
      </c>
      <c r="D93" s="76" t="s">
        <v>200</v>
      </c>
      <c r="E93" s="76">
        <v>0.02</v>
      </c>
      <c r="F93" s="76" t="s">
        <v>147</v>
      </c>
      <c r="G93" s="76">
        <v>131.47999999999999</v>
      </c>
      <c r="H93" s="76">
        <v>131.23400000000001</v>
      </c>
      <c r="I93" s="76">
        <v>0</v>
      </c>
      <c r="J93" s="75" t="s">
        <v>398</v>
      </c>
      <c r="K93" s="76">
        <v>131.56800000000001</v>
      </c>
      <c r="L93" s="76">
        <v>-0.08</v>
      </c>
      <c r="M93" s="82" t="s">
        <v>28</v>
      </c>
      <c r="O93" s="59">
        <v>1.61</v>
      </c>
      <c r="P93" t="s">
        <v>443</v>
      </c>
      <c r="Q93" s="85" t="s">
        <v>444</v>
      </c>
      <c r="R93" s="85" t="s">
        <v>445</v>
      </c>
      <c r="S93" s="85"/>
      <c r="T93" s="85"/>
      <c r="U93" s="85"/>
      <c r="V93" s="14"/>
      <c r="W93" s="40" t="s">
        <v>439</v>
      </c>
      <c r="X93" s="40" t="s">
        <v>438</v>
      </c>
      <c r="Y93" s="40" t="s">
        <v>437</v>
      </c>
      <c r="Z93" s="40" t="s">
        <v>436</v>
      </c>
      <c r="AA93" s="40" t="s">
        <v>435</v>
      </c>
      <c r="AB93" s="40"/>
      <c r="AC93" s="40"/>
      <c r="AD93" s="14">
        <f t="shared" si="2"/>
        <v>643.80000000000041</v>
      </c>
      <c r="AE93" s="13"/>
      <c r="AF93" s="11"/>
      <c r="AG93" s="35"/>
      <c r="AH93" s="11"/>
      <c r="AI93" s="11"/>
    </row>
    <row r="94" spans="1:35" ht="16.5" x14ac:dyDescent="0.3">
      <c r="B94" s="8">
        <v>93</v>
      </c>
      <c r="C94" s="73" t="s">
        <v>397</v>
      </c>
      <c r="D94" s="74" t="s">
        <v>200</v>
      </c>
      <c r="E94" s="74">
        <v>0.02</v>
      </c>
      <c r="F94" s="74" t="s">
        <v>147</v>
      </c>
      <c r="G94" s="74">
        <v>131.47999999999999</v>
      </c>
      <c r="H94" s="74">
        <v>131.48599999999999</v>
      </c>
      <c r="I94" s="74">
        <v>0</v>
      </c>
      <c r="J94" s="73" t="s">
        <v>399</v>
      </c>
      <c r="K94" s="74">
        <v>131.601</v>
      </c>
      <c r="L94" s="74">
        <v>-0.08</v>
      </c>
      <c r="M94" s="82" t="s">
        <v>28</v>
      </c>
      <c r="O94" s="59">
        <v>2.2000000000000002</v>
      </c>
      <c r="P94" t="s">
        <v>443</v>
      </c>
      <c r="Q94" s="85" t="s">
        <v>444</v>
      </c>
      <c r="R94" s="85" t="s">
        <v>445</v>
      </c>
      <c r="S94" s="85"/>
      <c r="T94" s="85"/>
      <c r="U94" s="85"/>
      <c r="V94" s="14"/>
      <c r="W94" s="40" t="s">
        <v>439</v>
      </c>
      <c r="X94" s="40" t="s">
        <v>438</v>
      </c>
      <c r="Y94" s="40" t="s">
        <v>437</v>
      </c>
      <c r="Z94" s="40" t="s">
        <v>436</v>
      </c>
      <c r="AA94" s="40" t="s">
        <v>435</v>
      </c>
      <c r="AB94" s="40"/>
      <c r="AC94" s="40"/>
      <c r="AD94" s="14">
        <f t="shared" si="2"/>
        <v>646.00000000000045</v>
      </c>
      <c r="AE94" s="13"/>
      <c r="AF94" s="11"/>
      <c r="AG94" s="35"/>
      <c r="AH94" s="11"/>
      <c r="AI94" s="11"/>
    </row>
    <row r="95" spans="1:35" ht="16.5" x14ac:dyDescent="0.3">
      <c r="B95" s="8">
        <v>94</v>
      </c>
      <c r="C95" s="75" t="s">
        <v>397</v>
      </c>
      <c r="D95" s="76" t="s">
        <v>200</v>
      </c>
      <c r="E95" s="76">
        <v>0.02</v>
      </c>
      <c r="F95" s="76" t="s">
        <v>147</v>
      </c>
      <c r="G95" s="76">
        <v>131.47999999999999</v>
      </c>
      <c r="H95" s="76">
        <v>131.48599999999999</v>
      </c>
      <c r="I95" s="76">
        <v>0</v>
      </c>
      <c r="J95" s="75" t="s">
        <v>400</v>
      </c>
      <c r="K95" s="76">
        <v>131.48599999999999</v>
      </c>
      <c r="L95" s="76">
        <v>-0.08</v>
      </c>
      <c r="M95" s="82" t="s">
        <v>72</v>
      </c>
      <c r="O95" s="59">
        <v>0.11</v>
      </c>
      <c r="P95" t="s">
        <v>443</v>
      </c>
      <c r="Q95" s="85" t="s">
        <v>444</v>
      </c>
      <c r="R95" s="85" t="s">
        <v>72</v>
      </c>
      <c r="S95" s="85"/>
      <c r="T95" s="85"/>
      <c r="U95" s="85"/>
      <c r="V95" s="14"/>
      <c r="W95" s="40" t="s">
        <v>439</v>
      </c>
      <c r="X95" s="40" t="s">
        <v>438</v>
      </c>
      <c r="Y95" s="40" t="s">
        <v>437</v>
      </c>
      <c r="Z95" s="40" t="s">
        <v>436</v>
      </c>
      <c r="AA95" s="40" t="s">
        <v>435</v>
      </c>
      <c r="AB95" s="40"/>
      <c r="AC95" s="40"/>
      <c r="AD95" s="14">
        <f t="shared" si="2"/>
        <v>646.11000000000047</v>
      </c>
      <c r="AE95" s="13"/>
      <c r="AF95" s="11"/>
      <c r="AG95" s="35"/>
      <c r="AH95" s="11"/>
      <c r="AI95" s="11"/>
    </row>
    <row r="96" spans="1:35" ht="16.5" x14ac:dyDescent="0.3">
      <c r="B96" s="8">
        <v>95</v>
      </c>
      <c r="C96" s="73" t="s">
        <v>401</v>
      </c>
      <c r="D96" s="74" t="s">
        <v>200</v>
      </c>
      <c r="E96" s="74">
        <v>0.01</v>
      </c>
      <c r="F96" s="74" t="s">
        <v>147</v>
      </c>
      <c r="G96" s="74">
        <v>133.36099999999999</v>
      </c>
      <c r="H96" s="74">
        <v>133.05199999999999</v>
      </c>
      <c r="I96" s="74">
        <v>0</v>
      </c>
      <c r="J96" s="73" t="s">
        <v>402</v>
      </c>
      <c r="K96" s="74">
        <v>133.47999999999999</v>
      </c>
      <c r="L96" s="74">
        <v>-0.04</v>
      </c>
      <c r="M96" s="82" t="s">
        <v>28</v>
      </c>
      <c r="O96" s="59">
        <v>1.0900000000000001</v>
      </c>
      <c r="P96" t="s">
        <v>446</v>
      </c>
      <c r="Q96" s="85" t="s">
        <v>448</v>
      </c>
      <c r="R96" s="85" t="s">
        <v>454</v>
      </c>
      <c r="S96" s="85"/>
      <c r="T96" s="85"/>
      <c r="U96" s="85"/>
      <c r="V96" s="14"/>
      <c r="W96" s="40" t="s">
        <v>455</v>
      </c>
      <c r="X96" s="40" t="s">
        <v>453</v>
      </c>
      <c r="Y96" s="40" t="s">
        <v>452</v>
      </c>
      <c r="Z96" s="40" t="s">
        <v>451</v>
      </c>
      <c r="AA96" s="40" t="s">
        <v>450</v>
      </c>
      <c r="AB96" s="40"/>
      <c r="AC96" s="40"/>
      <c r="AD96" s="14">
        <f t="shared" si="2"/>
        <v>647.2000000000005</v>
      </c>
      <c r="AE96" s="13"/>
      <c r="AF96" s="11"/>
      <c r="AG96" s="35"/>
      <c r="AH96" s="11"/>
      <c r="AI96" s="11"/>
    </row>
    <row r="97" spans="2:35" ht="16.5" x14ac:dyDescent="0.3">
      <c r="B97" s="8">
        <v>96</v>
      </c>
      <c r="C97" s="75" t="s">
        <v>401</v>
      </c>
      <c r="D97" s="76" t="s">
        <v>200</v>
      </c>
      <c r="E97" s="76">
        <v>0.01</v>
      </c>
      <c r="F97" s="76" t="s">
        <v>147</v>
      </c>
      <c r="G97" s="76">
        <v>133.36099999999999</v>
      </c>
      <c r="H97" s="76">
        <v>133.36699999999999</v>
      </c>
      <c r="I97" s="76">
        <v>133.73099999999999</v>
      </c>
      <c r="J97" s="75" t="s">
        <v>403</v>
      </c>
      <c r="K97" s="76">
        <v>133.36699999999999</v>
      </c>
      <c r="L97" s="76">
        <v>-0.04</v>
      </c>
      <c r="M97" s="82" t="s">
        <v>72</v>
      </c>
      <c r="O97" s="59">
        <v>0.05</v>
      </c>
      <c r="P97" t="s">
        <v>447</v>
      </c>
      <c r="Q97" s="85" t="s">
        <v>449</v>
      </c>
      <c r="R97" s="85" t="s">
        <v>72</v>
      </c>
      <c r="S97" s="85"/>
      <c r="T97" s="85"/>
      <c r="U97" s="85"/>
      <c r="V97" s="14"/>
      <c r="W97" s="40" t="s">
        <v>455</v>
      </c>
      <c r="X97" s="40" t="s">
        <v>453</v>
      </c>
      <c r="Y97" s="40" t="s">
        <v>452</v>
      </c>
      <c r="Z97" s="40" t="s">
        <v>451</v>
      </c>
      <c r="AA97" s="40" t="s">
        <v>450</v>
      </c>
      <c r="AB97" s="40"/>
      <c r="AC97" s="40"/>
      <c r="AD97" s="14">
        <f t="shared" si="2"/>
        <v>647.25000000000045</v>
      </c>
      <c r="AE97" s="13"/>
      <c r="AF97" s="11"/>
      <c r="AG97" s="35"/>
      <c r="AH97" s="11"/>
      <c r="AI97" s="11"/>
    </row>
    <row r="98" spans="2:35" ht="16.5" x14ac:dyDescent="0.3">
      <c r="B98" s="8">
        <v>96</v>
      </c>
      <c r="C98" s="73" t="s">
        <v>461</v>
      </c>
      <c r="D98" s="74" t="s">
        <v>200</v>
      </c>
      <c r="E98" s="74">
        <v>0.01</v>
      </c>
      <c r="F98" s="74" t="s">
        <v>147</v>
      </c>
      <c r="G98" s="74">
        <v>133.84700000000001</v>
      </c>
      <c r="H98" s="74">
        <v>133.851</v>
      </c>
      <c r="I98" s="74">
        <v>0</v>
      </c>
      <c r="J98" s="73" t="s">
        <v>462</v>
      </c>
      <c r="K98" s="74">
        <v>133.864</v>
      </c>
      <c r="L98" s="74">
        <v>-0.04</v>
      </c>
      <c r="M98" s="82" t="s">
        <v>72</v>
      </c>
      <c r="N98" s="74"/>
      <c r="O98" s="59">
        <v>0.15</v>
      </c>
      <c r="P98" t="s">
        <v>443</v>
      </c>
      <c r="Q98" s="85"/>
      <c r="R98" s="85"/>
      <c r="S98" s="85"/>
      <c r="T98" s="85"/>
      <c r="U98" s="85"/>
      <c r="V98" s="14"/>
      <c r="W98" s="40" t="s">
        <v>460</v>
      </c>
      <c r="X98" s="40" t="s">
        <v>459</v>
      </c>
      <c r="Y98" s="40" t="s">
        <v>458</v>
      </c>
      <c r="Z98" s="40" t="s">
        <v>457</v>
      </c>
      <c r="AA98" s="40" t="s">
        <v>456</v>
      </c>
      <c r="AB98" s="40"/>
      <c r="AC98" s="40"/>
      <c r="AD98" s="14">
        <f t="shared" si="2"/>
        <v>647.40000000000043</v>
      </c>
      <c r="AE98" s="13"/>
      <c r="AF98" s="11"/>
      <c r="AG98" s="35"/>
      <c r="AH98" s="11"/>
      <c r="AI98" s="11"/>
    </row>
    <row r="99" spans="2:35" ht="16.5" x14ac:dyDescent="0.3">
      <c r="B99" s="8">
        <v>96</v>
      </c>
      <c r="C99" s="75" t="s">
        <v>461</v>
      </c>
      <c r="D99" s="76" t="s">
        <v>200</v>
      </c>
      <c r="E99" s="76">
        <v>0.02</v>
      </c>
      <c r="F99" s="76" t="s">
        <v>147</v>
      </c>
      <c r="G99" s="76">
        <v>133.84700000000001</v>
      </c>
      <c r="H99" s="76">
        <v>133.583</v>
      </c>
      <c r="I99" s="76">
        <v>0</v>
      </c>
      <c r="J99" s="75" t="s">
        <v>463</v>
      </c>
      <c r="K99" s="76">
        <v>133.95099999999999</v>
      </c>
      <c r="L99" s="76">
        <v>-0.08</v>
      </c>
      <c r="M99" s="8" t="s">
        <v>28</v>
      </c>
      <c r="O99" s="59">
        <v>1.93</v>
      </c>
      <c r="P99" t="s">
        <v>464</v>
      </c>
      <c r="Q99" s="85" t="s">
        <v>465</v>
      </c>
      <c r="R99" s="85" t="s">
        <v>466</v>
      </c>
      <c r="S99" s="85"/>
      <c r="T99" s="85"/>
      <c r="U99" s="85"/>
      <c r="V99" s="14"/>
      <c r="W99" s="40" t="s">
        <v>460</v>
      </c>
      <c r="X99" s="40" t="s">
        <v>459</v>
      </c>
      <c r="Y99" s="40" t="s">
        <v>458</v>
      </c>
      <c r="Z99" s="40" t="s">
        <v>457</v>
      </c>
      <c r="AA99" s="40" t="s">
        <v>456</v>
      </c>
      <c r="AB99" s="40"/>
      <c r="AC99" s="40"/>
      <c r="AD99" s="14">
        <f t="shared" ref="AD99:AD139" si="3">AD98+(O99)</f>
        <v>649.33000000000038</v>
      </c>
      <c r="AE99" s="13"/>
      <c r="AF99" s="11"/>
      <c r="AG99" s="35"/>
      <c r="AH99" s="11"/>
      <c r="AI99" s="11"/>
    </row>
    <row r="100" spans="2:35" ht="16.5" x14ac:dyDescent="0.3">
      <c r="B100" s="8">
        <v>97</v>
      </c>
      <c r="C100" s="77" t="s">
        <v>467</v>
      </c>
      <c r="D100" s="77" t="s">
        <v>200</v>
      </c>
      <c r="E100" s="77" t="s">
        <v>469</v>
      </c>
      <c r="F100" s="76" t="s">
        <v>147</v>
      </c>
      <c r="G100" s="79">
        <v>133.05000000000001</v>
      </c>
      <c r="H100" s="79">
        <v>133.05199999999999</v>
      </c>
      <c r="I100" s="79">
        <v>133.30000000000001</v>
      </c>
      <c r="J100" s="77" t="s">
        <v>470</v>
      </c>
      <c r="K100" s="79">
        <v>133.102</v>
      </c>
      <c r="L100" s="76">
        <v>0</v>
      </c>
      <c r="M100" s="8" t="s">
        <v>28</v>
      </c>
      <c r="O100" s="59">
        <v>1.93</v>
      </c>
      <c r="P100" t="s">
        <v>464</v>
      </c>
      <c r="Q100" s="85" t="s">
        <v>465</v>
      </c>
      <c r="R100" s="85" t="s">
        <v>466</v>
      </c>
      <c r="S100" s="85"/>
      <c r="T100" s="85"/>
      <c r="U100" s="85"/>
      <c r="V100" s="14"/>
      <c r="W100" s="40" t="s">
        <v>476</v>
      </c>
      <c r="X100" s="40" t="s">
        <v>475</v>
      </c>
      <c r="Y100" s="40" t="s">
        <v>474</v>
      </c>
      <c r="Z100" s="40" t="s">
        <v>473</v>
      </c>
      <c r="AA100" s="40" t="s">
        <v>472</v>
      </c>
      <c r="AB100" s="40"/>
      <c r="AC100" s="40"/>
      <c r="AD100" s="14">
        <f t="shared" si="3"/>
        <v>651.26000000000033</v>
      </c>
      <c r="AE100" s="13"/>
      <c r="AF100" s="11"/>
      <c r="AG100" s="35"/>
      <c r="AH100" s="11"/>
      <c r="AI100" s="11"/>
    </row>
    <row r="101" spans="2:35" ht="16.5" x14ac:dyDescent="0.3">
      <c r="B101" s="8">
        <v>98</v>
      </c>
      <c r="C101" s="78" t="s">
        <v>468</v>
      </c>
      <c r="D101" s="78" t="s">
        <v>195</v>
      </c>
      <c r="E101" s="77" t="s">
        <v>469</v>
      </c>
      <c r="F101" s="76" t="s">
        <v>147</v>
      </c>
      <c r="G101" s="80">
        <v>133.01400000000001</v>
      </c>
      <c r="H101" s="80">
        <v>133.16200000000001</v>
      </c>
      <c r="I101" s="76">
        <v>0</v>
      </c>
      <c r="J101" s="78" t="s">
        <v>471</v>
      </c>
      <c r="K101" s="80">
        <v>133.16300000000001</v>
      </c>
      <c r="L101" s="76">
        <v>0</v>
      </c>
      <c r="M101" s="8" t="s">
        <v>71</v>
      </c>
      <c r="O101" s="59">
        <v>-5.52</v>
      </c>
      <c r="P101" t="s">
        <v>477</v>
      </c>
      <c r="Q101" s="85" t="s">
        <v>478</v>
      </c>
      <c r="R101" s="85" t="s">
        <v>479</v>
      </c>
      <c r="S101" s="85"/>
      <c r="T101" s="85"/>
      <c r="U101" s="85"/>
      <c r="V101" s="14"/>
      <c r="W101" s="40" t="s">
        <v>476</v>
      </c>
      <c r="X101" s="40" t="s">
        <v>475</v>
      </c>
      <c r="Y101" s="40" t="s">
        <v>474</v>
      </c>
      <c r="Z101" s="40" t="s">
        <v>473</v>
      </c>
      <c r="AA101" s="40" t="s">
        <v>472</v>
      </c>
      <c r="AB101" s="40"/>
      <c r="AC101" s="40"/>
      <c r="AD101" s="14">
        <f t="shared" si="3"/>
        <v>645.74000000000035</v>
      </c>
      <c r="AE101" s="13"/>
      <c r="AF101" s="11"/>
      <c r="AG101" s="35"/>
      <c r="AH101" s="11"/>
      <c r="AI101" s="11"/>
    </row>
    <row r="102" spans="2:35" ht="16.5" x14ac:dyDescent="0.3">
      <c r="B102" s="8">
        <v>99</v>
      </c>
      <c r="C102" s="75" t="s">
        <v>485</v>
      </c>
      <c r="D102" s="76" t="s">
        <v>195</v>
      </c>
      <c r="E102" s="76">
        <v>0.01</v>
      </c>
      <c r="F102" s="76" t="s">
        <v>147</v>
      </c>
      <c r="G102" s="76">
        <v>133.185</v>
      </c>
      <c r="H102" s="76">
        <v>133.18299999999999</v>
      </c>
      <c r="I102" s="76">
        <v>132.995</v>
      </c>
      <c r="J102" s="75" t="s">
        <v>486</v>
      </c>
      <c r="K102" s="76">
        <v>133.18299999999999</v>
      </c>
      <c r="L102" s="76">
        <v>-0.04</v>
      </c>
      <c r="M102" s="8" t="s">
        <v>71</v>
      </c>
      <c r="O102" s="59">
        <v>0.02</v>
      </c>
      <c r="P102" t="s">
        <v>489</v>
      </c>
      <c r="Q102" s="85" t="s">
        <v>490</v>
      </c>
      <c r="R102" s="85" t="s">
        <v>491</v>
      </c>
      <c r="S102" s="85"/>
      <c r="T102" s="85"/>
      <c r="U102" s="85"/>
      <c r="V102" s="14"/>
      <c r="W102" s="40" t="s">
        <v>484</v>
      </c>
      <c r="X102" s="40" t="s">
        <v>483</v>
      </c>
      <c r="Y102" s="40" t="s">
        <v>482</v>
      </c>
      <c r="Z102" s="40" t="s">
        <v>481</v>
      </c>
      <c r="AA102" s="40" t="s">
        <v>480</v>
      </c>
      <c r="AB102" s="40"/>
      <c r="AC102" s="40"/>
      <c r="AD102" s="14">
        <f t="shared" si="3"/>
        <v>645.76000000000033</v>
      </c>
      <c r="AE102" s="13"/>
      <c r="AF102" s="11"/>
      <c r="AG102" s="35"/>
      <c r="AH102" s="11"/>
      <c r="AI102" s="11"/>
    </row>
    <row r="103" spans="2:35" ht="16.5" x14ac:dyDescent="0.3">
      <c r="B103" s="8">
        <v>100</v>
      </c>
      <c r="C103" s="73" t="s">
        <v>488</v>
      </c>
      <c r="D103" s="74" t="s">
        <v>195</v>
      </c>
      <c r="E103" s="74">
        <v>0.02</v>
      </c>
      <c r="F103" s="74" t="s">
        <v>147</v>
      </c>
      <c r="G103" s="74">
        <v>133.09100000000001</v>
      </c>
      <c r="H103" s="74">
        <v>133.24299999999999</v>
      </c>
      <c r="I103" s="74">
        <v>132.72200000000001</v>
      </c>
      <c r="J103" s="73" t="s">
        <v>487</v>
      </c>
      <c r="K103" s="74">
        <v>133.17099999999999</v>
      </c>
      <c r="L103" s="74">
        <v>-0.08</v>
      </c>
      <c r="M103" s="8" t="s">
        <v>28</v>
      </c>
      <c r="O103" s="59">
        <v>-1.47</v>
      </c>
      <c r="P103" t="s">
        <v>492</v>
      </c>
      <c r="Q103" s="85" t="s">
        <v>493</v>
      </c>
      <c r="R103" s="85" t="s">
        <v>494</v>
      </c>
      <c r="S103" s="85"/>
      <c r="T103" s="85"/>
      <c r="U103" s="85"/>
      <c r="V103" s="14"/>
      <c r="W103" s="40" t="s">
        <v>484</v>
      </c>
      <c r="X103" s="40" t="s">
        <v>483</v>
      </c>
      <c r="Y103" s="40" t="s">
        <v>482</v>
      </c>
      <c r="Z103" s="40" t="s">
        <v>481</v>
      </c>
      <c r="AA103" s="40" t="s">
        <v>480</v>
      </c>
      <c r="AB103" s="40"/>
      <c r="AC103" s="40"/>
      <c r="AD103" s="14">
        <f t="shared" si="3"/>
        <v>644.2900000000003</v>
      </c>
      <c r="AE103" s="13"/>
      <c r="AF103" s="11"/>
      <c r="AG103" s="35"/>
      <c r="AH103" s="11"/>
      <c r="AI103" s="11"/>
    </row>
    <row r="104" spans="2:35" ht="16.5" x14ac:dyDescent="0.3">
      <c r="B104" s="8">
        <v>101</v>
      </c>
      <c r="C104" s="75" t="s">
        <v>495</v>
      </c>
      <c r="D104" s="76" t="s">
        <v>195</v>
      </c>
      <c r="E104" s="76">
        <v>0.02</v>
      </c>
      <c r="F104" s="76" t="s">
        <v>147</v>
      </c>
      <c r="G104" s="76">
        <v>134.114</v>
      </c>
      <c r="H104" s="76">
        <v>134.251</v>
      </c>
      <c r="I104" s="76">
        <v>0</v>
      </c>
      <c r="J104" s="75" t="s">
        <v>496</v>
      </c>
      <c r="K104" s="76">
        <v>134.02000000000001</v>
      </c>
      <c r="L104" s="76">
        <v>-0.08</v>
      </c>
      <c r="M104" s="8" t="s">
        <v>28</v>
      </c>
      <c r="O104" s="59">
        <v>1.72</v>
      </c>
      <c r="P104" t="s">
        <v>489</v>
      </c>
      <c r="Q104" s="85" t="s">
        <v>465</v>
      </c>
      <c r="R104" s="85" t="s">
        <v>466</v>
      </c>
      <c r="S104" s="85"/>
      <c r="T104" s="85"/>
      <c r="U104" s="85"/>
      <c r="V104" s="14"/>
      <c r="W104" s="40" t="s">
        <v>507</v>
      </c>
      <c r="X104" s="40" t="s">
        <v>506</v>
      </c>
      <c r="Y104" s="40" t="s">
        <v>505</v>
      </c>
      <c r="Z104" s="40" t="s">
        <v>504</v>
      </c>
      <c r="AA104" s="40" t="s">
        <v>503</v>
      </c>
      <c r="AB104" s="40"/>
      <c r="AC104" s="40"/>
      <c r="AD104" s="14">
        <f t="shared" si="3"/>
        <v>646.01000000000033</v>
      </c>
      <c r="AE104" s="13"/>
      <c r="AF104" s="11"/>
      <c r="AG104" s="35"/>
      <c r="AH104" s="11"/>
      <c r="AI104" s="11"/>
    </row>
    <row r="105" spans="2:35" ht="16.5" x14ac:dyDescent="0.3">
      <c r="B105" s="8">
        <v>102</v>
      </c>
      <c r="C105" s="73" t="s">
        <v>495</v>
      </c>
      <c r="D105" s="74" t="s">
        <v>195</v>
      </c>
      <c r="E105" s="74">
        <v>0.01</v>
      </c>
      <c r="F105" s="74" t="s">
        <v>147</v>
      </c>
      <c r="G105" s="74">
        <v>134.114</v>
      </c>
      <c r="H105" s="74">
        <v>134.10900000000001</v>
      </c>
      <c r="I105" s="74">
        <v>0</v>
      </c>
      <c r="J105" s="73" t="s">
        <v>497</v>
      </c>
      <c r="K105" s="74">
        <v>133.988</v>
      </c>
      <c r="L105" s="74">
        <v>-0.04</v>
      </c>
      <c r="M105" s="8" t="s">
        <v>28</v>
      </c>
      <c r="O105" s="59">
        <v>1.1599999999999999</v>
      </c>
      <c r="P105" t="s">
        <v>489</v>
      </c>
      <c r="Q105" s="85" t="s">
        <v>465</v>
      </c>
      <c r="R105" s="85" t="s">
        <v>466</v>
      </c>
      <c r="S105" s="85"/>
      <c r="T105" s="85"/>
      <c r="U105" s="85"/>
      <c r="V105" s="14"/>
      <c r="W105" s="40" t="s">
        <v>507</v>
      </c>
      <c r="X105" s="40" t="s">
        <v>506</v>
      </c>
      <c r="Y105" s="40" t="s">
        <v>505</v>
      </c>
      <c r="Z105" s="40" t="s">
        <v>504</v>
      </c>
      <c r="AA105" s="40" t="s">
        <v>503</v>
      </c>
      <c r="AB105" s="40"/>
      <c r="AC105" s="40"/>
      <c r="AD105" s="14">
        <f t="shared" si="3"/>
        <v>647.1700000000003</v>
      </c>
      <c r="AE105" s="13"/>
      <c r="AF105" s="11"/>
      <c r="AG105" s="35"/>
      <c r="AH105" s="11"/>
      <c r="AI105" s="11"/>
    </row>
    <row r="106" spans="2:35" ht="16.5" x14ac:dyDescent="0.3">
      <c r="B106" s="8">
        <v>103</v>
      </c>
      <c r="C106" s="75" t="s">
        <v>495</v>
      </c>
      <c r="D106" s="76" t="s">
        <v>195</v>
      </c>
      <c r="E106" s="76">
        <v>0.01</v>
      </c>
      <c r="F106" s="76" t="s">
        <v>147</v>
      </c>
      <c r="G106" s="76">
        <v>134.114</v>
      </c>
      <c r="H106" s="76">
        <v>134.10900000000001</v>
      </c>
      <c r="I106" s="76">
        <v>0</v>
      </c>
      <c r="J106" s="75" t="s">
        <v>498</v>
      </c>
      <c r="K106" s="76">
        <v>133.91200000000001</v>
      </c>
      <c r="L106" s="76">
        <v>-0.04</v>
      </c>
      <c r="M106" s="8" t="s">
        <v>28</v>
      </c>
      <c r="O106" s="59">
        <v>1.86</v>
      </c>
      <c r="P106" t="s">
        <v>489</v>
      </c>
      <c r="Q106" s="85" t="s">
        <v>465</v>
      </c>
      <c r="R106" s="85" t="s">
        <v>466</v>
      </c>
      <c r="S106" s="85"/>
      <c r="T106" s="85"/>
      <c r="U106" s="85"/>
      <c r="V106" s="14"/>
      <c r="W106" s="40" t="s">
        <v>507</v>
      </c>
      <c r="X106" s="40" t="s">
        <v>506</v>
      </c>
      <c r="Y106" s="40" t="s">
        <v>505</v>
      </c>
      <c r="Z106" s="40" t="s">
        <v>504</v>
      </c>
      <c r="AA106" s="40" t="s">
        <v>503</v>
      </c>
      <c r="AB106" s="40"/>
      <c r="AC106" s="40"/>
      <c r="AD106" s="14">
        <f t="shared" si="3"/>
        <v>649.03000000000031</v>
      </c>
      <c r="AE106" s="13"/>
      <c r="AF106" s="11"/>
      <c r="AG106" s="35"/>
      <c r="AH106" s="11"/>
      <c r="AI106" s="11"/>
    </row>
    <row r="107" spans="2:35" ht="16.5" x14ac:dyDescent="0.3">
      <c r="B107" s="8">
        <v>104</v>
      </c>
      <c r="C107" s="73" t="s">
        <v>499</v>
      </c>
      <c r="D107" s="74" t="s">
        <v>195</v>
      </c>
      <c r="E107" s="74">
        <v>0.04</v>
      </c>
      <c r="F107" s="74" t="s">
        <v>147</v>
      </c>
      <c r="G107" s="74">
        <v>134.06</v>
      </c>
      <c r="H107" s="74">
        <v>134.303</v>
      </c>
      <c r="I107" s="74">
        <v>0</v>
      </c>
      <c r="J107" s="73" t="s">
        <v>500</v>
      </c>
      <c r="K107" s="74">
        <v>134.197</v>
      </c>
      <c r="L107" s="74">
        <v>-0.16</v>
      </c>
      <c r="M107" s="8" t="s">
        <v>28</v>
      </c>
      <c r="O107" s="59">
        <v>-5.0199999999999996</v>
      </c>
      <c r="P107" t="s">
        <v>512</v>
      </c>
      <c r="Q107" s="85" t="s">
        <v>513</v>
      </c>
      <c r="R107" s="85" t="s">
        <v>514</v>
      </c>
      <c r="S107" s="85"/>
      <c r="T107" s="85"/>
      <c r="U107" s="85"/>
      <c r="V107" s="14"/>
      <c r="W107" s="40" t="s">
        <v>511</v>
      </c>
      <c r="X107" s="40" t="s">
        <v>510</v>
      </c>
      <c r="Y107" s="40" t="s">
        <v>509</v>
      </c>
      <c r="Z107" s="40" t="s">
        <v>508</v>
      </c>
      <c r="AA107" s="40" t="s">
        <v>503</v>
      </c>
      <c r="AB107" s="40"/>
      <c r="AC107" s="40"/>
      <c r="AD107" s="14">
        <f t="shared" si="3"/>
        <v>644.01000000000033</v>
      </c>
      <c r="AE107" s="13"/>
      <c r="AF107" s="11"/>
      <c r="AG107" s="35"/>
      <c r="AH107" s="11"/>
      <c r="AI107" s="11"/>
    </row>
    <row r="108" spans="2:35" ht="16.5" x14ac:dyDescent="0.3">
      <c r="B108" s="8">
        <v>105</v>
      </c>
      <c r="C108" s="75" t="s">
        <v>501</v>
      </c>
      <c r="D108" s="76" t="s">
        <v>200</v>
      </c>
      <c r="E108" s="76">
        <v>0.04</v>
      </c>
      <c r="F108" s="76" t="s">
        <v>147</v>
      </c>
      <c r="G108" s="76">
        <v>134.89699999999999</v>
      </c>
      <c r="H108" s="76">
        <v>0</v>
      </c>
      <c r="I108" s="76">
        <v>0</v>
      </c>
      <c r="J108" s="75" t="s">
        <v>502</v>
      </c>
      <c r="K108" s="76">
        <v>134.85599999999999</v>
      </c>
      <c r="L108" s="76">
        <v>-0.16</v>
      </c>
      <c r="M108" s="8" t="s">
        <v>28</v>
      </c>
      <c r="O108" s="59">
        <v>-1.51</v>
      </c>
      <c r="P108" t="s">
        <v>515</v>
      </c>
      <c r="Q108" s="1" t="s">
        <v>515</v>
      </c>
      <c r="R108" s="1" t="s">
        <v>515</v>
      </c>
      <c r="S108" s="1"/>
      <c r="T108" s="1"/>
      <c r="U108" s="1"/>
      <c r="W108" s="40" t="s">
        <v>511</v>
      </c>
      <c r="X108" s="40" t="s">
        <v>510</v>
      </c>
      <c r="Y108" s="40" t="s">
        <v>509</v>
      </c>
      <c r="Z108" s="40" t="s">
        <v>508</v>
      </c>
      <c r="AA108" s="40" t="s">
        <v>503</v>
      </c>
      <c r="AB108" s="40"/>
      <c r="AC108" s="40"/>
      <c r="AD108" s="14">
        <f t="shared" si="3"/>
        <v>642.50000000000034</v>
      </c>
      <c r="AE108" s="13"/>
      <c r="AF108" s="11"/>
      <c r="AG108" s="35"/>
      <c r="AH108" s="11"/>
      <c r="AI108" s="11"/>
    </row>
    <row r="109" spans="2:35" ht="16.5" x14ac:dyDescent="0.3">
      <c r="B109" s="8">
        <v>106</v>
      </c>
      <c r="C109" s="75" t="s">
        <v>516</v>
      </c>
      <c r="D109" s="76" t="s">
        <v>200</v>
      </c>
      <c r="E109" s="76">
        <v>0.05</v>
      </c>
      <c r="F109" s="76" t="s">
        <v>147</v>
      </c>
      <c r="G109" s="76">
        <v>135.405</v>
      </c>
      <c r="H109" s="76">
        <v>135.15100000000001</v>
      </c>
      <c r="I109" s="76">
        <v>0</v>
      </c>
      <c r="J109" s="75" t="s">
        <v>517</v>
      </c>
      <c r="K109" s="76">
        <v>135.261</v>
      </c>
      <c r="L109" s="76">
        <v>-0.2</v>
      </c>
      <c r="M109" s="8" t="s">
        <v>28</v>
      </c>
      <c r="N109" s="76">
        <v>0</v>
      </c>
      <c r="O109" s="59">
        <v>-6.62</v>
      </c>
      <c r="P109" t="s">
        <v>547</v>
      </c>
      <c r="Q109" s="85" t="s">
        <v>548</v>
      </c>
      <c r="R109" s="85" t="s">
        <v>549</v>
      </c>
      <c r="S109" s="85"/>
      <c r="T109" s="85"/>
      <c r="U109" s="85"/>
      <c r="V109" s="14"/>
      <c r="W109" s="40" t="s">
        <v>535</v>
      </c>
      <c r="X109" s="40" t="s">
        <v>534</v>
      </c>
      <c r="Y109" s="40" t="s">
        <v>533</v>
      </c>
      <c r="Z109" s="40" t="s">
        <v>532</v>
      </c>
      <c r="AA109" s="40" t="s">
        <v>531</v>
      </c>
      <c r="AB109" s="40"/>
      <c r="AC109" s="40"/>
      <c r="AD109" s="14">
        <f t="shared" si="3"/>
        <v>635.88000000000034</v>
      </c>
      <c r="AE109" s="13"/>
      <c r="AF109" s="11"/>
      <c r="AG109" s="35"/>
      <c r="AH109" s="11"/>
      <c r="AI109" s="11"/>
    </row>
    <row r="110" spans="2:35" ht="16.5" x14ac:dyDescent="0.3">
      <c r="B110" s="8">
        <v>107</v>
      </c>
      <c r="C110" s="73" t="s">
        <v>518</v>
      </c>
      <c r="D110" s="74" t="s">
        <v>195</v>
      </c>
      <c r="E110" s="74">
        <v>0.05</v>
      </c>
      <c r="F110" s="74" t="s">
        <v>147</v>
      </c>
      <c r="G110" s="74">
        <v>135.245</v>
      </c>
      <c r="H110" s="74">
        <v>135.30500000000001</v>
      </c>
      <c r="I110" s="74">
        <v>0</v>
      </c>
      <c r="J110" s="73" t="s">
        <v>519</v>
      </c>
      <c r="K110" s="74">
        <v>135.26599999999999</v>
      </c>
      <c r="L110" s="74">
        <v>-0.2</v>
      </c>
      <c r="M110" s="8" t="s">
        <v>28</v>
      </c>
      <c r="N110" s="74">
        <v>0</v>
      </c>
      <c r="O110" s="59">
        <v>-0.97</v>
      </c>
      <c r="P110" t="s">
        <v>550</v>
      </c>
      <c r="Q110" s="85" t="s">
        <v>551</v>
      </c>
      <c r="R110" s="85" t="s">
        <v>552</v>
      </c>
      <c r="S110" s="85"/>
      <c r="T110" s="85"/>
      <c r="U110" s="85"/>
      <c r="V110" s="14"/>
      <c r="W110" s="40" t="s">
        <v>535</v>
      </c>
      <c r="X110" s="40" t="s">
        <v>534</v>
      </c>
      <c r="Y110" s="40" t="s">
        <v>533</v>
      </c>
      <c r="Z110" s="40" t="s">
        <v>532</v>
      </c>
      <c r="AA110" s="40" t="s">
        <v>531</v>
      </c>
      <c r="AB110" s="40"/>
      <c r="AC110" s="40"/>
      <c r="AD110" s="14">
        <f t="shared" si="3"/>
        <v>634.91000000000031</v>
      </c>
      <c r="AE110" s="13"/>
      <c r="AF110" s="11"/>
      <c r="AG110" s="35"/>
      <c r="AH110" s="11"/>
      <c r="AI110" s="11"/>
    </row>
    <row r="111" spans="2:35" ht="16.5" x14ac:dyDescent="0.3">
      <c r="B111" s="8">
        <v>108</v>
      </c>
      <c r="C111" s="75" t="s">
        <v>520</v>
      </c>
      <c r="D111" s="76" t="s">
        <v>195</v>
      </c>
      <c r="E111" s="76">
        <v>0.05</v>
      </c>
      <c r="F111" s="76" t="s">
        <v>147</v>
      </c>
      <c r="G111" s="76">
        <v>134.71799999999999</v>
      </c>
      <c r="H111" s="76">
        <v>134.714</v>
      </c>
      <c r="I111" s="76">
        <v>0</v>
      </c>
      <c r="J111" s="75" t="s">
        <v>521</v>
      </c>
      <c r="K111" s="76">
        <v>134.714</v>
      </c>
      <c r="L111" s="76">
        <v>-0.2</v>
      </c>
      <c r="M111" s="83" t="s">
        <v>72</v>
      </c>
      <c r="N111" s="76">
        <v>0</v>
      </c>
      <c r="O111" s="59">
        <v>0.19</v>
      </c>
      <c r="P111" t="s">
        <v>553</v>
      </c>
      <c r="Q111" s="85" t="s">
        <v>554</v>
      </c>
      <c r="R111" s="85" t="s">
        <v>555</v>
      </c>
      <c r="S111" s="85"/>
      <c r="T111" s="85"/>
      <c r="U111" s="85"/>
      <c r="V111" s="14"/>
      <c r="W111" s="40" t="s">
        <v>540</v>
      </c>
      <c r="X111" s="40" t="s">
        <v>539</v>
      </c>
      <c r="Y111" s="40" t="s">
        <v>538</v>
      </c>
      <c r="Z111" s="40" t="s">
        <v>537</v>
      </c>
      <c r="AA111" s="40" t="s">
        <v>536</v>
      </c>
      <c r="AB111" s="40"/>
      <c r="AC111" s="40"/>
      <c r="AD111" s="14">
        <f t="shared" si="3"/>
        <v>635.10000000000036</v>
      </c>
      <c r="AE111" s="13"/>
      <c r="AF111" s="11"/>
      <c r="AG111" s="35"/>
      <c r="AH111" s="11"/>
      <c r="AI111" s="11"/>
    </row>
    <row r="112" spans="2:35" ht="16.5" x14ac:dyDescent="0.3">
      <c r="B112" s="8">
        <v>109</v>
      </c>
      <c r="C112" s="75" t="s">
        <v>522</v>
      </c>
      <c r="D112" s="76" t="s">
        <v>200</v>
      </c>
      <c r="E112" s="76">
        <v>0.05</v>
      </c>
      <c r="F112" s="76" t="s">
        <v>147</v>
      </c>
      <c r="G112" s="76">
        <v>134.84200000000001</v>
      </c>
      <c r="H112" s="76">
        <v>134.70699999999999</v>
      </c>
      <c r="I112" s="76">
        <v>0</v>
      </c>
      <c r="J112" s="75" t="s">
        <v>523</v>
      </c>
      <c r="K112" s="76">
        <v>134.726</v>
      </c>
      <c r="L112" s="76">
        <v>-0.2</v>
      </c>
      <c r="M112" s="8" t="s">
        <v>28</v>
      </c>
      <c r="N112" s="76">
        <v>0</v>
      </c>
      <c r="O112" s="59">
        <v>-5.4</v>
      </c>
      <c r="P112" t="s">
        <v>556</v>
      </c>
      <c r="Q112" s="85" t="s">
        <v>557</v>
      </c>
      <c r="R112" s="85" t="s">
        <v>557</v>
      </c>
      <c r="S112" s="85"/>
      <c r="T112" s="85"/>
      <c r="U112" s="85"/>
      <c r="V112" s="14"/>
      <c r="W112" s="40" t="s">
        <v>540</v>
      </c>
      <c r="X112" s="40" t="s">
        <v>539</v>
      </c>
      <c r="Y112" s="40" t="s">
        <v>538</v>
      </c>
      <c r="Z112" s="40" t="s">
        <v>537</v>
      </c>
      <c r="AA112" s="40" t="s">
        <v>536</v>
      </c>
      <c r="AB112" s="40"/>
      <c r="AC112" s="40"/>
      <c r="AD112" s="14">
        <f t="shared" si="3"/>
        <v>629.70000000000039</v>
      </c>
      <c r="AE112" s="13"/>
      <c r="AF112" s="11"/>
      <c r="AG112" s="35"/>
      <c r="AH112" s="11"/>
      <c r="AI112" s="11"/>
    </row>
    <row r="113" spans="2:35" ht="16.5" x14ac:dyDescent="0.3">
      <c r="B113" s="8">
        <v>110</v>
      </c>
      <c r="C113" s="73" t="s">
        <v>524</v>
      </c>
      <c r="D113" s="74" t="s">
        <v>200</v>
      </c>
      <c r="E113" s="74">
        <v>0.04</v>
      </c>
      <c r="F113" s="74" t="s">
        <v>147</v>
      </c>
      <c r="G113" s="74">
        <v>134.94200000000001</v>
      </c>
      <c r="H113" s="74">
        <v>134.947</v>
      </c>
      <c r="I113" s="74">
        <v>135.078</v>
      </c>
      <c r="J113" s="73" t="s">
        <v>525</v>
      </c>
      <c r="K113" s="74">
        <v>135.04499999999999</v>
      </c>
      <c r="L113" s="74">
        <v>-0.16</v>
      </c>
      <c r="M113" s="84" t="s">
        <v>40</v>
      </c>
      <c r="N113" s="74">
        <v>0</v>
      </c>
      <c r="O113" s="59">
        <v>3.83</v>
      </c>
      <c r="P113" t="s">
        <v>558</v>
      </c>
      <c r="Q113" s="85" t="s">
        <v>559</v>
      </c>
      <c r="R113" s="85" t="s">
        <v>560</v>
      </c>
      <c r="S113" s="85"/>
      <c r="T113" s="85"/>
      <c r="U113" s="85"/>
      <c r="V113" s="14"/>
      <c r="W113" s="40" t="s">
        <v>540</v>
      </c>
      <c r="X113" s="40" t="s">
        <v>539</v>
      </c>
      <c r="Y113" s="40" t="s">
        <v>538</v>
      </c>
      <c r="Z113" s="40" t="s">
        <v>537</v>
      </c>
      <c r="AA113" s="40" t="s">
        <v>536</v>
      </c>
      <c r="AB113" s="40"/>
      <c r="AC113" s="40"/>
      <c r="AD113" s="14">
        <f t="shared" si="3"/>
        <v>633.53000000000043</v>
      </c>
      <c r="AE113" s="13"/>
      <c r="AF113" s="11"/>
      <c r="AG113" s="35"/>
      <c r="AH113" s="11"/>
      <c r="AI113" s="11"/>
    </row>
    <row r="114" spans="2:35" ht="16.5" x14ac:dyDescent="0.3">
      <c r="B114" s="8">
        <v>111</v>
      </c>
      <c r="C114" s="75" t="s">
        <v>524</v>
      </c>
      <c r="D114" s="76" t="s">
        <v>200</v>
      </c>
      <c r="E114" s="76">
        <v>0.01</v>
      </c>
      <c r="F114" s="76" t="s">
        <v>147</v>
      </c>
      <c r="G114" s="76">
        <v>134.94200000000001</v>
      </c>
      <c r="H114" s="76">
        <v>134.947</v>
      </c>
      <c r="I114" s="76">
        <v>135.26499999999999</v>
      </c>
      <c r="J114" s="75" t="s">
        <v>526</v>
      </c>
      <c r="K114" s="76">
        <v>135.07300000000001</v>
      </c>
      <c r="L114" s="76">
        <v>-0.04</v>
      </c>
      <c r="M114" s="84" t="s">
        <v>40</v>
      </c>
      <c r="N114" s="76">
        <v>0</v>
      </c>
      <c r="O114" s="59">
        <v>1.22</v>
      </c>
      <c r="P114" t="s">
        <v>558</v>
      </c>
      <c r="Q114" s="85" t="s">
        <v>559</v>
      </c>
      <c r="R114" s="85" t="s">
        <v>560</v>
      </c>
      <c r="S114" s="85"/>
      <c r="T114" s="85"/>
      <c r="U114" s="85"/>
      <c r="V114" s="14"/>
      <c r="W114" s="40" t="s">
        <v>540</v>
      </c>
      <c r="X114" s="40" t="s">
        <v>539</v>
      </c>
      <c r="Y114" s="40" t="s">
        <v>538</v>
      </c>
      <c r="Z114" s="40" t="s">
        <v>537</v>
      </c>
      <c r="AA114" s="40" t="s">
        <v>536</v>
      </c>
      <c r="AB114" s="40"/>
      <c r="AC114" s="40"/>
      <c r="AD114" s="14">
        <f t="shared" si="3"/>
        <v>634.75000000000045</v>
      </c>
      <c r="AE114" s="13"/>
      <c r="AF114" s="11"/>
      <c r="AG114" s="35"/>
      <c r="AH114" s="11"/>
      <c r="AI114" s="11"/>
    </row>
    <row r="115" spans="2:35" ht="16.5" x14ac:dyDescent="0.3">
      <c r="B115" s="8">
        <v>112</v>
      </c>
      <c r="C115" s="73" t="s">
        <v>527</v>
      </c>
      <c r="D115" s="74" t="s">
        <v>195</v>
      </c>
      <c r="E115" s="74">
        <v>0.05</v>
      </c>
      <c r="F115" s="74" t="s">
        <v>147</v>
      </c>
      <c r="G115" s="74">
        <v>134.35300000000001</v>
      </c>
      <c r="H115" s="74">
        <v>134.345</v>
      </c>
      <c r="I115" s="74">
        <v>134.20400000000001</v>
      </c>
      <c r="J115" s="73" t="s">
        <v>528</v>
      </c>
      <c r="K115" s="74">
        <v>134.21600000000001</v>
      </c>
      <c r="L115" s="74">
        <v>-0.2</v>
      </c>
      <c r="M115" s="8" t="s">
        <v>28</v>
      </c>
      <c r="N115" s="74">
        <v>0</v>
      </c>
      <c r="O115" s="59">
        <v>6.38</v>
      </c>
      <c r="P115" t="s">
        <v>561</v>
      </c>
      <c r="Q115" s="85" t="s">
        <v>562</v>
      </c>
      <c r="R115" s="85" t="s">
        <v>563</v>
      </c>
      <c r="S115" s="85"/>
      <c r="T115" s="85"/>
      <c r="U115" s="85"/>
      <c r="V115" s="14"/>
      <c r="W115" s="40" t="s">
        <v>545</v>
      </c>
      <c r="X115" s="40" t="s">
        <v>544</v>
      </c>
      <c r="Y115" s="40" t="s">
        <v>543</v>
      </c>
      <c r="Z115" s="40" t="s">
        <v>542</v>
      </c>
      <c r="AA115" s="40" t="s">
        <v>541</v>
      </c>
      <c r="AB115" s="40"/>
      <c r="AC115" s="40"/>
      <c r="AD115" s="14">
        <f t="shared" si="3"/>
        <v>641.13000000000045</v>
      </c>
      <c r="AE115" s="13"/>
      <c r="AF115" s="11"/>
      <c r="AG115" s="35"/>
      <c r="AH115" s="11"/>
      <c r="AI115" s="11"/>
    </row>
    <row r="116" spans="2:35" ht="16.5" x14ac:dyDescent="0.3">
      <c r="B116" s="8">
        <v>113</v>
      </c>
      <c r="C116" s="75" t="s">
        <v>529</v>
      </c>
      <c r="D116" s="76" t="s">
        <v>200</v>
      </c>
      <c r="E116" s="76">
        <v>0.05</v>
      </c>
      <c r="F116" s="76" t="s">
        <v>147</v>
      </c>
      <c r="G116" s="76">
        <v>134.30000000000001</v>
      </c>
      <c r="H116" s="76">
        <v>134.154</v>
      </c>
      <c r="I116" s="76">
        <v>134.499</v>
      </c>
      <c r="J116" s="75" t="s">
        <v>530</v>
      </c>
      <c r="K116" s="76">
        <v>134.17699999999999</v>
      </c>
      <c r="L116" s="76">
        <v>-0.2</v>
      </c>
      <c r="M116" s="8" t="s">
        <v>28</v>
      </c>
      <c r="N116" s="76">
        <v>0</v>
      </c>
      <c r="O116" s="59">
        <v>-5.71</v>
      </c>
      <c r="P116" t="s">
        <v>568</v>
      </c>
      <c r="Q116" s="85" t="s">
        <v>569</v>
      </c>
      <c r="R116" s="85" t="s">
        <v>570</v>
      </c>
      <c r="S116" s="85"/>
      <c r="T116" s="85"/>
      <c r="U116" s="85"/>
      <c r="V116" s="14"/>
      <c r="W116" s="40" t="s">
        <v>567</v>
      </c>
      <c r="X116" s="40" t="s">
        <v>566</v>
      </c>
      <c r="Y116" s="40" t="s">
        <v>565</v>
      </c>
      <c r="Z116" s="40" t="s">
        <v>564</v>
      </c>
      <c r="AA116" s="40" t="s">
        <v>546</v>
      </c>
      <c r="AB116" s="40"/>
      <c r="AC116" s="40"/>
      <c r="AD116" s="14">
        <f t="shared" si="3"/>
        <v>635.42000000000041</v>
      </c>
      <c r="AE116" s="13"/>
      <c r="AF116" s="11"/>
      <c r="AG116" s="35"/>
      <c r="AH116" s="11"/>
      <c r="AI116" s="11"/>
    </row>
    <row r="117" spans="2:35" ht="16.5" x14ac:dyDescent="0.3">
      <c r="B117" s="8">
        <v>114</v>
      </c>
      <c r="C117" s="75" t="s">
        <v>572</v>
      </c>
      <c r="D117" s="76" t="s">
        <v>195</v>
      </c>
      <c r="E117" s="76">
        <v>0.05</v>
      </c>
      <c r="F117" s="76" t="s">
        <v>147</v>
      </c>
      <c r="G117" s="76">
        <v>134.27099999999999</v>
      </c>
      <c r="H117" s="76">
        <v>0</v>
      </c>
      <c r="I117" s="76">
        <v>0</v>
      </c>
      <c r="J117" s="75" t="s">
        <v>573</v>
      </c>
      <c r="K117" s="76">
        <v>134.316</v>
      </c>
      <c r="L117" s="76">
        <v>-0.2</v>
      </c>
      <c r="M117" s="8" t="s">
        <v>28</v>
      </c>
      <c r="O117" s="59">
        <v>-2.09</v>
      </c>
      <c r="P117" t="s">
        <v>579</v>
      </c>
      <c r="Q117" s="85" t="s">
        <v>580</v>
      </c>
      <c r="R117" s="85" t="s">
        <v>581</v>
      </c>
      <c r="S117" s="85"/>
      <c r="T117" s="85"/>
      <c r="U117" s="85"/>
      <c r="V117" s="40" t="s">
        <v>588</v>
      </c>
      <c r="W117" s="40" t="s">
        <v>587</v>
      </c>
      <c r="X117" s="40" t="s">
        <v>585</v>
      </c>
      <c r="Y117" s="40" t="s">
        <v>586</v>
      </c>
      <c r="Z117" s="40" t="s">
        <v>583</v>
      </c>
      <c r="AA117" s="40" t="s">
        <v>584</v>
      </c>
      <c r="AB117" s="40"/>
      <c r="AC117" s="40"/>
      <c r="AD117" s="14">
        <f t="shared" si="3"/>
        <v>633.33000000000038</v>
      </c>
      <c r="AE117" s="13"/>
      <c r="AF117" s="11"/>
      <c r="AG117" s="35"/>
      <c r="AH117" s="11"/>
      <c r="AI117" s="11"/>
    </row>
    <row r="118" spans="2:35" ht="16.5" x14ac:dyDescent="0.3">
      <c r="B118" s="8">
        <v>115</v>
      </c>
      <c r="C118" s="73" t="s">
        <v>577</v>
      </c>
      <c r="D118" s="74" t="s">
        <v>195</v>
      </c>
      <c r="E118" s="74">
        <v>0.05</v>
      </c>
      <c r="F118" s="74" t="s">
        <v>147</v>
      </c>
      <c r="G118" s="74">
        <v>134.256</v>
      </c>
      <c r="H118" s="74">
        <v>0</v>
      </c>
      <c r="I118" s="74">
        <v>0</v>
      </c>
      <c r="J118" s="73" t="s">
        <v>574</v>
      </c>
      <c r="K118" s="74">
        <v>134.316</v>
      </c>
      <c r="L118" s="74">
        <v>-0.2</v>
      </c>
      <c r="M118" s="8" t="s">
        <v>28</v>
      </c>
      <c r="O118" s="59">
        <v>-2.79</v>
      </c>
      <c r="P118" t="s">
        <v>579</v>
      </c>
      <c r="Q118" s="85" t="s">
        <v>580</v>
      </c>
      <c r="R118" s="85" t="s">
        <v>581</v>
      </c>
      <c r="S118" s="85"/>
      <c r="T118" s="85"/>
      <c r="U118" s="85"/>
      <c r="V118" s="40" t="s">
        <v>588</v>
      </c>
      <c r="W118" s="40" t="s">
        <v>587</v>
      </c>
      <c r="X118" s="40" t="s">
        <v>585</v>
      </c>
      <c r="Y118" s="40" t="s">
        <v>586</v>
      </c>
      <c r="Z118" s="40" t="s">
        <v>583</v>
      </c>
      <c r="AA118" s="40" t="s">
        <v>584</v>
      </c>
      <c r="AB118" s="40"/>
      <c r="AC118" s="40"/>
      <c r="AD118" s="14">
        <f t="shared" si="3"/>
        <v>630.54000000000042</v>
      </c>
      <c r="AE118" s="13"/>
      <c r="AF118" s="11"/>
      <c r="AG118" s="35"/>
      <c r="AH118" s="11"/>
      <c r="AI118" s="11"/>
    </row>
    <row r="119" spans="2:35" ht="16.5" x14ac:dyDescent="0.3">
      <c r="B119" s="8">
        <v>116</v>
      </c>
      <c r="C119" s="75" t="s">
        <v>575</v>
      </c>
      <c r="D119" s="76" t="s">
        <v>195</v>
      </c>
      <c r="E119" s="76">
        <v>0.03</v>
      </c>
      <c r="F119" s="76" t="s">
        <v>147</v>
      </c>
      <c r="G119" s="76">
        <v>134.16</v>
      </c>
      <c r="H119" s="76">
        <v>134.25299999999999</v>
      </c>
      <c r="I119" s="76">
        <v>134.03</v>
      </c>
      <c r="J119" s="75" t="s">
        <v>576</v>
      </c>
      <c r="K119" s="76">
        <v>134.15299999999999</v>
      </c>
      <c r="L119" s="76">
        <v>-0.12</v>
      </c>
      <c r="M119" s="8" t="s">
        <v>28</v>
      </c>
      <c r="O119" s="59">
        <v>0.2</v>
      </c>
      <c r="P119" t="s">
        <v>589</v>
      </c>
      <c r="Q119" s="85" t="s">
        <v>590</v>
      </c>
      <c r="R119" s="85" t="s">
        <v>591</v>
      </c>
      <c r="S119" s="85" t="s">
        <v>595</v>
      </c>
      <c r="T119" s="85"/>
      <c r="U119" s="85"/>
      <c r="V119" s="40" t="s">
        <v>588</v>
      </c>
      <c r="W119" s="40" t="s">
        <v>587</v>
      </c>
      <c r="X119" s="40" t="s">
        <v>585</v>
      </c>
      <c r="Y119" s="40" t="s">
        <v>586</v>
      </c>
      <c r="Z119" s="40" t="s">
        <v>583</v>
      </c>
      <c r="AA119" s="40" t="s">
        <v>584</v>
      </c>
      <c r="AB119" s="40"/>
      <c r="AC119" s="40"/>
      <c r="AD119" s="14">
        <f t="shared" si="3"/>
        <v>630.74000000000046</v>
      </c>
      <c r="AE119" s="13"/>
      <c r="AF119" s="11"/>
      <c r="AG119" s="35"/>
      <c r="AH119" s="11"/>
      <c r="AI119" s="11"/>
    </row>
    <row r="120" spans="2:35" ht="16.5" x14ac:dyDescent="0.3">
      <c r="B120" s="8">
        <v>117</v>
      </c>
      <c r="C120" s="73" t="s">
        <v>575</v>
      </c>
      <c r="D120" s="74" t="s">
        <v>195</v>
      </c>
      <c r="E120" s="74">
        <v>0.02</v>
      </c>
      <c r="F120" s="74" t="s">
        <v>147</v>
      </c>
      <c r="G120" s="74">
        <v>134.16</v>
      </c>
      <c r="H120" s="74">
        <v>134.15700000000001</v>
      </c>
      <c r="I120" s="74">
        <v>134.01599999999999</v>
      </c>
      <c r="J120" s="73" t="s">
        <v>578</v>
      </c>
      <c r="K120" s="74">
        <v>134.15700000000001</v>
      </c>
      <c r="L120" s="74">
        <v>-0.08</v>
      </c>
      <c r="M120" s="8" t="s">
        <v>72</v>
      </c>
      <c r="O120" s="59">
        <v>0.06</v>
      </c>
      <c r="P120" t="s">
        <v>589</v>
      </c>
      <c r="Q120" s="85" t="s">
        <v>592</v>
      </c>
      <c r="R120" s="85" t="s">
        <v>593</v>
      </c>
      <c r="S120" s="85" t="s">
        <v>594</v>
      </c>
      <c r="T120" s="85"/>
      <c r="U120" s="85"/>
      <c r="V120" s="40" t="s">
        <v>588</v>
      </c>
      <c r="W120" s="40" t="s">
        <v>587</v>
      </c>
      <c r="X120" s="40" t="s">
        <v>585</v>
      </c>
      <c r="Y120" s="40" t="s">
        <v>586</v>
      </c>
      <c r="Z120" s="40" t="s">
        <v>583</v>
      </c>
      <c r="AA120" s="40" t="s">
        <v>584</v>
      </c>
      <c r="AB120" s="40"/>
      <c r="AC120" s="40"/>
      <c r="AD120" s="14">
        <f t="shared" si="3"/>
        <v>630.80000000000041</v>
      </c>
      <c r="AE120" s="13"/>
      <c r="AF120" s="11"/>
      <c r="AG120" s="35"/>
      <c r="AH120" s="11"/>
      <c r="AI120" s="11"/>
    </row>
    <row r="121" spans="2:35" ht="16.5" x14ac:dyDescent="0.3">
      <c r="B121" s="8">
        <v>118</v>
      </c>
      <c r="C121" s="75" t="s">
        <v>602</v>
      </c>
      <c r="D121" s="76" t="s">
        <v>195</v>
      </c>
      <c r="E121" s="76">
        <v>0.06</v>
      </c>
      <c r="F121" s="76" t="s">
        <v>147</v>
      </c>
      <c r="G121" s="76">
        <v>132.4</v>
      </c>
      <c r="H121" s="76">
        <v>133.14599999999999</v>
      </c>
      <c r="I121" s="76">
        <v>132.18899999999999</v>
      </c>
      <c r="J121" s="75" t="s">
        <v>603</v>
      </c>
      <c r="K121" s="76">
        <v>132.572</v>
      </c>
      <c r="L121" s="81">
        <v>-0.24</v>
      </c>
      <c r="M121" s="8" t="s">
        <v>28</v>
      </c>
      <c r="O121" s="59">
        <v>-9.61</v>
      </c>
      <c r="P121" t="s">
        <v>611</v>
      </c>
      <c r="Q121" s="85" t="s">
        <v>612</v>
      </c>
      <c r="R121" s="85" t="s">
        <v>613</v>
      </c>
      <c r="S121" s="85" t="s">
        <v>616</v>
      </c>
      <c r="T121" s="85"/>
      <c r="U121" s="85"/>
      <c r="V121" s="40" t="s">
        <v>601</v>
      </c>
      <c r="W121" s="40" t="s">
        <v>600</v>
      </c>
      <c r="X121" s="40" t="s">
        <v>599</v>
      </c>
      <c r="Y121" s="40" t="s">
        <v>598</v>
      </c>
      <c r="Z121" s="40" t="s">
        <v>597</v>
      </c>
      <c r="AA121" s="40" t="s">
        <v>596</v>
      </c>
      <c r="AB121" s="40"/>
      <c r="AC121" s="40"/>
      <c r="AD121" s="14">
        <f t="shared" si="3"/>
        <v>621.1900000000004</v>
      </c>
      <c r="AE121" s="13"/>
      <c r="AF121" s="11"/>
      <c r="AG121" s="35"/>
      <c r="AH121" s="11"/>
      <c r="AI121" s="11"/>
    </row>
    <row r="122" spans="2:35" ht="16.5" x14ac:dyDescent="0.3">
      <c r="B122" s="8">
        <v>119</v>
      </c>
      <c r="C122" s="73" t="s">
        <v>604</v>
      </c>
      <c r="D122" s="74" t="s">
        <v>195</v>
      </c>
      <c r="E122" s="74">
        <v>0.02</v>
      </c>
      <c r="F122" s="74" t="s">
        <v>147</v>
      </c>
      <c r="G122" s="74">
        <v>132.375</v>
      </c>
      <c r="H122" s="74">
        <v>133.15600000000001</v>
      </c>
      <c r="I122" s="74">
        <v>132.19900000000001</v>
      </c>
      <c r="J122" s="73" t="s">
        <v>603</v>
      </c>
      <c r="K122" s="74">
        <v>132.572</v>
      </c>
      <c r="L122" s="81">
        <v>-0.08</v>
      </c>
      <c r="M122" s="8" t="s">
        <v>28</v>
      </c>
      <c r="O122" s="59">
        <v>-3.67</v>
      </c>
      <c r="P122" t="s">
        <v>611</v>
      </c>
      <c r="Q122" s="85" t="s">
        <v>612</v>
      </c>
      <c r="R122" s="85" t="s">
        <v>613</v>
      </c>
      <c r="S122" s="85" t="s">
        <v>617</v>
      </c>
      <c r="T122" s="85"/>
      <c r="U122" s="85"/>
      <c r="V122" s="40" t="s">
        <v>601</v>
      </c>
      <c r="W122" s="40" t="s">
        <v>600</v>
      </c>
      <c r="X122" s="40" t="s">
        <v>599</v>
      </c>
      <c r="Y122" s="40" t="s">
        <v>598</v>
      </c>
      <c r="Z122" s="40" t="s">
        <v>597</v>
      </c>
      <c r="AA122" s="40" t="s">
        <v>596</v>
      </c>
      <c r="AB122" s="40"/>
      <c r="AC122" s="40"/>
      <c r="AD122" s="14">
        <f t="shared" si="3"/>
        <v>617.52000000000044</v>
      </c>
      <c r="AE122" s="13"/>
      <c r="AF122" s="11"/>
      <c r="AG122" s="35"/>
      <c r="AH122" s="11"/>
      <c r="AI122" s="11"/>
    </row>
    <row r="123" spans="2:35" ht="16.5" x14ac:dyDescent="0.3">
      <c r="B123" s="8">
        <v>120</v>
      </c>
      <c r="C123" s="75" t="s">
        <v>605</v>
      </c>
      <c r="D123" s="76" t="s">
        <v>200</v>
      </c>
      <c r="E123" s="76">
        <v>0.01</v>
      </c>
      <c r="F123" s="76" t="s">
        <v>147</v>
      </c>
      <c r="G123" s="76">
        <v>132.536</v>
      </c>
      <c r="H123" s="76">
        <v>132.16999999999999</v>
      </c>
      <c r="I123" s="76">
        <v>132.71100000000001</v>
      </c>
      <c r="J123" s="75" t="s">
        <v>606</v>
      </c>
      <c r="K123" s="76">
        <v>132.58099999999999</v>
      </c>
      <c r="L123" s="76">
        <v>-0.04</v>
      </c>
      <c r="M123" s="8" t="s">
        <v>28</v>
      </c>
      <c r="O123" s="59">
        <v>0.42</v>
      </c>
      <c r="P123" t="s">
        <v>614</v>
      </c>
      <c r="Q123" s="85" t="s">
        <v>618</v>
      </c>
      <c r="R123" s="85" t="s">
        <v>613</v>
      </c>
      <c r="S123" s="85" t="s">
        <v>619</v>
      </c>
      <c r="T123" s="85"/>
      <c r="U123" s="85"/>
      <c r="V123" s="40" t="s">
        <v>601</v>
      </c>
      <c r="W123" s="40" t="s">
        <v>600</v>
      </c>
      <c r="X123" s="40" t="s">
        <v>599</v>
      </c>
      <c r="Y123" s="40" t="s">
        <v>598</v>
      </c>
      <c r="Z123" s="40" t="s">
        <v>597</v>
      </c>
      <c r="AA123" s="40" t="s">
        <v>596</v>
      </c>
      <c r="AB123" s="40"/>
      <c r="AC123" s="40"/>
      <c r="AD123" s="14">
        <f t="shared" si="3"/>
        <v>617.9400000000004</v>
      </c>
      <c r="AE123" s="13"/>
      <c r="AF123" s="11"/>
      <c r="AG123" s="35"/>
      <c r="AH123" s="11"/>
      <c r="AI123" s="11"/>
    </row>
    <row r="124" spans="2:35" ht="16.5" x14ac:dyDescent="0.3">
      <c r="B124" s="8">
        <v>121</v>
      </c>
      <c r="C124" s="73" t="s">
        <v>605</v>
      </c>
      <c r="D124" s="74" t="s">
        <v>200</v>
      </c>
      <c r="E124" s="74">
        <v>0.01</v>
      </c>
      <c r="F124" s="74" t="s">
        <v>147</v>
      </c>
      <c r="G124" s="74">
        <v>132.536</v>
      </c>
      <c r="H124" s="74">
        <v>132.547</v>
      </c>
      <c r="I124" s="74">
        <v>132.71100000000001</v>
      </c>
      <c r="J124" s="73" t="s">
        <v>607</v>
      </c>
      <c r="K124" s="74">
        <v>132.547</v>
      </c>
      <c r="L124" s="74">
        <v>-0.04</v>
      </c>
      <c r="M124" s="8" t="s">
        <v>72</v>
      </c>
      <c r="O124" s="59">
        <v>0.11</v>
      </c>
      <c r="P124" t="s">
        <v>614</v>
      </c>
      <c r="Q124" s="85" t="s">
        <v>615</v>
      </c>
      <c r="R124" s="85" t="s">
        <v>613</v>
      </c>
      <c r="S124" s="85" t="s">
        <v>619</v>
      </c>
      <c r="T124" s="85"/>
      <c r="U124" s="85"/>
      <c r="V124" s="40" t="s">
        <v>601</v>
      </c>
      <c r="W124" s="40" t="s">
        <v>600</v>
      </c>
      <c r="X124" s="40" t="s">
        <v>599</v>
      </c>
      <c r="Y124" s="40" t="s">
        <v>598</v>
      </c>
      <c r="Z124" s="40" t="s">
        <v>597</v>
      </c>
      <c r="AA124" s="40" t="s">
        <v>596</v>
      </c>
      <c r="AB124" s="40"/>
      <c r="AC124" s="40"/>
      <c r="AD124" s="14">
        <f t="shared" si="3"/>
        <v>618.05000000000041</v>
      </c>
      <c r="AE124" s="13"/>
      <c r="AF124" s="11"/>
      <c r="AG124" s="35"/>
      <c r="AH124" s="11"/>
      <c r="AI124" s="11"/>
    </row>
    <row r="125" spans="2:35" ht="16.5" x14ac:dyDescent="0.3">
      <c r="B125" s="8">
        <v>122</v>
      </c>
      <c r="C125" s="75" t="s">
        <v>608</v>
      </c>
      <c r="D125" s="76" t="s">
        <v>195</v>
      </c>
      <c r="E125" s="76">
        <v>0.04</v>
      </c>
      <c r="F125" s="76" t="s">
        <v>147</v>
      </c>
      <c r="G125" s="76">
        <v>132.32</v>
      </c>
      <c r="H125" s="76">
        <v>132.41900000000001</v>
      </c>
      <c r="I125" s="76">
        <v>132.18299999999999</v>
      </c>
      <c r="J125" s="75" t="s">
        <v>609</v>
      </c>
      <c r="K125" s="76">
        <v>132.25399999999999</v>
      </c>
      <c r="L125" s="81">
        <v>-0.16</v>
      </c>
      <c r="M125" s="8" t="s">
        <v>28</v>
      </c>
      <c r="O125" s="59">
        <v>2.46</v>
      </c>
      <c r="P125" t="s">
        <v>620</v>
      </c>
      <c r="Q125" s="85" t="s">
        <v>621</v>
      </c>
      <c r="R125" s="85" t="s">
        <v>563</v>
      </c>
      <c r="S125" s="85" t="s">
        <v>623</v>
      </c>
      <c r="T125" s="85"/>
      <c r="U125" s="85"/>
      <c r="V125" s="40" t="s">
        <v>601</v>
      </c>
      <c r="W125" s="40" t="s">
        <v>600</v>
      </c>
      <c r="X125" s="40" t="s">
        <v>599</v>
      </c>
      <c r="Y125" s="40" t="s">
        <v>598</v>
      </c>
      <c r="Z125" s="40" t="s">
        <v>597</v>
      </c>
      <c r="AA125" s="40" t="s">
        <v>596</v>
      </c>
      <c r="AB125" s="40"/>
      <c r="AC125" s="40"/>
      <c r="AD125" s="14">
        <f t="shared" si="3"/>
        <v>620.51000000000045</v>
      </c>
      <c r="AE125" s="13"/>
      <c r="AF125" s="11"/>
      <c r="AG125" s="35"/>
      <c r="AH125" s="11"/>
      <c r="AI125" s="11"/>
    </row>
    <row r="126" spans="2:35" ht="16.5" x14ac:dyDescent="0.3">
      <c r="B126" s="8">
        <v>123</v>
      </c>
      <c r="C126" s="73" t="s">
        <v>608</v>
      </c>
      <c r="D126" s="74" t="s">
        <v>195</v>
      </c>
      <c r="E126" s="74">
        <v>0.02</v>
      </c>
      <c r="F126" s="74" t="s">
        <v>147</v>
      </c>
      <c r="G126" s="74">
        <v>132.32</v>
      </c>
      <c r="H126" s="74">
        <v>132.31299999999999</v>
      </c>
      <c r="I126" s="74">
        <v>132.18600000000001</v>
      </c>
      <c r="J126" s="73" t="s">
        <v>610</v>
      </c>
      <c r="K126" s="74">
        <v>132.31299999999999</v>
      </c>
      <c r="L126" s="74">
        <v>-0.08</v>
      </c>
      <c r="M126" s="8" t="s">
        <v>72</v>
      </c>
      <c r="O126" s="59">
        <v>0.13</v>
      </c>
      <c r="P126" t="s">
        <v>620</v>
      </c>
      <c r="Q126" s="85" t="s">
        <v>622</v>
      </c>
      <c r="R126" s="85" t="s">
        <v>563</v>
      </c>
      <c r="S126" s="85" t="s">
        <v>623</v>
      </c>
      <c r="T126" s="85"/>
      <c r="U126" s="85"/>
      <c r="V126" s="40" t="s">
        <v>601</v>
      </c>
      <c r="W126" s="40" t="s">
        <v>600</v>
      </c>
      <c r="X126" s="40" t="s">
        <v>599</v>
      </c>
      <c r="Y126" s="40" t="s">
        <v>598</v>
      </c>
      <c r="Z126" s="40" t="s">
        <v>597</v>
      </c>
      <c r="AA126" s="40" t="s">
        <v>596</v>
      </c>
      <c r="AB126" s="40"/>
      <c r="AC126" s="40"/>
      <c r="AD126" s="14">
        <f t="shared" si="3"/>
        <v>620.64000000000044</v>
      </c>
      <c r="AE126" s="13"/>
      <c r="AF126" s="11"/>
      <c r="AG126" s="35"/>
      <c r="AH126" s="11"/>
      <c r="AI126" s="11"/>
    </row>
    <row r="127" spans="2:35" ht="16.5" x14ac:dyDescent="0.3">
      <c r="B127" s="8">
        <v>124</v>
      </c>
      <c r="C127" s="75" t="s">
        <v>640</v>
      </c>
      <c r="D127" s="76" t="s">
        <v>200</v>
      </c>
      <c r="E127" s="76">
        <v>0.05</v>
      </c>
      <c r="F127" s="76" t="s">
        <v>147</v>
      </c>
      <c r="G127" s="76">
        <v>133.04400000000001</v>
      </c>
      <c r="H127" s="76">
        <v>132.863</v>
      </c>
      <c r="I127" s="76">
        <v>133.399</v>
      </c>
      <c r="J127" s="75" t="s">
        <v>641</v>
      </c>
      <c r="K127" s="76">
        <v>133.17599999999999</v>
      </c>
      <c r="L127" s="76">
        <v>-0.2</v>
      </c>
      <c r="M127" s="8" t="s">
        <v>28</v>
      </c>
      <c r="O127" s="59">
        <v>6.13</v>
      </c>
      <c r="P127" t="s">
        <v>680</v>
      </c>
      <c r="Q127" s="85" t="s">
        <v>681</v>
      </c>
      <c r="R127" s="85" t="s">
        <v>682</v>
      </c>
      <c r="S127" s="85" t="s">
        <v>683</v>
      </c>
      <c r="T127" s="85"/>
      <c r="U127" s="85"/>
      <c r="V127" s="40" t="s">
        <v>624</v>
      </c>
      <c r="W127" s="40" t="s">
        <v>625</v>
      </c>
      <c r="X127" s="40" t="s">
        <v>626</v>
      </c>
      <c r="Y127" s="40" t="s">
        <v>627</v>
      </c>
      <c r="Z127" s="40" t="s">
        <v>628</v>
      </c>
      <c r="AA127" s="40" t="s">
        <v>629</v>
      </c>
      <c r="AB127" s="40"/>
      <c r="AC127" s="40" t="s">
        <v>630</v>
      </c>
      <c r="AD127" s="14">
        <f t="shared" si="3"/>
        <v>626.77000000000044</v>
      </c>
      <c r="AE127" s="13"/>
      <c r="AF127" s="11"/>
      <c r="AG127" s="35"/>
      <c r="AH127" s="11"/>
      <c r="AI127" s="11"/>
    </row>
    <row r="128" spans="2:35" ht="16.5" x14ac:dyDescent="0.3">
      <c r="B128" s="8">
        <v>125</v>
      </c>
      <c r="C128" s="73" t="s">
        <v>640</v>
      </c>
      <c r="D128" s="74" t="s">
        <v>200</v>
      </c>
      <c r="E128" s="74">
        <v>0.01</v>
      </c>
      <c r="F128" s="74" t="s">
        <v>147</v>
      </c>
      <c r="G128" s="74">
        <v>133.04400000000001</v>
      </c>
      <c r="H128" s="74">
        <v>133.054</v>
      </c>
      <c r="I128" s="74">
        <v>133.22499999999999</v>
      </c>
      <c r="J128" s="73" t="s">
        <v>642</v>
      </c>
      <c r="K128" s="74">
        <v>133.22499999999999</v>
      </c>
      <c r="L128" s="74">
        <v>-0.04</v>
      </c>
      <c r="M128" s="8" t="s">
        <v>28</v>
      </c>
      <c r="O128" s="59">
        <v>1.68</v>
      </c>
      <c r="P128" t="s">
        <v>680</v>
      </c>
      <c r="Q128" s="85" t="s">
        <v>681</v>
      </c>
      <c r="R128" s="85" t="s">
        <v>682</v>
      </c>
      <c r="S128" s="85" t="s">
        <v>683</v>
      </c>
      <c r="T128" s="85"/>
      <c r="U128" s="85"/>
      <c r="V128" s="40" t="s">
        <v>624</v>
      </c>
      <c r="W128" s="40" t="s">
        <v>625</v>
      </c>
      <c r="X128" s="40" t="s">
        <v>626</v>
      </c>
      <c r="Y128" s="40" t="s">
        <v>627</v>
      </c>
      <c r="Z128" s="40" t="s">
        <v>628</v>
      </c>
      <c r="AA128" s="40" t="s">
        <v>629</v>
      </c>
      <c r="AB128" s="40"/>
      <c r="AC128" s="40" t="s">
        <v>630</v>
      </c>
      <c r="AD128" s="14">
        <f t="shared" si="3"/>
        <v>628.45000000000039</v>
      </c>
      <c r="AE128" s="13"/>
      <c r="AF128" s="11"/>
      <c r="AG128" s="35"/>
      <c r="AH128" s="11"/>
      <c r="AI128" s="11"/>
    </row>
    <row r="129" spans="2:35" ht="16.5" x14ac:dyDescent="0.3">
      <c r="B129" s="8">
        <v>126</v>
      </c>
      <c r="C129" s="75" t="s">
        <v>632</v>
      </c>
      <c r="D129" s="76" t="s">
        <v>195</v>
      </c>
      <c r="E129" s="76">
        <v>0.06</v>
      </c>
      <c r="F129" s="76" t="s">
        <v>147</v>
      </c>
      <c r="G129" s="76">
        <v>132.60599999999999</v>
      </c>
      <c r="H129" s="76">
        <v>132.77699999999999</v>
      </c>
      <c r="I129" s="76">
        <v>0</v>
      </c>
      <c r="J129" s="75" t="s">
        <v>633</v>
      </c>
      <c r="K129" s="76">
        <v>132.71899999999999</v>
      </c>
      <c r="L129" s="76">
        <v>-0.24</v>
      </c>
      <c r="M129" s="8" t="s">
        <v>28</v>
      </c>
      <c r="O129" s="59">
        <v>-6.31</v>
      </c>
      <c r="P129" t="s">
        <v>684</v>
      </c>
      <c r="Q129" s="14" t="s">
        <v>685</v>
      </c>
      <c r="R129" s="14" t="s">
        <v>189</v>
      </c>
      <c r="S129" s="14" t="s">
        <v>686</v>
      </c>
      <c r="T129" s="14"/>
      <c r="U129" s="14"/>
      <c r="V129" s="40" t="s">
        <v>648</v>
      </c>
      <c r="W129" s="40" t="s">
        <v>647</v>
      </c>
      <c r="X129" s="40" t="s">
        <v>646</v>
      </c>
      <c r="Y129" s="40" t="s">
        <v>645</v>
      </c>
      <c r="Z129" s="40" t="s">
        <v>644</v>
      </c>
      <c r="AA129" s="40" t="s">
        <v>643</v>
      </c>
      <c r="AB129" s="40"/>
      <c r="AC129" s="40" t="s">
        <v>649</v>
      </c>
      <c r="AD129" s="14">
        <f t="shared" si="3"/>
        <v>622.14000000000044</v>
      </c>
      <c r="AE129" s="13"/>
      <c r="AF129" s="11"/>
      <c r="AG129" s="35"/>
      <c r="AH129" s="11"/>
      <c r="AI129" s="11"/>
    </row>
    <row r="130" spans="2:35" ht="16.5" x14ac:dyDescent="0.3">
      <c r="B130" s="8">
        <v>127</v>
      </c>
      <c r="C130" s="73" t="s">
        <v>634</v>
      </c>
      <c r="D130" s="74" t="s">
        <v>195</v>
      </c>
      <c r="E130" s="74">
        <v>0.01</v>
      </c>
      <c r="F130" s="74" t="s">
        <v>147</v>
      </c>
      <c r="G130" s="74">
        <v>132.595</v>
      </c>
      <c r="H130" s="74">
        <v>132.77199999999999</v>
      </c>
      <c r="I130" s="74">
        <v>0</v>
      </c>
      <c r="J130" s="73" t="s">
        <v>635</v>
      </c>
      <c r="K130" s="74">
        <v>132.70699999999999</v>
      </c>
      <c r="L130" s="74">
        <v>-0.04</v>
      </c>
      <c r="M130" s="8" t="s">
        <v>28</v>
      </c>
      <c r="O130" s="59">
        <v>-1.04</v>
      </c>
      <c r="P130" t="s">
        <v>684</v>
      </c>
      <c r="Q130" s="14" t="s">
        <v>685</v>
      </c>
      <c r="R130" s="14" t="s">
        <v>189</v>
      </c>
      <c r="S130" s="14" t="s">
        <v>686</v>
      </c>
      <c r="T130" s="14"/>
      <c r="U130" s="14"/>
      <c r="V130" s="40" t="s">
        <v>648</v>
      </c>
      <c r="W130" s="40" t="s">
        <v>647</v>
      </c>
      <c r="X130" s="40" t="s">
        <v>646</v>
      </c>
      <c r="Y130" s="40" t="s">
        <v>645</v>
      </c>
      <c r="Z130" s="40" t="s">
        <v>644</v>
      </c>
      <c r="AA130" s="40" t="s">
        <v>643</v>
      </c>
      <c r="AB130" s="40"/>
      <c r="AC130" s="40" t="s">
        <v>649</v>
      </c>
      <c r="AD130" s="14">
        <f t="shared" si="3"/>
        <v>621.10000000000048</v>
      </c>
      <c r="AE130" s="13"/>
      <c r="AF130" s="11"/>
      <c r="AG130" s="35"/>
      <c r="AH130" s="11"/>
      <c r="AI130" s="11"/>
    </row>
    <row r="131" spans="2:35" ht="16.5" x14ac:dyDescent="0.3">
      <c r="B131" s="8">
        <v>128</v>
      </c>
      <c r="C131" s="75" t="s">
        <v>636</v>
      </c>
      <c r="D131" s="76" t="s">
        <v>195</v>
      </c>
      <c r="E131" s="76">
        <v>0.06</v>
      </c>
      <c r="F131" s="76" t="s">
        <v>147</v>
      </c>
      <c r="G131" s="76">
        <v>132.541</v>
      </c>
      <c r="H131" s="76">
        <v>0</v>
      </c>
      <c r="I131" s="76">
        <v>0</v>
      </c>
      <c r="J131" s="75" t="s">
        <v>637</v>
      </c>
      <c r="K131" s="76">
        <v>132.43600000000001</v>
      </c>
      <c r="L131" s="76">
        <v>-0.24</v>
      </c>
      <c r="M131" s="8" t="s">
        <v>28</v>
      </c>
      <c r="O131" s="59">
        <v>5.87</v>
      </c>
      <c r="P131" t="s">
        <v>687</v>
      </c>
      <c r="Q131" s="87" t="s">
        <v>291</v>
      </c>
      <c r="R131" s="14" t="s">
        <v>688</v>
      </c>
      <c r="S131" s="14" t="s">
        <v>689</v>
      </c>
      <c r="T131" s="14"/>
      <c r="U131" s="14"/>
      <c r="V131" s="40" t="s">
        <v>648</v>
      </c>
      <c r="W131" s="40" t="s">
        <v>647</v>
      </c>
      <c r="X131" s="40" t="s">
        <v>646</v>
      </c>
      <c r="Y131" s="40" t="s">
        <v>645</v>
      </c>
      <c r="Z131" s="40" t="s">
        <v>644</v>
      </c>
      <c r="AA131" s="40" t="s">
        <v>643</v>
      </c>
      <c r="AB131" s="40"/>
      <c r="AC131" s="40" t="s">
        <v>649</v>
      </c>
      <c r="AD131" s="14">
        <f t="shared" si="3"/>
        <v>626.97000000000048</v>
      </c>
      <c r="AE131" s="13"/>
      <c r="AF131" s="11"/>
      <c r="AG131" s="35"/>
      <c r="AH131" s="11"/>
      <c r="AI131" s="11"/>
    </row>
    <row r="132" spans="2:35" ht="16.5" x14ac:dyDescent="0.3">
      <c r="B132" s="8">
        <v>129</v>
      </c>
      <c r="C132" s="73" t="s">
        <v>638</v>
      </c>
      <c r="D132" s="74" t="s">
        <v>195</v>
      </c>
      <c r="E132" s="74">
        <v>0.01</v>
      </c>
      <c r="F132" s="74" t="s">
        <v>147</v>
      </c>
      <c r="G132" s="74">
        <v>132.51300000000001</v>
      </c>
      <c r="H132" s="74">
        <v>132.50299999999999</v>
      </c>
      <c r="I132" s="74">
        <v>0</v>
      </c>
      <c r="J132" s="73" t="s">
        <v>639</v>
      </c>
      <c r="K132" s="74">
        <v>132.40899999999999</v>
      </c>
      <c r="L132" s="74">
        <v>-0.04</v>
      </c>
      <c r="M132" s="8" t="s">
        <v>28</v>
      </c>
      <c r="O132" s="59">
        <v>0.96</v>
      </c>
      <c r="P132" t="s">
        <v>687</v>
      </c>
      <c r="Q132" s="87" t="s">
        <v>291</v>
      </c>
      <c r="R132" s="14" t="s">
        <v>688</v>
      </c>
      <c r="S132" s="14" t="s">
        <v>689</v>
      </c>
      <c r="T132" s="14"/>
      <c r="U132" s="14"/>
      <c r="V132" s="40" t="s">
        <v>648</v>
      </c>
      <c r="W132" s="40" t="s">
        <v>647</v>
      </c>
      <c r="X132" s="40" t="s">
        <v>646</v>
      </c>
      <c r="Y132" s="40" t="s">
        <v>645</v>
      </c>
      <c r="Z132" s="40" t="s">
        <v>644</v>
      </c>
      <c r="AA132" s="40" t="s">
        <v>643</v>
      </c>
      <c r="AB132" s="40"/>
      <c r="AC132" s="40" t="s">
        <v>649</v>
      </c>
      <c r="AD132" s="14">
        <f t="shared" si="3"/>
        <v>627.93000000000052</v>
      </c>
      <c r="AE132" s="13"/>
      <c r="AF132" s="11"/>
      <c r="AG132" s="35"/>
      <c r="AH132" s="11"/>
      <c r="AI132" s="11"/>
    </row>
    <row r="133" spans="2:35" ht="16.5" x14ac:dyDescent="0.3">
      <c r="B133" s="8">
        <v>130</v>
      </c>
      <c r="C133" s="75" t="s">
        <v>650</v>
      </c>
      <c r="D133" s="76" t="s">
        <v>200</v>
      </c>
      <c r="E133" s="76">
        <v>0.06</v>
      </c>
      <c r="F133" s="76" t="s">
        <v>147</v>
      </c>
      <c r="G133" s="76">
        <v>132.81</v>
      </c>
      <c r="H133" s="76">
        <v>132.58799999999999</v>
      </c>
      <c r="I133" s="76">
        <v>132.99199999999999</v>
      </c>
      <c r="J133" s="75" t="s">
        <v>651</v>
      </c>
      <c r="K133" s="76">
        <v>132.90299999999999</v>
      </c>
      <c r="L133" s="76">
        <v>-0.24</v>
      </c>
      <c r="M133" s="8" t="s">
        <v>28</v>
      </c>
      <c r="O133" s="59">
        <v>5.18</v>
      </c>
      <c r="P133" t="s">
        <v>690</v>
      </c>
      <c r="Q133" s="87" t="s">
        <v>691</v>
      </c>
      <c r="R133" s="14" t="s">
        <v>692</v>
      </c>
      <c r="S133" s="14" t="s">
        <v>689</v>
      </c>
      <c r="T133" s="14"/>
      <c r="U133" s="14"/>
      <c r="V133" s="40" t="s">
        <v>678</v>
      </c>
      <c r="W133" s="40" t="s">
        <v>677</v>
      </c>
      <c r="X133" s="40" t="s">
        <v>676</v>
      </c>
      <c r="Y133" s="40" t="s">
        <v>675</v>
      </c>
      <c r="Z133" s="40" t="s">
        <v>673</v>
      </c>
      <c r="AA133" s="40" t="s">
        <v>674</v>
      </c>
      <c r="AB133" s="40"/>
      <c r="AC133" s="40" t="s">
        <v>679</v>
      </c>
      <c r="AD133" s="14">
        <f t="shared" si="3"/>
        <v>633.11000000000047</v>
      </c>
      <c r="AE133" s="13"/>
      <c r="AF133" s="11"/>
      <c r="AG133" s="35"/>
      <c r="AH133" s="11"/>
      <c r="AI133" s="11"/>
    </row>
    <row r="134" spans="2:35" ht="16.5" x14ac:dyDescent="0.3">
      <c r="B134" s="8">
        <v>131</v>
      </c>
      <c r="C134" s="73" t="s">
        <v>652</v>
      </c>
      <c r="D134" s="74" t="s">
        <v>200</v>
      </c>
      <c r="E134" s="74">
        <v>0.02</v>
      </c>
      <c r="F134" s="74" t="s">
        <v>147</v>
      </c>
      <c r="G134" s="74">
        <v>132.81399999999999</v>
      </c>
      <c r="H134" s="74">
        <v>132.821</v>
      </c>
      <c r="I134" s="74">
        <v>132.99199999999999</v>
      </c>
      <c r="J134" s="73" t="s">
        <v>653</v>
      </c>
      <c r="K134" s="74">
        <v>132.90799999999999</v>
      </c>
      <c r="L134" s="74">
        <v>-0.08</v>
      </c>
      <c r="M134" s="8" t="s">
        <v>28</v>
      </c>
      <c r="O134" s="59">
        <v>1.74</v>
      </c>
      <c r="P134" t="s">
        <v>690</v>
      </c>
      <c r="Q134" s="87" t="s">
        <v>691</v>
      </c>
      <c r="R134" s="14" t="s">
        <v>692</v>
      </c>
      <c r="S134" s="14" t="s">
        <v>689</v>
      </c>
      <c r="T134" s="14"/>
      <c r="U134" s="14"/>
      <c r="V134" s="40" t="s">
        <v>678</v>
      </c>
      <c r="W134" s="40" t="s">
        <v>677</v>
      </c>
      <c r="X134" s="40" t="s">
        <v>676</v>
      </c>
      <c r="Y134" s="40" t="s">
        <v>675</v>
      </c>
      <c r="Z134" s="40" t="s">
        <v>673</v>
      </c>
      <c r="AA134" s="40" t="s">
        <v>674</v>
      </c>
      <c r="AB134" s="40"/>
      <c r="AC134" s="40" t="s">
        <v>679</v>
      </c>
      <c r="AD134" s="14">
        <f t="shared" si="3"/>
        <v>634.85000000000048</v>
      </c>
      <c r="AE134" s="13"/>
      <c r="AF134" s="11"/>
      <c r="AG134" s="35"/>
      <c r="AH134" s="11"/>
      <c r="AI134" s="11"/>
    </row>
    <row r="135" spans="2:35" ht="16.5" x14ac:dyDescent="0.3">
      <c r="B135" s="8">
        <v>132</v>
      </c>
      <c r="C135" s="75" t="s">
        <v>654</v>
      </c>
      <c r="D135" s="76" t="s">
        <v>195</v>
      </c>
      <c r="E135" s="76">
        <v>0.01</v>
      </c>
      <c r="F135" s="76" t="s">
        <v>147</v>
      </c>
      <c r="G135" s="76">
        <v>133.17500000000001</v>
      </c>
      <c r="H135" s="76">
        <v>133.286</v>
      </c>
      <c r="I135" s="76">
        <v>133.07300000000001</v>
      </c>
      <c r="J135" s="75" t="s">
        <v>655</v>
      </c>
      <c r="K135" s="76">
        <v>133.286</v>
      </c>
      <c r="L135" s="76">
        <v>-0.04</v>
      </c>
      <c r="M135" s="8" t="s">
        <v>28</v>
      </c>
      <c r="O135" s="59">
        <v>-1.04</v>
      </c>
      <c r="P135" t="s">
        <v>694</v>
      </c>
      <c r="Q135" s="87" t="s">
        <v>695</v>
      </c>
      <c r="R135" s="14" t="s">
        <v>71</v>
      </c>
      <c r="S135" s="14" t="s">
        <v>693</v>
      </c>
      <c r="T135" s="14"/>
      <c r="U135" s="14"/>
      <c r="V135" s="40" t="s">
        <v>672</v>
      </c>
      <c r="W135" s="40" t="s">
        <v>671</v>
      </c>
      <c r="X135" s="40" t="s">
        <v>670</v>
      </c>
      <c r="Y135" s="40" t="s">
        <v>669</v>
      </c>
      <c r="Z135" s="40" t="s">
        <v>668</v>
      </c>
      <c r="AA135" s="40" t="s">
        <v>667</v>
      </c>
      <c r="AB135" s="40"/>
      <c r="AC135" s="40" t="s">
        <v>666</v>
      </c>
      <c r="AD135" s="14">
        <f t="shared" si="3"/>
        <v>633.81000000000051</v>
      </c>
      <c r="AE135" s="13"/>
      <c r="AF135" s="11"/>
      <c r="AG135" s="35"/>
      <c r="AH135" s="11"/>
      <c r="AI135" s="11"/>
    </row>
    <row r="136" spans="2:35" ht="16.5" x14ac:dyDescent="0.3">
      <c r="B136" s="8">
        <v>133</v>
      </c>
      <c r="C136" s="73" t="s">
        <v>656</v>
      </c>
      <c r="D136" s="74" t="s">
        <v>200</v>
      </c>
      <c r="E136" s="74">
        <v>0.06</v>
      </c>
      <c r="F136" s="74" t="s">
        <v>147</v>
      </c>
      <c r="G136" s="74">
        <v>133.31399999999999</v>
      </c>
      <c r="H136" s="74">
        <v>132.99700000000001</v>
      </c>
      <c r="I136" s="74">
        <v>133.42500000000001</v>
      </c>
      <c r="J136" s="73" t="s">
        <v>657</v>
      </c>
      <c r="K136" s="74">
        <v>133.16999999999999</v>
      </c>
      <c r="L136" s="74">
        <v>-0.24</v>
      </c>
      <c r="M136" s="8" t="s">
        <v>28</v>
      </c>
      <c r="O136" s="59">
        <v>-8.07</v>
      </c>
      <c r="P136" t="s">
        <v>696</v>
      </c>
      <c r="Q136" s="87" t="s">
        <v>697</v>
      </c>
      <c r="R136" s="14" t="s">
        <v>698</v>
      </c>
      <c r="S136" s="14" t="s">
        <v>699</v>
      </c>
      <c r="T136" s="14"/>
      <c r="U136" s="14"/>
      <c r="V136" s="40" t="s">
        <v>672</v>
      </c>
      <c r="W136" s="40" t="s">
        <v>671</v>
      </c>
      <c r="X136" s="40" t="s">
        <v>670</v>
      </c>
      <c r="Y136" s="40" t="s">
        <v>669</v>
      </c>
      <c r="Z136" s="40" t="s">
        <v>668</v>
      </c>
      <c r="AA136" s="40" t="s">
        <v>667</v>
      </c>
      <c r="AB136" s="40"/>
      <c r="AC136" s="40" t="s">
        <v>666</v>
      </c>
      <c r="AD136" s="14">
        <f t="shared" si="3"/>
        <v>625.74000000000046</v>
      </c>
      <c r="AE136" s="13"/>
      <c r="AF136" s="11"/>
      <c r="AG136" s="35"/>
      <c r="AH136" s="11"/>
      <c r="AI136" s="11"/>
    </row>
    <row r="137" spans="2:35" ht="16.5" x14ac:dyDescent="0.3">
      <c r="B137" s="8">
        <v>134</v>
      </c>
      <c r="C137" s="75" t="s">
        <v>658</v>
      </c>
      <c r="D137" s="76" t="s">
        <v>200</v>
      </c>
      <c r="E137" s="76">
        <v>0.02</v>
      </c>
      <c r="F137" s="76" t="s">
        <v>147</v>
      </c>
      <c r="G137" s="76">
        <v>133.316</v>
      </c>
      <c r="H137" s="76">
        <v>133.00899999999999</v>
      </c>
      <c r="I137" s="76">
        <v>133.47800000000001</v>
      </c>
      <c r="J137" s="75" t="s">
        <v>659</v>
      </c>
      <c r="K137" s="76">
        <v>133.19999999999999</v>
      </c>
      <c r="L137" s="76">
        <v>-0.08</v>
      </c>
      <c r="M137" s="8" t="s">
        <v>28</v>
      </c>
      <c r="O137" s="59">
        <v>-2.17</v>
      </c>
      <c r="P137" t="s">
        <v>696</v>
      </c>
      <c r="Q137" s="87" t="s">
        <v>697</v>
      </c>
      <c r="R137" s="14" t="s">
        <v>698</v>
      </c>
      <c r="S137" s="14" t="s">
        <v>699</v>
      </c>
      <c r="T137" s="14"/>
      <c r="U137" s="14"/>
      <c r="V137" s="40" t="s">
        <v>672</v>
      </c>
      <c r="W137" s="40" t="s">
        <v>671</v>
      </c>
      <c r="X137" s="40" t="s">
        <v>670</v>
      </c>
      <c r="Y137" s="40" t="s">
        <v>669</v>
      </c>
      <c r="Z137" s="40" t="s">
        <v>668</v>
      </c>
      <c r="AA137" s="40" t="s">
        <v>667</v>
      </c>
      <c r="AB137" s="40"/>
      <c r="AC137" s="40" t="s">
        <v>666</v>
      </c>
      <c r="AD137" s="14">
        <f t="shared" si="3"/>
        <v>623.5700000000005</v>
      </c>
      <c r="AE137" s="13"/>
      <c r="AF137" s="11"/>
      <c r="AG137" s="35"/>
      <c r="AH137" s="11"/>
      <c r="AI137" s="11"/>
    </row>
    <row r="138" spans="2:35" ht="16.5" x14ac:dyDescent="0.3">
      <c r="B138" s="8">
        <v>135</v>
      </c>
      <c r="C138" s="73" t="s">
        <v>660</v>
      </c>
      <c r="D138" s="74" t="s">
        <v>200</v>
      </c>
      <c r="E138" s="74">
        <v>0.01</v>
      </c>
      <c r="F138" s="74" t="s">
        <v>147</v>
      </c>
      <c r="G138" s="74">
        <v>133.298</v>
      </c>
      <c r="H138" s="74">
        <v>133.02000000000001</v>
      </c>
      <c r="I138" s="74">
        <v>133.56800000000001</v>
      </c>
      <c r="J138" s="73" t="s">
        <v>661</v>
      </c>
      <c r="K138" s="74">
        <v>133.20599999999999</v>
      </c>
      <c r="L138" s="74">
        <v>-0.04</v>
      </c>
      <c r="M138" s="8" t="s">
        <v>28</v>
      </c>
      <c r="O138" s="59">
        <v>-0.86</v>
      </c>
      <c r="P138" t="s">
        <v>700</v>
      </c>
      <c r="Q138" s="87"/>
      <c r="R138" s="14"/>
      <c r="S138" s="14" t="s">
        <v>701</v>
      </c>
      <c r="T138" s="14"/>
      <c r="U138" s="14"/>
      <c r="V138" s="40" t="s">
        <v>672</v>
      </c>
      <c r="W138" s="40" t="s">
        <v>671</v>
      </c>
      <c r="X138" s="40" t="s">
        <v>670</v>
      </c>
      <c r="Y138" s="40" t="s">
        <v>669</v>
      </c>
      <c r="Z138" s="40" t="s">
        <v>668</v>
      </c>
      <c r="AA138" s="40" t="s">
        <v>667</v>
      </c>
      <c r="AB138" s="40"/>
      <c r="AC138" s="40" t="s">
        <v>666</v>
      </c>
      <c r="AD138" s="14">
        <f t="shared" si="3"/>
        <v>622.71000000000049</v>
      </c>
      <c r="AE138" s="13"/>
      <c r="AF138" s="11"/>
      <c r="AG138" s="35"/>
      <c r="AH138" s="11"/>
      <c r="AI138" s="11"/>
    </row>
    <row r="139" spans="2:35" ht="16.5" x14ac:dyDescent="0.3">
      <c r="B139" s="8">
        <v>136</v>
      </c>
      <c r="C139" s="75" t="s">
        <v>662</v>
      </c>
      <c r="D139" s="76" t="s">
        <v>195</v>
      </c>
      <c r="E139" s="76">
        <v>0.06</v>
      </c>
      <c r="F139" s="76" t="s">
        <v>147</v>
      </c>
      <c r="G139" s="76">
        <v>133.00899999999999</v>
      </c>
      <c r="H139" s="76">
        <v>133.155</v>
      </c>
      <c r="I139" s="76">
        <v>0</v>
      </c>
      <c r="J139" s="75" t="s">
        <v>663</v>
      </c>
      <c r="K139" s="76">
        <v>133.11000000000001</v>
      </c>
      <c r="L139" s="76">
        <v>-0.24</v>
      </c>
      <c r="M139" s="8" t="s">
        <v>28</v>
      </c>
      <c r="O139" s="59">
        <v>-5.66</v>
      </c>
      <c r="P139" t="s">
        <v>702</v>
      </c>
      <c r="Q139" s="87" t="s">
        <v>703</v>
      </c>
      <c r="R139" s="14" t="s">
        <v>704</v>
      </c>
      <c r="S139" s="14" t="s">
        <v>705</v>
      </c>
      <c r="T139" s="14"/>
      <c r="U139" s="14"/>
      <c r="V139" s="40" t="s">
        <v>672</v>
      </c>
      <c r="W139" s="40" t="s">
        <v>671</v>
      </c>
      <c r="X139" s="40" t="s">
        <v>670</v>
      </c>
      <c r="Y139" s="40" t="s">
        <v>669</v>
      </c>
      <c r="Z139" s="40" t="s">
        <v>668</v>
      </c>
      <c r="AA139" s="40" t="s">
        <v>667</v>
      </c>
      <c r="AB139" s="40"/>
      <c r="AC139" s="40" t="s">
        <v>666</v>
      </c>
      <c r="AD139" s="14">
        <f t="shared" si="3"/>
        <v>617.05000000000052</v>
      </c>
      <c r="AE139" s="13"/>
      <c r="AF139" s="11"/>
      <c r="AG139" s="35"/>
      <c r="AH139" s="11"/>
      <c r="AI139" s="11"/>
    </row>
    <row r="140" spans="2:35" ht="16.5" x14ac:dyDescent="0.3">
      <c r="B140" s="8">
        <v>137</v>
      </c>
      <c r="C140" s="73" t="s">
        <v>664</v>
      </c>
      <c r="D140" s="74" t="s">
        <v>195</v>
      </c>
      <c r="E140" s="74">
        <v>0.02</v>
      </c>
      <c r="F140" s="74" t="s">
        <v>147</v>
      </c>
      <c r="G140" s="74">
        <v>133.005</v>
      </c>
      <c r="H140" s="74">
        <v>133.15799999999999</v>
      </c>
      <c r="I140" s="74">
        <v>132.85400000000001</v>
      </c>
      <c r="J140" s="73" t="s">
        <v>665</v>
      </c>
      <c r="K140" s="74">
        <v>133.09800000000001</v>
      </c>
      <c r="L140" s="74">
        <v>-0.08</v>
      </c>
      <c r="M140" s="8" t="s">
        <v>28</v>
      </c>
      <c r="O140" s="59">
        <v>-1.74</v>
      </c>
      <c r="P140" t="s">
        <v>702</v>
      </c>
      <c r="Q140" s="87" t="s">
        <v>703</v>
      </c>
      <c r="R140" s="14" t="s">
        <v>704</v>
      </c>
      <c r="S140" s="14" t="s">
        <v>705</v>
      </c>
      <c r="T140" s="14"/>
      <c r="U140" s="14"/>
      <c r="V140" s="40" t="s">
        <v>672</v>
      </c>
      <c r="W140" s="40" t="s">
        <v>671</v>
      </c>
      <c r="X140" s="40" t="s">
        <v>670</v>
      </c>
      <c r="Y140" s="40" t="s">
        <v>669</v>
      </c>
      <c r="Z140" s="40" t="s">
        <v>668</v>
      </c>
      <c r="AA140" s="40" t="s">
        <v>667</v>
      </c>
      <c r="AB140" s="40"/>
      <c r="AC140" s="40" t="s">
        <v>666</v>
      </c>
      <c r="AD140" s="14">
        <f>AD139+(O140)</f>
        <v>615.31000000000051</v>
      </c>
      <c r="AE140" s="13"/>
      <c r="AF140" s="11"/>
      <c r="AG140" s="35"/>
      <c r="AH140" s="11"/>
      <c r="AI140" s="11"/>
    </row>
    <row r="141" spans="2:35" ht="16.5" x14ac:dyDescent="0.3">
      <c r="B141" s="8"/>
      <c r="C141" s="75" t="s">
        <v>968</v>
      </c>
      <c r="D141" s="76" t="s">
        <v>200</v>
      </c>
      <c r="E141" s="76">
        <v>0.06</v>
      </c>
      <c r="F141" s="76" t="s">
        <v>147</v>
      </c>
      <c r="G141" s="76">
        <v>133.28100000000001</v>
      </c>
      <c r="H141" s="76">
        <v>133.28200000000001</v>
      </c>
      <c r="I141" s="76">
        <v>133.37100000000001</v>
      </c>
      <c r="J141" s="75" t="s">
        <v>969</v>
      </c>
      <c r="K141" s="76">
        <v>133.28200000000001</v>
      </c>
      <c r="L141" s="76">
        <v>-0.24</v>
      </c>
      <c r="M141" s="8" t="s">
        <v>72</v>
      </c>
      <c r="O141" s="59">
        <v>0.05</v>
      </c>
      <c r="P141" t="s">
        <v>992</v>
      </c>
      <c r="Q141" s="87" t="s">
        <v>993</v>
      </c>
      <c r="R141" s="14" t="s">
        <v>994</v>
      </c>
      <c r="S141" s="14" t="s">
        <v>686</v>
      </c>
      <c r="T141" s="14"/>
      <c r="U141" s="14"/>
      <c r="V141" s="40" t="s">
        <v>706</v>
      </c>
      <c r="W141" s="40" t="s">
        <v>707</v>
      </c>
      <c r="X141" s="40" t="s">
        <v>708</v>
      </c>
      <c r="Y141" s="40" t="s">
        <v>709</v>
      </c>
      <c r="Z141" s="40" t="s">
        <v>710</v>
      </c>
      <c r="AA141" s="40" t="s">
        <v>711</v>
      </c>
      <c r="AB141" s="40"/>
      <c r="AC141" s="40" t="s">
        <v>712</v>
      </c>
      <c r="AD141" s="14">
        <f t="shared" ref="AD141:AD146" si="4">AD140+(O141)</f>
        <v>615.36000000000047</v>
      </c>
      <c r="AE141" s="13"/>
      <c r="AF141" s="11"/>
      <c r="AG141" s="35"/>
      <c r="AH141" s="11"/>
      <c r="AI141" s="11"/>
    </row>
    <row r="142" spans="2:35" ht="16.5" x14ac:dyDescent="0.3">
      <c r="B142" s="8">
        <v>138</v>
      </c>
      <c r="C142" s="73" t="s">
        <v>970</v>
      </c>
      <c r="D142" s="74" t="s">
        <v>200</v>
      </c>
      <c r="E142" s="74">
        <v>0.06</v>
      </c>
      <c r="F142" s="74" t="s">
        <v>147</v>
      </c>
      <c r="G142" s="74">
        <v>133.36099999999999</v>
      </c>
      <c r="H142" s="74">
        <v>133.26</v>
      </c>
      <c r="I142" s="74">
        <v>133.46</v>
      </c>
      <c r="J142" s="73" t="s">
        <v>971</v>
      </c>
      <c r="K142" s="74">
        <v>133.26</v>
      </c>
      <c r="L142" s="74">
        <v>-0.24</v>
      </c>
      <c r="M142" s="8" t="s">
        <v>28</v>
      </c>
      <c r="O142" s="59">
        <v>-5.68</v>
      </c>
      <c r="P142" t="s">
        <v>995</v>
      </c>
      <c r="Q142" s="14" t="s">
        <v>996</v>
      </c>
      <c r="R142" s="14" t="s">
        <v>996</v>
      </c>
      <c r="S142" s="14" t="s">
        <v>997</v>
      </c>
      <c r="T142" s="14"/>
      <c r="U142" s="14"/>
      <c r="V142" s="40" t="s">
        <v>706</v>
      </c>
      <c r="W142" s="40" t="s">
        <v>707</v>
      </c>
      <c r="X142" s="40" t="s">
        <v>708</v>
      </c>
      <c r="Y142" s="40" t="s">
        <v>709</v>
      </c>
      <c r="Z142" s="40" t="s">
        <v>710</v>
      </c>
      <c r="AA142" s="40" t="s">
        <v>711</v>
      </c>
      <c r="AB142" s="40"/>
      <c r="AC142" s="40" t="s">
        <v>712</v>
      </c>
      <c r="AD142" s="14">
        <f t="shared" si="4"/>
        <v>609.68000000000052</v>
      </c>
      <c r="AE142" s="13"/>
      <c r="AF142" s="11"/>
      <c r="AG142" s="35"/>
      <c r="AH142" s="11"/>
      <c r="AI142" s="11"/>
    </row>
    <row r="143" spans="2:35" ht="16.5" x14ac:dyDescent="0.3">
      <c r="B143" s="8">
        <v>139</v>
      </c>
      <c r="C143" s="75" t="s">
        <v>972</v>
      </c>
      <c r="D143" s="76" t="s">
        <v>200</v>
      </c>
      <c r="E143" s="76">
        <v>0.02</v>
      </c>
      <c r="F143" s="76" t="s">
        <v>147</v>
      </c>
      <c r="G143" s="76">
        <v>133.35499999999999</v>
      </c>
      <c r="H143" s="76">
        <v>133.26300000000001</v>
      </c>
      <c r="I143" s="76">
        <v>133.53399999999999</v>
      </c>
      <c r="J143" s="75" t="s">
        <v>973</v>
      </c>
      <c r="K143" s="76">
        <v>133.26300000000001</v>
      </c>
      <c r="L143" s="76">
        <v>-0.08</v>
      </c>
      <c r="M143" s="8" t="s">
        <v>28</v>
      </c>
      <c r="O143" s="59">
        <v>-1.73</v>
      </c>
      <c r="P143" t="s">
        <v>995</v>
      </c>
      <c r="Q143" s="14" t="s">
        <v>996</v>
      </c>
      <c r="R143" s="14" t="s">
        <v>996</v>
      </c>
      <c r="S143" s="14" t="s">
        <v>997</v>
      </c>
      <c r="T143" s="14"/>
      <c r="U143" s="14"/>
      <c r="V143" s="40" t="s">
        <v>706</v>
      </c>
      <c r="W143" s="40" t="s">
        <v>707</v>
      </c>
      <c r="X143" s="40" t="s">
        <v>708</v>
      </c>
      <c r="Y143" s="40" t="s">
        <v>709</v>
      </c>
      <c r="Z143" s="40" t="s">
        <v>710</v>
      </c>
      <c r="AA143" s="40" t="s">
        <v>711</v>
      </c>
      <c r="AB143" s="40"/>
      <c r="AC143" s="40" t="s">
        <v>712</v>
      </c>
      <c r="AD143" s="14">
        <f t="shared" si="4"/>
        <v>607.9500000000005</v>
      </c>
      <c r="AE143" s="13"/>
      <c r="AF143" s="11"/>
      <c r="AG143" s="35"/>
      <c r="AH143" s="11"/>
      <c r="AI143" s="11"/>
    </row>
    <row r="144" spans="2:35" ht="16.5" x14ac:dyDescent="0.3">
      <c r="B144" s="8">
        <v>140</v>
      </c>
      <c r="C144" s="73" t="s">
        <v>974</v>
      </c>
      <c r="D144" s="74" t="s">
        <v>195</v>
      </c>
      <c r="E144" s="74">
        <v>0.01</v>
      </c>
      <c r="F144" s="74" t="s">
        <v>147</v>
      </c>
      <c r="G144" s="74">
        <v>132.27799999999999</v>
      </c>
      <c r="H144" s="74">
        <v>132.51300000000001</v>
      </c>
      <c r="I144" s="74">
        <v>132.173</v>
      </c>
      <c r="J144" s="73" t="s">
        <v>975</v>
      </c>
      <c r="K144" s="74">
        <v>132.40600000000001</v>
      </c>
      <c r="L144" s="74">
        <v>-0.04</v>
      </c>
      <c r="M144" s="8" t="s">
        <v>28</v>
      </c>
      <c r="O144" s="59">
        <v>-1.2</v>
      </c>
      <c r="P144" t="s">
        <v>988</v>
      </c>
      <c r="Q144" s="14" t="s">
        <v>987</v>
      </c>
      <c r="R144" s="14" t="s">
        <v>989</v>
      </c>
      <c r="S144" s="14" t="s">
        <v>990</v>
      </c>
      <c r="T144" s="14" t="s">
        <v>991</v>
      </c>
      <c r="U144" s="14"/>
      <c r="V144" s="40" t="s">
        <v>979</v>
      </c>
      <c r="W144" s="40" t="s">
        <v>980</v>
      </c>
      <c r="X144" s="40" t="s">
        <v>981</v>
      </c>
      <c r="Y144" s="40" t="s">
        <v>982</v>
      </c>
      <c r="Z144" s="40" t="s">
        <v>983</v>
      </c>
      <c r="AA144" s="40" t="s">
        <v>984</v>
      </c>
      <c r="AB144" s="40" t="s">
        <v>985</v>
      </c>
      <c r="AC144" s="40" t="s">
        <v>986</v>
      </c>
      <c r="AD144" s="14">
        <f t="shared" si="4"/>
        <v>606.75000000000045</v>
      </c>
      <c r="AE144" s="13"/>
      <c r="AF144" s="11"/>
      <c r="AG144" s="35"/>
      <c r="AH144" s="11"/>
      <c r="AI144" s="11"/>
    </row>
    <row r="145" spans="2:35" ht="16.5" x14ac:dyDescent="0.3">
      <c r="B145" s="8">
        <v>141</v>
      </c>
      <c r="C145" s="75" t="s">
        <v>976</v>
      </c>
      <c r="D145" s="76" t="s">
        <v>195</v>
      </c>
      <c r="E145" s="76">
        <v>0.02</v>
      </c>
      <c r="F145" s="76" t="s">
        <v>147</v>
      </c>
      <c r="G145" s="76">
        <v>132.285</v>
      </c>
      <c r="H145" s="76">
        <v>132.50700000000001</v>
      </c>
      <c r="I145" s="76">
        <v>132.00299999999999</v>
      </c>
      <c r="J145" s="75" t="s">
        <v>977</v>
      </c>
      <c r="K145" s="76">
        <v>132.40899999999999</v>
      </c>
      <c r="L145" s="76">
        <v>-0.08</v>
      </c>
      <c r="M145" s="8" t="s">
        <v>28</v>
      </c>
      <c r="O145" s="59">
        <v>-2.33</v>
      </c>
      <c r="P145" t="s">
        <v>988</v>
      </c>
      <c r="Q145" s="14" t="s">
        <v>987</v>
      </c>
      <c r="R145" s="14" t="s">
        <v>989</v>
      </c>
      <c r="S145" s="14" t="s">
        <v>990</v>
      </c>
      <c r="T145" s="14"/>
      <c r="U145" s="14"/>
      <c r="V145" s="40" t="s">
        <v>979</v>
      </c>
      <c r="W145" s="40" t="s">
        <v>980</v>
      </c>
      <c r="X145" s="40" t="s">
        <v>981</v>
      </c>
      <c r="Y145" s="40" t="s">
        <v>982</v>
      </c>
      <c r="Z145" s="40" t="s">
        <v>983</v>
      </c>
      <c r="AA145" s="40" t="s">
        <v>984</v>
      </c>
      <c r="AB145" s="40" t="s">
        <v>985</v>
      </c>
      <c r="AC145" s="40" t="s">
        <v>986</v>
      </c>
      <c r="AD145" s="14">
        <f t="shared" si="4"/>
        <v>604.42000000000041</v>
      </c>
      <c r="AE145" s="13"/>
      <c r="AF145" s="11"/>
      <c r="AG145" s="35"/>
      <c r="AH145" s="11"/>
      <c r="AI145" s="11"/>
    </row>
    <row r="146" spans="2:35" ht="16.5" x14ac:dyDescent="0.3">
      <c r="B146" s="8">
        <v>142</v>
      </c>
      <c r="C146" s="73" t="s">
        <v>974</v>
      </c>
      <c r="D146" s="74" t="s">
        <v>195</v>
      </c>
      <c r="E146" s="74">
        <v>0.03</v>
      </c>
      <c r="F146" s="74" t="s">
        <v>147</v>
      </c>
      <c r="G146" s="74">
        <v>132.27799999999999</v>
      </c>
      <c r="H146" s="74">
        <v>132.51300000000001</v>
      </c>
      <c r="I146" s="74">
        <v>132.173</v>
      </c>
      <c r="J146" s="73" t="s">
        <v>978</v>
      </c>
      <c r="K146" s="74">
        <v>132.464</v>
      </c>
      <c r="L146" s="74">
        <v>-0.12</v>
      </c>
      <c r="M146" s="8" t="s">
        <v>28</v>
      </c>
      <c r="O146" s="59">
        <v>-5.24</v>
      </c>
      <c r="P146" t="s">
        <v>988</v>
      </c>
      <c r="Q146" s="14" t="s">
        <v>987</v>
      </c>
      <c r="R146" s="14" t="s">
        <v>989</v>
      </c>
      <c r="S146" s="14" t="s">
        <v>990</v>
      </c>
      <c r="T146" s="14"/>
      <c r="U146" s="14"/>
      <c r="V146" s="40" t="s">
        <v>979</v>
      </c>
      <c r="W146" s="40" t="s">
        <v>980</v>
      </c>
      <c r="X146" s="40" t="s">
        <v>981</v>
      </c>
      <c r="Y146" s="40" t="s">
        <v>982</v>
      </c>
      <c r="Z146" s="40" t="s">
        <v>983</v>
      </c>
      <c r="AA146" s="40" t="s">
        <v>984</v>
      </c>
      <c r="AB146" s="40" t="s">
        <v>985</v>
      </c>
      <c r="AC146" s="40" t="s">
        <v>986</v>
      </c>
      <c r="AD146" s="14">
        <f t="shared" si="4"/>
        <v>599.1800000000004</v>
      </c>
      <c r="AE146" s="13"/>
      <c r="AF146" s="11"/>
      <c r="AG146" s="35"/>
      <c r="AH146" s="11"/>
      <c r="AI146" s="11"/>
    </row>
    <row r="147" spans="2:35" ht="16.5" x14ac:dyDescent="0.3">
      <c r="B147" s="8">
        <v>144</v>
      </c>
      <c r="C147" s="75" t="s">
        <v>1006</v>
      </c>
      <c r="D147" s="76" t="s">
        <v>200</v>
      </c>
      <c r="E147" s="76">
        <v>0.02</v>
      </c>
      <c r="F147" s="76" t="s">
        <v>147</v>
      </c>
      <c r="G147" s="76">
        <v>132.59100000000001</v>
      </c>
      <c r="H147" s="76">
        <v>132.55099999999999</v>
      </c>
      <c r="I147" s="76">
        <v>132.691</v>
      </c>
      <c r="J147" s="75" t="s">
        <v>1007</v>
      </c>
      <c r="K147" s="76">
        <v>132.691</v>
      </c>
      <c r="L147" s="76">
        <v>-0.08</v>
      </c>
      <c r="M147" s="82" t="s">
        <v>73</v>
      </c>
      <c r="O147" s="59">
        <v>1.88</v>
      </c>
      <c r="P147" s="90" t="s">
        <v>1021</v>
      </c>
      <c r="Q147" s="92" t="s">
        <v>1022</v>
      </c>
      <c r="R147" s="92" t="s">
        <v>1023</v>
      </c>
      <c r="S147" s="92" t="s">
        <v>1024</v>
      </c>
      <c r="T147" s="92"/>
      <c r="U147" s="92" t="s">
        <v>1025</v>
      </c>
      <c r="V147" s="40" t="s">
        <v>998</v>
      </c>
      <c r="W147" s="40" t="s">
        <v>999</v>
      </c>
      <c r="X147" s="40" t="s">
        <v>1000</v>
      </c>
      <c r="Y147" s="40" t="s">
        <v>1001</v>
      </c>
      <c r="Z147" s="40" t="s">
        <v>1002</v>
      </c>
      <c r="AA147" s="40" t="s">
        <v>1003</v>
      </c>
      <c r="AB147" s="40" t="s">
        <v>1004</v>
      </c>
      <c r="AC147" s="40" t="s">
        <v>1005</v>
      </c>
      <c r="AD147" s="14"/>
      <c r="AE147" s="13"/>
      <c r="AF147" s="11"/>
      <c r="AG147" s="35"/>
      <c r="AH147" s="11"/>
      <c r="AI147" s="11"/>
    </row>
    <row r="148" spans="2:35" ht="16.5" x14ac:dyDescent="0.3">
      <c r="B148" s="94">
        <v>144.666666666667</v>
      </c>
      <c r="C148" s="73" t="s">
        <v>1008</v>
      </c>
      <c r="D148" s="74" t="s">
        <v>200</v>
      </c>
      <c r="E148" s="74">
        <v>0.01</v>
      </c>
      <c r="F148" s="74" t="s">
        <v>147</v>
      </c>
      <c r="G148" s="74">
        <v>132.61600000000001</v>
      </c>
      <c r="H148" s="74">
        <v>0</v>
      </c>
      <c r="I148" s="74">
        <v>132.78299999999999</v>
      </c>
      <c r="J148" s="73" t="s">
        <v>1009</v>
      </c>
      <c r="K148" s="74">
        <v>132.613</v>
      </c>
      <c r="L148" s="74">
        <v>-0.04</v>
      </c>
      <c r="M148" s="82" t="s">
        <v>28</v>
      </c>
      <c r="O148" s="59">
        <v>-0.03</v>
      </c>
      <c r="P148" s="90" t="s">
        <v>1021</v>
      </c>
      <c r="Q148" s="92" t="s">
        <v>1022</v>
      </c>
      <c r="R148" s="92" t="s">
        <v>1023</v>
      </c>
      <c r="S148" s="92" t="s">
        <v>1024</v>
      </c>
      <c r="T148" s="92"/>
      <c r="U148" s="92" t="s">
        <v>1025</v>
      </c>
      <c r="V148" s="40" t="s">
        <v>998</v>
      </c>
      <c r="W148" s="40" t="s">
        <v>999</v>
      </c>
      <c r="X148" s="40" t="s">
        <v>1000</v>
      </c>
      <c r="Y148" s="40" t="s">
        <v>1001</v>
      </c>
      <c r="Z148" s="40" t="s">
        <v>1002</v>
      </c>
      <c r="AA148" s="40" t="s">
        <v>1003</v>
      </c>
      <c r="AB148" s="40" t="s">
        <v>1004</v>
      </c>
      <c r="AC148" s="40" t="s">
        <v>1005</v>
      </c>
      <c r="AD148" s="14"/>
      <c r="AE148" s="13"/>
      <c r="AF148" s="11"/>
      <c r="AG148" s="35"/>
      <c r="AH148" s="11"/>
      <c r="AI148" s="11"/>
    </row>
    <row r="149" spans="2:35" ht="16.5" x14ac:dyDescent="0.3">
      <c r="B149" s="94">
        <v>145.80952380952399</v>
      </c>
      <c r="C149" s="75" t="s">
        <v>1010</v>
      </c>
      <c r="D149" s="76" t="s">
        <v>200</v>
      </c>
      <c r="E149" s="76">
        <v>0.02</v>
      </c>
      <c r="F149" s="76" t="s">
        <v>147</v>
      </c>
      <c r="G149" s="76">
        <v>132.99600000000001</v>
      </c>
      <c r="H149" s="76">
        <v>132.898</v>
      </c>
      <c r="I149" s="76">
        <v>133.09700000000001</v>
      </c>
      <c r="J149" s="75" t="s">
        <v>1011</v>
      </c>
      <c r="K149" s="76">
        <v>132.93600000000001</v>
      </c>
      <c r="L149" s="76">
        <v>-0.08</v>
      </c>
      <c r="M149" s="82" t="s">
        <v>28</v>
      </c>
      <c r="O149" s="59">
        <v>-1.1200000000000001</v>
      </c>
      <c r="P149" s="90" t="s">
        <v>1061</v>
      </c>
      <c r="Q149" s="92" t="s">
        <v>1062</v>
      </c>
      <c r="R149" s="92" t="s">
        <v>1063</v>
      </c>
      <c r="S149" s="92" t="s">
        <v>1064</v>
      </c>
      <c r="T149" s="92" t="s">
        <v>1065</v>
      </c>
      <c r="U149" s="92"/>
      <c r="V149" s="40" t="s">
        <v>1026</v>
      </c>
      <c r="W149" s="40" t="s">
        <v>1027</v>
      </c>
      <c r="X149" s="40" t="s">
        <v>1028</v>
      </c>
      <c r="Y149" s="40" t="s">
        <v>1029</v>
      </c>
      <c r="Z149" s="40" t="s">
        <v>1030</v>
      </c>
      <c r="AA149" s="40" t="s">
        <v>1031</v>
      </c>
      <c r="AB149" s="40" t="s">
        <v>1032</v>
      </c>
      <c r="AC149" s="40" t="s">
        <v>1033</v>
      </c>
      <c r="AD149" s="14"/>
      <c r="AE149" s="13"/>
      <c r="AF149" s="11"/>
      <c r="AG149" s="35"/>
      <c r="AH149" s="11"/>
      <c r="AI149" s="11"/>
    </row>
    <row r="150" spans="2:35" ht="16.5" x14ac:dyDescent="0.3">
      <c r="B150" s="94">
        <v>146.95238095238099</v>
      </c>
      <c r="C150" s="73" t="s">
        <v>1012</v>
      </c>
      <c r="D150" s="74" t="s">
        <v>200</v>
      </c>
      <c r="E150" s="74">
        <v>0.01</v>
      </c>
      <c r="F150" s="74" t="s">
        <v>147</v>
      </c>
      <c r="G150" s="74">
        <v>132.97800000000001</v>
      </c>
      <c r="H150" s="74">
        <v>132.89400000000001</v>
      </c>
      <c r="I150" s="74">
        <v>133.17400000000001</v>
      </c>
      <c r="J150" s="73" t="s">
        <v>1013</v>
      </c>
      <c r="K150" s="74">
        <v>132.92400000000001</v>
      </c>
      <c r="L150" s="74">
        <v>-0.04</v>
      </c>
      <c r="M150" s="82" t="s">
        <v>28</v>
      </c>
      <c r="O150" s="59">
        <v>-0.51</v>
      </c>
      <c r="P150" s="90" t="s">
        <v>1061</v>
      </c>
      <c r="Q150" s="92" t="s">
        <v>1062</v>
      </c>
      <c r="R150" s="92" t="s">
        <v>1063</v>
      </c>
      <c r="S150" s="92" t="s">
        <v>1064</v>
      </c>
      <c r="T150" s="92" t="s">
        <v>1065</v>
      </c>
      <c r="U150" s="92"/>
      <c r="V150" s="40" t="s">
        <v>1026</v>
      </c>
      <c r="W150" s="40" t="s">
        <v>1027</v>
      </c>
      <c r="X150" s="40" t="s">
        <v>1028</v>
      </c>
      <c r="Y150" s="40" t="s">
        <v>1029</v>
      </c>
      <c r="Z150" s="40" t="s">
        <v>1030</v>
      </c>
      <c r="AA150" s="40" t="s">
        <v>1031</v>
      </c>
      <c r="AB150" s="40" t="s">
        <v>1032</v>
      </c>
      <c r="AC150" s="40" t="s">
        <v>1033</v>
      </c>
      <c r="AD150" s="14"/>
      <c r="AE150" s="13"/>
      <c r="AF150" s="11"/>
      <c r="AG150" s="35"/>
      <c r="AH150" s="11"/>
      <c r="AI150" s="11"/>
    </row>
    <row r="151" spans="2:35" ht="16.5" x14ac:dyDescent="0.3">
      <c r="B151" s="94">
        <v>148.09523809523799</v>
      </c>
      <c r="C151" s="75" t="s">
        <v>1010</v>
      </c>
      <c r="D151" s="76" t="s">
        <v>200</v>
      </c>
      <c r="E151" s="76">
        <v>0.01</v>
      </c>
      <c r="F151" s="76" t="s">
        <v>147</v>
      </c>
      <c r="G151" s="76">
        <v>132.99600000000001</v>
      </c>
      <c r="H151" s="76">
        <v>132.898</v>
      </c>
      <c r="I151" s="76">
        <v>133.09700000000001</v>
      </c>
      <c r="J151" s="75" t="s">
        <v>1014</v>
      </c>
      <c r="K151" s="76">
        <v>132.92400000000001</v>
      </c>
      <c r="L151" s="76">
        <v>-0.04</v>
      </c>
      <c r="M151" s="82" t="s">
        <v>28</v>
      </c>
      <c r="O151" s="59">
        <v>-0.68</v>
      </c>
      <c r="P151" s="90" t="s">
        <v>1061</v>
      </c>
      <c r="Q151" s="92" t="s">
        <v>1062</v>
      </c>
      <c r="R151" s="92" t="s">
        <v>1063</v>
      </c>
      <c r="S151" s="92" t="s">
        <v>1064</v>
      </c>
      <c r="T151" s="92" t="s">
        <v>1065</v>
      </c>
      <c r="U151" s="92"/>
      <c r="V151" s="40" t="s">
        <v>1026</v>
      </c>
      <c r="W151" s="40" t="s">
        <v>1027</v>
      </c>
      <c r="X151" s="40" t="s">
        <v>1028</v>
      </c>
      <c r="Y151" s="40" t="s">
        <v>1029</v>
      </c>
      <c r="Z151" s="40" t="s">
        <v>1030</v>
      </c>
      <c r="AA151" s="40" t="s">
        <v>1031</v>
      </c>
      <c r="AB151" s="40" t="s">
        <v>1032</v>
      </c>
      <c r="AC151" s="40" t="s">
        <v>1033</v>
      </c>
      <c r="AD151" s="14"/>
      <c r="AE151" s="13"/>
      <c r="AF151" s="11"/>
      <c r="AG151" s="35"/>
      <c r="AH151" s="11"/>
      <c r="AI151" s="11"/>
    </row>
    <row r="152" spans="2:35" ht="16.5" x14ac:dyDescent="0.3">
      <c r="B152" s="94">
        <v>149.23809523809501</v>
      </c>
      <c r="C152" s="73" t="s">
        <v>1015</v>
      </c>
      <c r="D152" s="74" t="s">
        <v>200</v>
      </c>
      <c r="E152" s="74">
        <v>0.02</v>
      </c>
      <c r="F152" s="74" t="s">
        <v>147</v>
      </c>
      <c r="G152" s="74">
        <v>132.982</v>
      </c>
      <c r="H152" s="74">
        <v>132.88300000000001</v>
      </c>
      <c r="I152" s="74">
        <v>133.08199999999999</v>
      </c>
      <c r="J152" s="73" t="s">
        <v>1016</v>
      </c>
      <c r="K152" s="74">
        <v>132.94800000000001</v>
      </c>
      <c r="L152" s="74">
        <v>-0.08</v>
      </c>
      <c r="M152" s="82" t="s">
        <v>28</v>
      </c>
      <c r="O152" s="59">
        <v>-0.64</v>
      </c>
      <c r="P152" s="90" t="s">
        <v>1061</v>
      </c>
      <c r="Q152" s="92" t="s">
        <v>1062</v>
      </c>
      <c r="R152" s="92" t="s">
        <v>1063</v>
      </c>
      <c r="S152" s="92" t="s">
        <v>1064</v>
      </c>
      <c r="T152" s="92" t="s">
        <v>1065</v>
      </c>
      <c r="U152" s="92"/>
      <c r="V152" s="40" t="s">
        <v>1026</v>
      </c>
      <c r="W152" s="40" t="s">
        <v>1027</v>
      </c>
      <c r="X152" s="40" t="s">
        <v>1028</v>
      </c>
      <c r="Y152" s="40" t="s">
        <v>1029</v>
      </c>
      <c r="Z152" s="40" t="s">
        <v>1030</v>
      </c>
      <c r="AA152" s="40" t="s">
        <v>1031</v>
      </c>
      <c r="AB152" s="40" t="s">
        <v>1032</v>
      </c>
      <c r="AC152" s="40" t="s">
        <v>1033</v>
      </c>
      <c r="AD152" s="14"/>
      <c r="AE152" s="13"/>
      <c r="AF152" s="11"/>
      <c r="AG152" s="35"/>
      <c r="AH152" s="11"/>
      <c r="AI152" s="11"/>
    </row>
    <row r="153" spans="2:35" ht="16.5" x14ac:dyDescent="0.3">
      <c r="B153" s="94">
        <v>150.38095238095201</v>
      </c>
      <c r="C153" s="75" t="s">
        <v>1017</v>
      </c>
      <c r="D153" s="76" t="s">
        <v>200</v>
      </c>
      <c r="E153" s="76">
        <v>0.01</v>
      </c>
      <c r="F153" s="76" t="s">
        <v>147</v>
      </c>
      <c r="G153" s="76">
        <v>133</v>
      </c>
      <c r="H153" s="76">
        <v>132.88999999999999</v>
      </c>
      <c r="I153" s="76">
        <v>133.17400000000001</v>
      </c>
      <c r="J153" s="75" t="s">
        <v>1018</v>
      </c>
      <c r="K153" s="76">
        <v>132.941</v>
      </c>
      <c r="L153" s="76">
        <v>-0.04</v>
      </c>
      <c r="M153" s="82" t="s">
        <v>28</v>
      </c>
      <c r="O153" s="59">
        <v>-0.55000000000000004</v>
      </c>
      <c r="P153" s="90" t="s">
        <v>1061</v>
      </c>
      <c r="Q153" s="92" t="s">
        <v>1062</v>
      </c>
      <c r="R153" s="92" t="s">
        <v>1063</v>
      </c>
      <c r="S153" s="92" t="s">
        <v>1064</v>
      </c>
      <c r="T153" s="92" t="s">
        <v>1065</v>
      </c>
      <c r="U153" s="92"/>
      <c r="V153" s="40" t="s">
        <v>1026</v>
      </c>
      <c r="W153" s="40" t="s">
        <v>1027</v>
      </c>
      <c r="X153" s="40" t="s">
        <v>1028</v>
      </c>
      <c r="Y153" s="40" t="s">
        <v>1029</v>
      </c>
      <c r="Z153" s="40" t="s">
        <v>1030</v>
      </c>
      <c r="AA153" s="40" t="s">
        <v>1031</v>
      </c>
      <c r="AB153" s="40" t="s">
        <v>1032</v>
      </c>
      <c r="AC153" s="40" t="s">
        <v>1033</v>
      </c>
      <c r="AD153" s="14"/>
      <c r="AE153" s="13"/>
      <c r="AF153" s="11"/>
      <c r="AG153" s="35"/>
      <c r="AH153" s="11"/>
      <c r="AI153" s="11"/>
    </row>
    <row r="154" spans="2:35" ht="16.5" x14ac:dyDescent="0.3">
      <c r="B154" s="94">
        <v>150.01217206879099</v>
      </c>
      <c r="C154" s="73" t="s">
        <v>1015</v>
      </c>
      <c r="D154" s="74" t="s">
        <v>200</v>
      </c>
      <c r="E154" s="74">
        <v>0.01</v>
      </c>
      <c r="F154" s="74" t="s">
        <v>147</v>
      </c>
      <c r="G154" s="74">
        <v>132.982</v>
      </c>
      <c r="H154" s="74">
        <v>132.88399999999999</v>
      </c>
      <c r="I154" s="74">
        <v>133.083</v>
      </c>
      <c r="J154" s="73" t="s">
        <v>1018</v>
      </c>
      <c r="K154" s="74">
        <v>132.941</v>
      </c>
      <c r="L154" s="74">
        <v>-0.04</v>
      </c>
      <c r="M154" s="82" t="s">
        <v>28</v>
      </c>
      <c r="O154" s="59">
        <v>-0.38</v>
      </c>
      <c r="P154" s="90" t="s">
        <v>1066</v>
      </c>
      <c r="Q154" s="92" t="s">
        <v>1062</v>
      </c>
      <c r="R154" s="92" t="s">
        <v>1063</v>
      </c>
      <c r="S154" s="92" t="s">
        <v>1064</v>
      </c>
      <c r="T154" s="92" t="s">
        <v>1065</v>
      </c>
      <c r="U154" s="92"/>
      <c r="V154" s="40" t="s">
        <v>1026</v>
      </c>
      <c r="W154" s="40" t="s">
        <v>1027</v>
      </c>
      <c r="X154" s="40" t="s">
        <v>1028</v>
      </c>
      <c r="Y154" s="40" t="s">
        <v>1029</v>
      </c>
      <c r="Z154" s="40" t="s">
        <v>1030</v>
      </c>
      <c r="AA154" s="40" t="s">
        <v>1031</v>
      </c>
      <c r="AB154" s="40" t="s">
        <v>1032</v>
      </c>
      <c r="AC154" s="40" t="s">
        <v>1033</v>
      </c>
      <c r="AD154" s="14"/>
      <c r="AE154" s="13"/>
      <c r="AF154" s="11"/>
      <c r="AG154" s="35"/>
      <c r="AH154" s="11"/>
      <c r="AI154" s="11"/>
    </row>
    <row r="155" spans="2:35" ht="16.5" x14ac:dyDescent="0.3">
      <c r="B155" s="94">
        <v>150.97044584812599</v>
      </c>
      <c r="C155" s="75" t="s">
        <v>1019</v>
      </c>
      <c r="D155" s="76" t="s">
        <v>200</v>
      </c>
      <c r="E155" s="76">
        <v>0.02</v>
      </c>
      <c r="F155" s="76" t="s">
        <v>147</v>
      </c>
      <c r="G155" s="76">
        <v>133.01</v>
      </c>
      <c r="H155" s="76">
        <v>132.89500000000001</v>
      </c>
      <c r="I155" s="76">
        <v>133.09</v>
      </c>
      <c r="J155" s="75" t="s">
        <v>1020</v>
      </c>
      <c r="K155" s="76">
        <v>132.95099999999999</v>
      </c>
      <c r="L155" s="76">
        <v>-0.08</v>
      </c>
      <c r="M155" s="82" t="s">
        <v>28</v>
      </c>
      <c r="O155" s="59">
        <v>-1.1100000000000001</v>
      </c>
      <c r="P155" s="90" t="s">
        <v>1066</v>
      </c>
      <c r="Q155" s="92" t="s">
        <v>1062</v>
      </c>
      <c r="R155" s="92" t="s">
        <v>1063</v>
      </c>
      <c r="S155" s="92" t="s">
        <v>1064</v>
      </c>
      <c r="T155" s="92" t="s">
        <v>1065</v>
      </c>
      <c r="U155" s="92"/>
      <c r="V155" s="40" t="s">
        <v>1026</v>
      </c>
      <c r="W155" s="40" t="s">
        <v>1027</v>
      </c>
      <c r="X155" s="40" t="s">
        <v>1028</v>
      </c>
      <c r="Y155" s="40" t="s">
        <v>1029</v>
      </c>
      <c r="Z155" s="40" t="s">
        <v>1030</v>
      </c>
      <c r="AA155" s="40" t="s">
        <v>1031</v>
      </c>
      <c r="AB155" s="40" t="s">
        <v>1032</v>
      </c>
      <c r="AC155" s="40" t="s">
        <v>1033</v>
      </c>
      <c r="AD155" s="14"/>
      <c r="AE155" s="13"/>
      <c r="AF155" s="11"/>
      <c r="AG155" s="35"/>
      <c r="AH155" s="11"/>
      <c r="AI155" s="11"/>
    </row>
    <row r="156" spans="2:35" ht="16.5" x14ac:dyDescent="0.3">
      <c r="B156" s="94">
        <v>151.92871962746099</v>
      </c>
      <c r="C156" s="73" t="s">
        <v>1042</v>
      </c>
      <c r="D156" s="74" t="s">
        <v>200</v>
      </c>
      <c r="E156" s="74">
        <v>0.03</v>
      </c>
      <c r="F156" s="74" t="s">
        <v>147</v>
      </c>
      <c r="G156" s="74">
        <v>131.62</v>
      </c>
      <c r="H156" s="74">
        <v>131.51499999999999</v>
      </c>
      <c r="I156" s="74">
        <v>131.732</v>
      </c>
      <c r="J156" s="73" t="s">
        <v>1043</v>
      </c>
      <c r="K156" s="74">
        <v>131.57900000000001</v>
      </c>
      <c r="L156" s="74">
        <v>-0.12</v>
      </c>
      <c r="M156" s="82" t="s">
        <v>28</v>
      </c>
      <c r="O156" s="59">
        <v>-1.1499999999999999</v>
      </c>
      <c r="P156" s="90" t="s">
        <v>1067</v>
      </c>
      <c r="Q156" s="93" t="s">
        <v>1068</v>
      </c>
      <c r="R156" s="92" t="s">
        <v>1069</v>
      </c>
      <c r="S156" s="92" t="s">
        <v>1070</v>
      </c>
      <c r="T156" s="92" t="s">
        <v>1071</v>
      </c>
      <c r="U156" s="92"/>
      <c r="V156" s="40" t="s">
        <v>1034</v>
      </c>
      <c r="W156" s="40" t="s">
        <v>1035</v>
      </c>
      <c r="X156" s="40" t="s">
        <v>1036</v>
      </c>
      <c r="Y156" s="40" t="s">
        <v>1037</v>
      </c>
      <c r="Z156" s="40" t="s">
        <v>1038</v>
      </c>
      <c r="AA156" s="40" t="s">
        <v>1039</v>
      </c>
      <c r="AB156" s="40" t="s">
        <v>1040</v>
      </c>
      <c r="AC156" s="40" t="s">
        <v>1041</v>
      </c>
      <c r="AD156" s="14"/>
      <c r="AE156" s="13"/>
      <c r="AF156" s="11"/>
      <c r="AG156" s="35"/>
      <c r="AH156" s="11"/>
      <c r="AI156" s="11"/>
    </row>
    <row r="157" spans="2:35" ht="16.5" x14ac:dyDescent="0.3">
      <c r="B157" s="94">
        <v>152.88699340679599</v>
      </c>
      <c r="C157" s="75" t="s">
        <v>1044</v>
      </c>
      <c r="D157" s="76" t="s">
        <v>200</v>
      </c>
      <c r="E157" s="76">
        <v>0.01</v>
      </c>
      <c r="F157" s="76" t="s">
        <v>147</v>
      </c>
      <c r="G157" s="76">
        <v>131.61600000000001</v>
      </c>
      <c r="H157" s="76">
        <v>131.511</v>
      </c>
      <c r="I157" s="76">
        <v>131.892</v>
      </c>
      <c r="J157" s="75" t="s">
        <v>1045</v>
      </c>
      <c r="K157" s="76">
        <v>131.58000000000001</v>
      </c>
      <c r="L157" s="76">
        <v>-0.04</v>
      </c>
      <c r="M157" s="82" t="s">
        <v>28</v>
      </c>
      <c r="O157" s="59">
        <v>-0.34</v>
      </c>
      <c r="P157" s="90" t="s">
        <v>1067</v>
      </c>
      <c r="Q157" s="93" t="s">
        <v>1068</v>
      </c>
      <c r="R157" s="92" t="s">
        <v>1069</v>
      </c>
      <c r="S157" s="92" t="s">
        <v>1070</v>
      </c>
      <c r="T157" s="92" t="s">
        <v>1071</v>
      </c>
      <c r="U157" s="92"/>
      <c r="V157" s="40" t="s">
        <v>1034</v>
      </c>
      <c r="W157" s="40" t="s">
        <v>1035</v>
      </c>
      <c r="X157" s="40" t="s">
        <v>1036</v>
      </c>
      <c r="Y157" s="40" t="s">
        <v>1037</v>
      </c>
      <c r="Z157" s="40" t="s">
        <v>1038</v>
      </c>
      <c r="AA157" s="40" t="s">
        <v>1039</v>
      </c>
      <c r="AB157" s="40" t="s">
        <v>1040</v>
      </c>
      <c r="AC157" s="40" t="s">
        <v>1041</v>
      </c>
      <c r="AD157" s="14"/>
      <c r="AE157" s="13"/>
      <c r="AF157" s="11"/>
      <c r="AG157" s="35"/>
      <c r="AH157" s="11"/>
      <c r="AI157" s="11"/>
    </row>
    <row r="158" spans="2:35" ht="16.5" x14ac:dyDescent="0.3">
      <c r="B158" s="94">
        <v>153.845267186131</v>
      </c>
      <c r="C158" s="73" t="s">
        <v>1046</v>
      </c>
      <c r="D158" s="74" t="s">
        <v>195</v>
      </c>
      <c r="E158" s="74">
        <v>0.03</v>
      </c>
      <c r="F158" s="74" t="s">
        <v>147</v>
      </c>
      <c r="G158" s="74">
        <v>131.422</v>
      </c>
      <c r="H158" s="74">
        <v>131.41499999999999</v>
      </c>
      <c r="I158" s="74">
        <v>131.31399999999999</v>
      </c>
      <c r="J158" s="73" t="s">
        <v>1047</v>
      </c>
      <c r="K158" s="74">
        <v>131.31399999999999</v>
      </c>
      <c r="L158" s="74">
        <v>-0.12</v>
      </c>
      <c r="M158" s="82" t="s">
        <v>73</v>
      </c>
      <c r="O158" s="59">
        <v>3.05</v>
      </c>
      <c r="P158" s="90" t="s">
        <v>1072</v>
      </c>
      <c r="Q158" s="92" t="s">
        <v>1073</v>
      </c>
      <c r="R158" s="92" t="s">
        <v>1074</v>
      </c>
      <c r="S158" s="92" t="s">
        <v>1076</v>
      </c>
      <c r="T158" s="92"/>
      <c r="U158" s="92" t="s">
        <v>1075</v>
      </c>
      <c r="V158" s="40" t="s">
        <v>1034</v>
      </c>
      <c r="W158" s="40" t="s">
        <v>1035</v>
      </c>
      <c r="X158" s="40" t="s">
        <v>1036</v>
      </c>
      <c r="Y158" s="40" t="s">
        <v>1037</v>
      </c>
      <c r="Z158" s="40" t="s">
        <v>1038</v>
      </c>
      <c r="AA158" s="40" t="s">
        <v>1039</v>
      </c>
      <c r="AB158" s="40" t="s">
        <v>1040</v>
      </c>
      <c r="AC158" s="40" t="s">
        <v>1041</v>
      </c>
      <c r="AD158" s="14"/>
      <c r="AE158" s="13"/>
      <c r="AF158" s="11"/>
      <c r="AG158" s="35"/>
      <c r="AH158" s="11"/>
      <c r="AI158" s="11"/>
    </row>
    <row r="159" spans="2:35" ht="16.5" x14ac:dyDescent="0.3">
      <c r="B159" s="94">
        <v>154.803540965466</v>
      </c>
      <c r="C159" s="75" t="s">
        <v>1048</v>
      </c>
      <c r="D159" s="76" t="s">
        <v>195</v>
      </c>
      <c r="E159" s="76">
        <v>0.01</v>
      </c>
      <c r="F159" s="76" t="s">
        <v>147</v>
      </c>
      <c r="G159" s="76">
        <v>131.41999999999999</v>
      </c>
      <c r="H159" s="76">
        <v>131.417</v>
      </c>
      <c r="I159" s="76">
        <v>131.244</v>
      </c>
      <c r="J159" s="75" t="s">
        <v>1049</v>
      </c>
      <c r="K159" s="76">
        <v>131.417</v>
      </c>
      <c r="L159" s="76">
        <v>-0.04</v>
      </c>
      <c r="M159" s="82" t="s">
        <v>72</v>
      </c>
      <c r="O159" s="59">
        <v>0.03</v>
      </c>
      <c r="P159" s="90" t="s">
        <v>1072</v>
      </c>
      <c r="Q159" s="92" t="s">
        <v>1073</v>
      </c>
      <c r="R159" s="92" t="s">
        <v>1074</v>
      </c>
      <c r="S159" s="92" t="s">
        <v>1076</v>
      </c>
      <c r="T159" s="92"/>
      <c r="U159" s="92" t="s">
        <v>1080</v>
      </c>
      <c r="V159" s="40" t="s">
        <v>1034</v>
      </c>
      <c r="W159" s="40" t="s">
        <v>1035</v>
      </c>
      <c r="X159" s="40" t="s">
        <v>1036</v>
      </c>
      <c r="Y159" s="40" t="s">
        <v>1037</v>
      </c>
      <c r="Z159" s="40" t="s">
        <v>1038</v>
      </c>
      <c r="AA159" s="40" t="s">
        <v>1039</v>
      </c>
      <c r="AB159" s="40" t="s">
        <v>1040</v>
      </c>
      <c r="AC159" s="40" t="s">
        <v>1041</v>
      </c>
      <c r="AD159" s="14"/>
      <c r="AE159" s="13"/>
      <c r="AF159" s="11"/>
      <c r="AG159" s="35"/>
      <c r="AH159" s="11"/>
      <c r="AI159" s="11"/>
    </row>
    <row r="160" spans="2:35" ht="16.5" x14ac:dyDescent="0.3">
      <c r="B160" s="94">
        <v>155.761814744801</v>
      </c>
      <c r="C160" s="73" t="s">
        <v>1050</v>
      </c>
      <c r="D160" s="74" t="s">
        <v>200</v>
      </c>
      <c r="E160" s="74">
        <v>0.03</v>
      </c>
      <c r="F160" s="74" t="s">
        <v>147</v>
      </c>
      <c r="G160" s="74">
        <v>131.70699999999999</v>
      </c>
      <c r="H160" s="74">
        <v>131.709</v>
      </c>
      <c r="I160" s="74">
        <v>131.815</v>
      </c>
      <c r="J160" s="73" t="s">
        <v>1051</v>
      </c>
      <c r="K160" s="74">
        <v>131.815</v>
      </c>
      <c r="L160" s="74">
        <v>-0.12</v>
      </c>
      <c r="M160" s="82" t="s">
        <v>73</v>
      </c>
      <c r="O160" s="59">
        <v>3.05</v>
      </c>
      <c r="P160" s="90" t="s">
        <v>1077</v>
      </c>
      <c r="Q160" s="14" t="s">
        <v>1078</v>
      </c>
      <c r="R160" s="14" t="s">
        <v>1079</v>
      </c>
      <c r="S160" s="92" t="s">
        <v>1076</v>
      </c>
      <c r="T160" s="14"/>
      <c r="U160" s="92" t="s">
        <v>1081</v>
      </c>
      <c r="V160" s="40" t="s">
        <v>1054</v>
      </c>
      <c r="W160" s="40" t="s">
        <v>1055</v>
      </c>
      <c r="X160" s="40" t="s">
        <v>1056</v>
      </c>
      <c r="Y160" s="40" t="s">
        <v>1057</v>
      </c>
      <c r="Z160" s="40" t="s">
        <v>1058</v>
      </c>
      <c r="AA160" s="40" t="s">
        <v>1059</v>
      </c>
      <c r="AB160" s="40" t="s">
        <v>1060</v>
      </c>
      <c r="AC160" s="14"/>
      <c r="AD160" s="14"/>
      <c r="AE160" s="13"/>
      <c r="AF160" s="11"/>
      <c r="AG160" s="35"/>
      <c r="AH160" s="11"/>
      <c r="AI160" s="11"/>
    </row>
    <row r="161" spans="2:35" ht="16.5" x14ac:dyDescent="0.3">
      <c r="B161" s="94">
        <v>156.720088524137</v>
      </c>
      <c r="C161" s="75" t="s">
        <v>1052</v>
      </c>
      <c r="D161" s="76" t="s">
        <v>200</v>
      </c>
      <c r="E161" s="76">
        <v>0.01</v>
      </c>
      <c r="F161" s="76" t="s">
        <v>147</v>
      </c>
      <c r="G161" s="76">
        <v>131.69800000000001</v>
      </c>
      <c r="H161" s="76">
        <v>131.709</v>
      </c>
      <c r="I161" s="76">
        <v>131.90799999999999</v>
      </c>
      <c r="J161" s="75" t="s">
        <v>1053</v>
      </c>
      <c r="K161" s="76">
        <v>131.90799999999999</v>
      </c>
      <c r="L161" s="76">
        <v>-0.04</v>
      </c>
      <c r="M161" s="82" t="s">
        <v>73</v>
      </c>
      <c r="O161" s="59">
        <v>1.97</v>
      </c>
      <c r="P161" s="90" t="s">
        <v>1077</v>
      </c>
      <c r="Q161" s="14" t="s">
        <v>1078</v>
      </c>
      <c r="R161" s="14" t="s">
        <v>1079</v>
      </c>
      <c r="S161" s="92" t="s">
        <v>1076</v>
      </c>
      <c r="T161" s="14"/>
      <c r="U161" s="92" t="s">
        <v>1081</v>
      </c>
      <c r="V161" s="40" t="s">
        <v>1054</v>
      </c>
      <c r="W161" s="40" t="s">
        <v>1055</v>
      </c>
      <c r="X161" s="40" t="s">
        <v>1056</v>
      </c>
      <c r="Y161" s="40" t="s">
        <v>1057</v>
      </c>
      <c r="Z161" s="40" t="s">
        <v>1058</v>
      </c>
      <c r="AA161" s="40" t="s">
        <v>1059</v>
      </c>
      <c r="AB161" s="40" t="s">
        <v>1060</v>
      </c>
      <c r="AC161" s="14"/>
      <c r="AD161" s="14"/>
      <c r="AE161" s="13"/>
      <c r="AF161" s="11"/>
      <c r="AG161" s="35"/>
      <c r="AH161" s="11"/>
      <c r="AI161" s="11"/>
    </row>
    <row r="162" spans="2:35" ht="16.5" x14ac:dyDescent="0.3">
      <c r="B162" s="94">
        <v>157.678362303472</v>
      </c>
      <c r="C162" s="73" t="s">
        <v>1090</v>
      </c>
      <c r="D162" s="74" t="s">
        <v>200</v>
      </c>
      <c r="E162" s="74">
        <v>0.03</v>
      </c>
      <c r="F162" s="74" t="s">
        <v>147</v>
      </c>
      <c r="G162" s="74">
        <v>130.65100000000001</v>
      </c>
      <c r="H162" s="74">
        <v>130.65600000000001</v>
      </c>
      <c r="I162" s="74">
        <v>130.75800000000001</v>
      </c>
      <c r="J162" s="73" t="s">
        <v>1091</v>
      </c>
      <c r="K162" s="74">
        <v>130.65600000000001</v>
      </c>
      <c r="L162" s="74">
        <v>-0.12</v>
      </c>
      <c r="M162" s="82" t="s">
        <v>72</v>
      </c>
      <c r="O162" s="59">
        <v>0.14000000000000001</v>
      </c>
      <c r="P162" s="90" t="s">
        <v>1114</v>
      </c>
      <c r="Q162" s="14" t="s">
        <v>1115</v>
      </c>
      <c r="R162" s="14" t="s">
        <v>1116</v>
      </c>
      <c r="S162" s="14" t="s">
        <v>1117</v>
      </c>
      <c r="T162" s="14"/>
      <c r="U162" s="14" t="s">
        <v>1118</v>
      </c>
      <c r="V162" s="40" t="s">
        <v>1082</v>
      </c>
      <c r="W162" s="40" t="s">
        <v>1083</v>
      </c>
      <c r="X162" s="40" t="s">
        <v>1084</v>
      </c>
      <c r="Y162" s="40" t="s">
        <v>1085</v>
      </c>
      <c r="Z162" s="40" t="s">
        <v>1086</v>
      </c>
      <c r="AA162" s="40" t="s">
        <v>1087</v>
      </c>
      <c r="AB162" s="40" t="s">
        <v>1088</v>
      </c>
      <c r="AC162" s="40" t="s">
        <v>1089</v>
      </c>
      <c r="AD162" s="14"/>
      <c r="AE162" s="13"/>
      <c r="AF162" s="11"/>
      <c r="AG162" s="35"/>
      <c r="AH162" s="11"/>
      <c r="AI162" s="11"/>
    </row>
    <row r="163" spans="2:35" ht="16.5" x14ac:dyDescent="0.3">
      <c r="B163" s="94">
        <v>158.636636082807</v>
      </c>
      <c r="C163" s="75" t="s">
        <v>1092</v>
      </c>
      <c r="D163" s="76" t="s">
        <v>200</v>
      </c>
      <c r="E163" s="76">
        <v>0.01</v>
      </c>
      <c r="F163" s="76" t="s">
        <v>147</v>
      </c>
      <c r="G163" s="76">
        <v>130.65199999999999</v>
      </c>
      <c r="H163" s="76">
        <v>130.65799999999999</v>
      </c>
      <c r="I163" s="76">
        <v>130.84899999999999</v>
      </c>
      <c r="J163" s="75" t="s">
        <v>1091</v>
      </c>
      <c r="K163" s="76">
        <v>130.65799999999999</v>
      </c>
      <c r="L163" s="76">
        <v>-0.04</v>
      </c>
      <c r="M163" s="82" t="s">
        <v>72</v>
      </c>
      <c r="O163" s="59">
        <v>0.06</v>
      </c>
      <c r="P163" s="90" t="s">
        <v>1114</v>
      </c>
      <c r="Q163" s="14" t="s">
        <v>1115</v>
      </c>
      <c r="R163" s="14" t="s">
        <v>1116</v>
      </c>
      <c r="S163" s="14" t="s">
        <v>1117</v>
      </c>
      <c r="T163" s="14"/>
      <c r="U163" s="14" t="s">
        <v>1118</v>
      </c>
      <c r="V163" s="40" t="s">
        <v>1082</v>
      </c>
      <c r="W163" s="40" t="s">
        <v>1083</v>
      </c>
      <c r="X163" s="40" t="s">
        <v>1084</v>
      </c>
      <c r="Y163" s="40" t="s">
        <v>1085</v>
      </c>
      <c r="Z163" s="40" t="s">
        <v>1086</v>
      </c>
      <c r="AA163" s="40" t="s">
        <v>1087</v>
      </c>
      <c r="AB163" s="40" t="s">
        <v>1088</v>
      </c>
      <c r="AC163" s="40" t="s">
        <v>1089</v>
      </c>
      <c r="AD163" s="14"/>
      <c r="AE163" s="13"/>
      <c r="AF163" s="11"/>
      <c r="AG163" s="35"/>
      <c r="AH163" s="11"/>
      <c r="AI163" s="11"/>
    </row>
    <row r="164" spans="2:35" ht="16.5" x14ac:dyDescent="0.3">
      <c r="B164" s="94">
        <v>159.594909862142</v>
      </c>
      <c r="C164" s="73" t="s">
        <v>1093</v>
      </c>
      <c r="D164" s="74" t="s">
        <v>200</v>
      </c>
      <c r="E164" s="74">
        <v>0.03</v>
      </c>
      <c r="F164" s="74" t="s">
        <v>147</v>
      </c>
      <c r="G164" s="74">
        <v>130.708</v>
      </c>
      <c r="H164" s="74">
        <v>130.63200000000001</v>
      </c>
      <c r="I164" s="74">
        <v>130.809</v>
      </c>
      <c r="J164" s="73" t="s">
        <v>1094</v>
      </c>
      <c r="K164" s="74">
        <v>130.63900000000001</v>
      </c>
      <c r="L164" s="74">
        <v>-0.12</v>
      </c>
      <c r="M164" s="82" t="s">
        <v>28</v>
      </c>
      <c r="O164" s="59">
        <v>-1.93</v>
      </c>
      <c r="P164" s="90" t="s">
        <v>1119</v>
      </c>
      <c r="Q164" s="14" t="s">
        <v>1120</v>
      </c>
      <c r="R164" s="14" t="s">
        <v>1116</v>
      </c>
      <c r="S164" s="14" t="s">
        <v>1121</v>
      </c>
      <c r="T164" s="14" t="s">
        <v>1122</v>
      </c>
      <c r="U164" s="14"/>
      <c r="V164" s="40" t="s">
        <v>1082</v>
      </c>
      <c r="W164" s="40" t="s">
        <v>1083</v>
      </c>
      <c r="X164" s="40" t="s">
        <v>1084</v>
      </c>
      <c r="Y164" s="40" t="s">
        <v>1085</v>
      </c>
      <c r="Z164" s="40" t="s">
        <v>1086</v>
      </c>
      <c r="AA164" s="40" t="s">
        <v>1087</v>
      </c>
      <c r="AB164" s="40" t="s">
        <v>1088</v>
      </c>
      <c r="AC164" s="40" t="s">
        <v>1089</v>
      </c>
      <c r="AD164" s="14"/>
      <c r="AE164" s="13"/>
      <c r="AF164" s="11"/>
      <c r="AG164" s="35"/>
      <c r="AH164" s="11"/>
      <c r="AI164" s="11"/>
    </row>
    <row r="165" spans="2:35" ht="16.5" x14ac:dyDescent="0.3">
      <c r="B165" s="94">
        <v>160.55318364147701</v>
      </c>
      <c r="C165" s="75" t="s">
        <v>1095</v>
      </c>
      <c r="D165" s="76" t="s">
        <v>200</v>
      </c>
      <c r="E165" s="76">
        <v>0.01</v>
      </c>
      <c r="F165" s="76" t="s">
        <v>147</v>
      </c>
      <c r="G165" s="76">
        <v>130.70599999999999</v>
      </c>
      <c r="H165" s="76">
        <v>130.63499999999999</v>
      </c>
      <c r="I165" s="76">
        <v>130.86500000000001</v>
      </c>
      <c r="J165" s="75" t="s">
        <v>1096</v>
      </c>
      <c r="K165" s="76">
        <v>130.65</v>
      </c>
      <c r="L165" s="76">
        <v>-0.04</v>
      </c>
      <c r="M165" s="82" t="s">
        <v>28</v>
      </c>
      <c r="O165" s="59">
        <v>-0.52</v>
      </c>
      <c r="P165" s="90" t="s">
        <v>1119</v>
      </c>
      <c r="Q165" s="14" t="s">
        <v>1120</v>
      </c>
      <c r="R165" s="14" t="s">
        <v>1116</v>
      </c>
      <c r="S165" s="14" t="s">
        <v>1121</v>
      </c>
      <c r="T165" s="14" t="s">
        <v>1122</v>
      </c>
      <c r="U165" s="14"/>
      <c r="V165" s="40" t="s">
        <v>1082</v>
      </c>
      <c r="W165" s="40" t="s">
        <v>1083</v>
      </c>
      <c r="X165" s="40" t="s">
        <v>1084</v>
      </c>
      <c r="Y165" s="40" t="s">
        <v>1085</v>
      </c>
      <c r="Z165" s="40" t="s">
        <v>1086</v>
      </c>
      <c r="AA165" s="40" t="s">
        <v>1087</v>
      </c>
      <c r="AB165" s="40" t="s">
        <v>1088</v>
      </c>
      <c r="AC165" s="40" t="s">
        <v>1089</v>
      </c>
      <c r="AD165" s="14"/>
      <c r="AE165" s="13"/>
      <c r="AF165" s="11"/>
      <c r="AG165" s="35"/>
      <c r="AH165" s="11"/>
      <c r="AI165" s="11"/>
    </row>
    <row r="166" spans="2:35" ht="16.5" x14ac:dyDescent="0.3">
      <c r="B166" s="94">
        <v>161.51145742081201</v>
      </c>
      <c r="C166" s="73" t="s">
        <v>1097</v>
      </c>
      <c r="D166" s="74" t="s">
        <v>200</v>
      </c>
      <c r="E166" s="74">
        <v>0.02</v>
      </c>
      <c r="F166" s="74" t="s">
        <v>147</v>
      </c>
      <c r="G166" s="74">
        <v>130.64400000000001</v>
      </c>
      <c r="H166" s="74">
        <v>130.51</v>
      </c>
      <c r="I166" s="74">
        <v>130.74100000000001</v>
      </c>
      <c r="J166" s="73" t="s">
        <v>1098</v>
      </c>
      <c r="K166" s="74">
        <v>130.553</v>
      </c>
      <c r="L166" s="74">
        <v>-0.08</v>
      </c>
      <c r="M166" s="82" t="s">
        <v>28</v>
      </c>
      <c r="O166" s="59">
        <v>-1.7</v>
      </c>
      <c r="P166" s="90" t="s">
        <v>1123</v>
      </c>
      <c r="Q166" s="14" t="s">
        <v>1120</v>
      </c>
      <c r="R166" s="14" t="s">
        <v>1124</v>
      </c>
      <c r="S166" s="14" t="s">
        <v>1125</v>
      </c>
      <c r="T166" s="14" t="s">
        <v>962</v>
      </c>
      <c r="U166" s="14"/>
      <c r="V166" s="40" t="s">
        <v>1082</v>
      </c>
      <c r="W166" s="40" t="s">
        <v>1083</v>
      </c>
      <c r="X166" s="40" t="s">
        <v>1084</v>
      </c>
      <c r="Y166" s="40" t="s">
        <v>1085</v>
      </c>
      <c r="Z166" s="40" t="s">
        <v>1086</v>
      </c>
      <c r="AA166" s="40" t="s">
        <v>1087</v>
      </c>
      <c r="AB166" s="40" t="s">
        <v>1088</v>
      </c>
      <c r="AC166" s="40" t="s">
        <v>1089</v>
      </c>
      <c r="AD166" s="38"/>
      <c r="AE166" s="9"/>
      <c r="AF166" s="11"/>
      <c r="AG166" s="35"/>
      <c r="AH166" s="11"/>
      <c r="AI166" s="11"/>
    </row>
    <row r="167" spans="2:35" ht="18.75" x14ac:dyDescent="0.3">
      <c r="B167" s="94">
        <v>162.469731200148</v>
      </c>
      <c r="C167" s="75" t="s">
        <v>1097</v>
      </c>
      <c r="D167" s="76" t="s">
        <v>200</v>
      </c>
      <c r="E167" s="76">
        <v>0.01</v>
      </c>
      <c r="F167" s="76" t="s">
        <v>147</v>
      </c>
      <c r="G167" s="76">
        <v>130.64400000000001</v>
      </c>
      <c r="H167" s="76">
        <v>130.51</v>
      </c>
      <c r="I167" s="76">
        <v>130.74100000000001</v>
      </c>
      <c r="J167" s="75" t="s">
        <v>1099</v>
      </c>
      <c r="K167" s="76">
        <v>130.54400000000001</v>
      </c>
      <c r="L167" s="76">
        <v>-0.04</v>
      </c>
      <c r="M167" s="82" t="s">
        <v>28</v>
      </c>
      <c r="O167" s="59">
        <v>-0.93</v>
      </c>
      <c r="P167" s="90" t="s">
        <v>1126</v>
      </c>
      <c r="Q167" s="14"/>
      <c r="R167" s="14"/>
      <c r="S167" s="14"/>
      <c r="T167" s="14" t="s">
        <v>1127</v>
      </c>
      <c r="U167" s="14"/>
      <c r="V167" s="40" t="s">
        <v>1082</v>
      </c>
      <c r="W167" s="40" t="s">
        <v>1083</v>
      </c>
      <c r="X167" s="40" t="s">
        <v>1084</v>
      </c>
      <c r="Y167" s="40" t="s">
        <v>1085</v>
      </c>
      <c r="Z167" s="40" t="s">
        <v>1086</v>
      </c>
      <c r="AA167" s="40" t="s">
        <v>1087</v>
      </c>
      <c r="AB167" s="40" t="s">
        <v>1088</v>
      </c>
      <c r="AC167" s="40" t="s">
        <v>1089</v>
      </c>
      <c r="AD167" s="39">
        <f>AD97</f>
        <v>647.25000000000045</v>
      </c>
      <c r="AE167" s="9"/>
      <c r="AF167" s="11"/>
      <c r="AG167" s="35"/>
      <c r="AH167" s="11"/>
      <c r="AI167" s="11"/>
    </row>
    <row r="168" spans="2:35" ht="16.5" x14ac:dyDescent="0.3">
      <c r="B168" s="94">
        <v>163.42800497948301</v>
      </c>
      <c r="C168" s="73" t="s">
        <v>1100</v>
      </c>
      <c r="D168" s="74" t="s">
        <v>195</v>
      </c>
      <c r="E168" s="74">
        <v>0.03</v>
      </c>
      <c r="F168" s="74" t="s">
        <v>147</v>
      </c>
      <c r="G168" s="74">
        <v>130.31399999999999</v>
      </c>
      <c r="H168" s="74">
        <v>130.422</v>
      </c>
      <c r="I168" s="74">
        <v>130.21100000000001</v>
      </c>
      <c r="J168" s="73" t="s">
        <v>1101</v>
      </c>
      <c r="K168" s="74">
        <v>130.416</v>
      </c>
      <c r="L168" s="74">
        <v>-0.12</v>
      </c>
      <c r="M168" s="82" t="s">
        <v>28</v>
      </c>
      <c r="O168" s="59">
        <v>-2.86</v>
      </c>
      <c r="P168" s="90" t="s">
        <v>1126</v>
      </c>
      <c r="Q168" s="14"/>
      <c r="R168" s="14"/>
      <c r="S168" s="14"/>
      <c r="T168" s="14" t="s">
        <v>1127</v>
      </c>
      <c r="U168" s="14"/>
      <c r="V168" s="40" t="s">
        <v>1082</v>
      </c>
      <c r="W168" s="40" t="s">
        <v>1083</v>
      </c>
      <c r="X168" s="40" t="s">
        <v>1084</v>
      </c>
      <c r="Y168" s="40" t="s">
        <v>1085</v>
      </c>
      <c r="Z168" s="40" t="s">
        <v>1086</v>
      </c>
      <c r="AA168" s="40" t="s">
        <v>1087</v>
      </c>
      <c r="AB168" s="40" t="s">
        <v>1088</v>
      </c>
      <c r="AC168" s="40" t="s">
        <v>1089</v>
      </c>
    </row>
    <row r="169" spans="2:35" ht="16.5" x14ac:dyDescent="0.3">
      <c r="B169" s="94">
        <v>164.38627875881801</v>
      </c>
      <c r="C169" s="75" t="s">
        <v>1102</v>
      </c>
      <c r="D169" s="76" t="s">
        <v>195</v>
      </c>
      <c r="E169" s="76">
        <v>0.03</v>
      </c>
      <c r="F169" s="76" t="s">
        <v>147</v>
      </c>
      <c r="G169" s="76">
        <v>130.506</v>
      </c>
      <c r="H169" s="76">
        <v>130.50299999999999</v>
      </c>
      <c r="I169" s="76">
        <v>130.40600000000001</v>
      </c>
      <c r="J169" s="75" t="s">
        <v>1103</v>
      </c>
      <c r="K169" s="76">
        <v>130.40799999999999</v>
      </c>
      <c r="L169" s="76">
        <v>-0.12</v>
      </c>
      <c r="M169" s="82" t="s">
        <v>28</v>
      </c>
      <c r="O169" s="59">
        <v>2.75</v>
      </c>
      <c r="P169" s="90" t="s">
        <v>1128</v>
      </c>
      <c r="Q169" s="14" t="s">
        <v>1129</v>
      </c>
      <c r="R169" s="14" t="s">
        <v>1130</v>
      </c>
      <c r="S169" s="14" t="s">
        <v>1131</v>
      </c>
      <c r="T169" s="14"/>
      <c r="U169" s="14" t="s">
        <v>1132</v>
      </c>
      <c r="V169" s="40" t="s">
        <v>1106</v>
      </c>
      <c r="W169" s="40" t="s">
        <v>1107</v>
      </c>
      <c r="X169" s="40" t="s">
        <v>1108</v>
      </c>
      <c r="Y169" s="40" t="s">
        <v>1109</v>
      </c>
      <c r="Z169" s="40" t="s">
        <v>1110</v>
      </c>
      <c r="AA169" s="40" t="s">
        <v>1111</v>
      </c>
      <c r="AB169" s="40" t="s">
        <v>1112</v>
      </c>
      <c r="AC169" s="40" t="s">
        <v>1113</v>
      </c>
    </row>
    <row r="170" spans="2:35" ht="16.5" x14ac:dyDescent="0.3">
      <c r="B170" s="94">
        <v>165.34455253815301</v>
      </c>
      <c r="C170" s="73" t="s">
        <v>1104</v>
      </c>
      <c r="D170" s="74" t="s">
        <v>195</v>
      </c>
      <c r="E170" s="74">
        <v>0.01</v>
      </c>
      <c r="F170" s="74" t="s">
        <v>147</v>
      </c>
      <c r="G170" s="74">
        <v>130.52799999999999</v>
      </c>
      <c r="H170" s="74">
        <v>130.52500000000001</v>
      </c>
      <c r="I170" s="74">
        <v>130.279</v>
      </c>
      <c r="J170" s="73" t="s">
        <v>1105</v>
      </c>
      <c r="K170" s="74">
        <v>130.52500000000001</v>
      </c>
      <c r="L170" s="74">
        <v>-0.04</v>
      </c>
      <c r="M170" s="82" t="s">
        <v>72</v>
      </c>
      <c r="O170" s="59">
        <v>0.02</v>
      </c>
      <c r="P170" s="90" t="s">
        <v>1128</v>
      </c>
      <c r="Q170" s="14" t="s">
        <v>1129</v>
      </c>
      <c r="R170" s="14" t="s">
        <v>1130</v>
      </c>
      <c r="S170" s="14" t="s">
        <v>1131</v>
      </c>
      <c r="T170" s="14"/>
      <c r="U170" s="14" t="s">
        <v>1132</v>
      </c>
      <c r="V170" s="40" t="s">
        <v>1106</v>
      </c>
      <c r="W170" s="40" t="s">
        <v>1107</v>
      </c>
      <c r="X170" s="40" t="s">
        <v>1108</v>
      </c>
      <c r="Y170" s="40" t="s">
        <v>1109</v>
      </c>
      <c r="Z170" s="40" t="s">
        <v>1110</v>
      </c>
      <c r="AA170" s="40" t="s">
        <v>1111</v>
      </c>
      <c r="AB170" s="40" t="s">
        <v>1112</v>
      </c>
      <c r="AC170" s="40" t="s">
        <v>1113</v>
      </c>
    </row>
    <row r="171" spans="2:35" ht="16.5" x14ac:dyDescent="0.3">
      <c r="B171" s="94">
        <v>166.30282631748801</v>
      </c>
      <c r="C171" s="75" t="s">
        <v>1151</v>
      </c>
      <c r="D171" s="76" t="s">
        <v>195</v>
      </c>
      <c r="E171" s="76">
        <v>0.01</v>
      </c>
      <c r="F171" s="76" t="s">
        <v>1152</v>
      </c>
      <c r="G171" s="76">
        <v>1.2099200000000001</v>
      </c>
      <c r="H171" s="76">
        <v>1.22804</v>
      </c>
      <c r="I171" s="76">
        <v>1.1898500000000001</v>
      </c>
      <c r="J171" s="75" t="s">
        <v>1153</v>
      </c>
      <c r="K171" s="76">
        <v>1.2198</v>
      </c>
      <c r="L171" s="76">
        <v>-0.04</v>
      </c>
      <c r="M171" s="82" t="s">
        <v>28</v>
      </c>
      <c r="O171" s="59">
        <v>-9.8800000000000008</v>
      </c>
      <c r="P171" s="90" t="s">
        <v>1269</v>
      </c>
      <c r="Q171" s="14" t="s">
        <v>1270</v>
      </c>
      <c r="R171" s="14" t="s">
        <v>1271</v>
      </c>
      <c r="S171" s="14" t="s">
        <v>1272</v>
      </c>
      <c r="T171" s="14"/>
      <c r="U171" s="14" t="s">
        <v>1273</v>
      </c>
      <c r="V171" s="40" t="s">
        <v>1141</v>
      </c>
      <c r="W171" s="40" t="s">
        <v>1142</v>
      </c>
      <c r="X171" s="40" t="s">
        <v>1143</v>
      </c>
      <c r="Y171" s="40" t="s">
        <v>1144</v>
      </c>
      <c r="Z171" s="40" t="s">
        <v>1145</v>
      </c>
      <c r="AA171" s="40" t="s">
        <v>1146</v>
      </c>
      <c r="AB171" s="40" t="s">
        <v>1147</v>
      </c>
    </row>
    <row r="172" spans="2:35" ht="16.5" x14ac:dyDescent="0.3">
      <c r="B172" s="94">
        <v>167.26110009682299</v>
      </c>
      <c r="C172" s="73" t="s">
        <v>1154</v>
      </c>
      <c r="D172" s="74" t="s">
        <v>195</v>
      </c>
      <c r="E172" s="74">
        <v>0.01</v>
      </c>
      <c r="F172" s="74" t="s">
        <v>1152</v>
      </c>
      <c r="G172" s="74">
        <v>1.2099</v>
      </c>
      <c r="H172" s="74">
        <v>1.2282</v>
      </c>
      <c r="I172" s="74">
        <v>1.1772899999999999</v>
      </c>
      <c r="J172" s="73" t="s">
        <v>1155</v>
      </c>
      <c r="K172" s="74">
        <v>1.2198100000000001</v>
      </c>
      <c r="L172" s="74">
        <v>-0.04</v>
      </c>
      <c r="M172" s="82" t="s">
        <v>28</v>
      </c>
      <c r="O172" s="59">
        <v>-9.91</v>
      </c>
      <c r="P172" s="90" t="s">
        <v>1269</v>
      </c>
      <c r="Q172" s="14" t="s">
        <v>1270</v>
      </c>
      <c r="R172" s="14" t="s">
        <v>1271</v>
      </c>
      <c r="S172" s="14" t="s">
        <v>1272</v>
      </c>
      <c r="T172" s="14"/>
      <c r="U172" s="14" t="s">
        <v>1273</v>
      </c>
      <c r="V172" s="40" t="s">
        <v>1141</v>
      </c>
      <c r="W172" s="40" t="s">
        <v>1142</v>
      </c>
      <c r="X172" s="40" t="s">
        <v>1143</v>
      </c>
      <c r="Y172" s="40" t="s">
        <v>1144</v>
      </c>
      <c r="Z172" s="40" t="s">
        <v>1145</v>
      </c>
      <c r="AA172" s="40" t="s">
        <v>1146</v>
      </c>
      <c r="AB172" s="40" t="s">
        <v>1147</v>
      </c>
    </row>
    <row r="173" spans="2:35" ht="16.5" x14ac:dyDescent="0.3">
      <c r="B173" s="94">
        <v>168.21937387615799</v>
      </c>
      <c r="C173" s="75" t="s">
        <v>1156</v>
      </c>
      <c r="D173" s="76" t="s">
        <v>200</v>
      </c>
      <c r="E173" s="76">
        <v>0.02</v>
      </c>
      <c r="F173" s="76" t="s">
        <v>147</v>
      </c>
      <c r="G173" s="76">
        <v>130.143</v>
      </c>
      <c r="H173" s="76">
        <v>130.035</v>
      </c>
      <c r="I173" s="76">
        <v>130.233</v>
      </c>
      <c r="J173" s="75" t="s">
        <v>1157</v>
      </c>
      <c r="K173" s="76">
        <v>130.065</v>
      </c>
      <c r="L173" s="76">
        <v>-0.08</v>
      </c>
      <c r="M173" s="82" t="s">
        <v>28</v>
      </c>
      <c r="O173" s="59">
        <v>-1.46</v>
      </c>
      <c r="P173" s="90" t="s">
        <v>1274</v>
      </c>
      <c r="Q173" s="14" t="s">
        <v>1275</v>
      </c>
      <c r="R173" s="14" t="s">
        <v>1276</v>
      </c>
      <c r="S173" s="14" t="s">
        <v>1277</v>
      </c>
      <c r="T173" s="14"/>
      <c r="U173" s="14" t="s">
        <v>1278</v>
      </c>
      <c r="V173" s="40" t="s">
        <v>1140</v>
      </c>
      <c r="W173" s="40" t="s">
        <v>1133</v>
      </c>
      <c r="X173" s="40" t="s">
        <v>1134</v>
      </c>
      <c r="Y173" s="40" t="s">
        <v>1135</v>
      </c>
      <c r="Z173" s="40" t="s">
        <v>1136</v>
      </c>
      <c r="AA173" s="40" t="s">
        <v>1137</v>
      </c>
      <c r="AB173" s="40" t="s">
        <v>1138</v>
      </c>
      <c r="AC173" s="40" t="s">
        <v>1139</v>
      </c>
    </row>
    <row r="174" spans="2:35" ht="16.5" x14ac:dyDescent="0.3">
      <c r="B174" s="94">
        <v>169.17764765549401</v>
      </c>
      <c r="C174" s="73" t="s">
        <v>1156</v>
      </c>
      <c r="D174" s="74" t="s">
        <v>200</v>
      </c>
      <c r="E174" s="74">
        <v>0.01</v>
      </c>
      <c r="F174" s="74" t="s">
        <v>147</v>
      </c>
      <c r="G174" s="74">
        <v>130.143</v>
      </c>
      <c r="H174" s="74">
        <v>130.05600000000001</v>
      </c>
      <c r="I174" s="74">
        <v>130.38800000000001</v>
      </c>
      <c r="J174" s="73" t="s">
        <v>1158</v>
      </c>
      <c r="K174" s="74">
        <v>130.1</v>
      </c>
      <c r="L174" s="74">
        <v>-0.04</v>
      </c>
      <c r="M174" s="82" t="s">
        <v>28</v>
      </c>
      <c r="O174" s="59">
        <v>-0.4</v>
      </c>
      <c r="P174" s="90" t="s">
        <v>1274</v>
      </c>
      <c r="Q174" s="14" t="s">
        <v>1275</v>
      </c>
      <c r="R174" s="14" t="s">
        <v>1276</v>
      </c>
      <c r="S174" s="14" t="s">
        <v>1277</v>
      </c>
      <c r="T174" s="14"/>
      <c r="U174" s="14" t="s">
        <v>1278</v>
      </c>
      <c r="V174" s="40" t="s">
        <v>1140</v>
      </c>
      <c r="W174" s="40" t="s">
        <v>1133</v>
      </c>
      <c r="X174" s="40" t="s">
        <v>1134</v>
      </c>
      <c r="Y174" s="40" t="s">
        <v>1135</v>
      </c>
      <c r="Z174" s="40" t="s">
        <v>1136</v>
      </c>
      <c r="AA174" s="40" t="s">
        <v>1137</v>
      </c>
      <c r="AB174" s="40" t="s">
        <v>1138</v>
      </c>
      <c r="AC174" s="40" t="s">
        <v>1139</v>
      </c>
    </row>
    <row r="175" spans="2:35" ht="16.5" x14ac:dyDescent="0.3">
      <c r="B175" s="94">
        <v>170.13592143482899</v>
      </c>
      <c r="C175" s="75" t="s">
        <v>1159</v>
      </c>
      <c r="D175" s="76" t="s">
        <v>200</v>
      </c>
      <c r="E175" s="76">
        <v>0.03</v>
      </c>
      <c r="F175" s="76" t="s">
        <v>147</v>
      </c>
      <c r="G175" s="76">
        <v>130.142</v>
      </c>
      <c r="H175" s="76">
        <v>130.06</v>
      </c>
      <c r="I175" s="76">
        <v>130.22999999999999</v>
      </c>
      <c r="J175" s="75" t="s">
        <v>1160</v>
      </c>
      <c r="K175" s="76">
        <v>130.10900000000001</v>
      </c>
      <c r="L175" s="76">
        <v>-0.12</v>
      </c>
      <c r="M175" s="82" t="s">
        <v>28</v>
      </c>
      <c r="O175" s="59">
        <v>-0.92</v>
      </c>
      <c r="P175" s="90" t="s">
        <v>1274</v>
      </c>
      <c r="Q175" s="14" t="s">
        <v>1275</v>
      </c>
      <c r="R175" s="14" t="s">
        <v>1276</v>
      </c>
      <c r="S175" s="14" t="s">
        <v>1277</v>
      </c>
      <c r="T175" s="14"/>
      <c r="U175" s="14" t="s">
        <v>1278</v>
      </c>
      <c r="V175" s="40" t="s">
        <v>1140</v>
      </c>
      <c r="W175" s="40" t="s">
        <v>1133</v>
      </c>
      <c r="X175" s="40" t="s">
        <v>1134</v>
      </c>
      <c r="Y175" s="40" t="s">
        <v>1135</v>
      </c>
      <c r="Z175" s="40" t="s">
        <v>1136</v>
      </c>
      <c r="AA175" s="40" t="s">
        <v>1137</v>
      </c>
      <c r="AB175" s="40" t="s">
        <v>1138</v>
      </c>
      <c r="AC175" s="40" t="s">
        <v>1139</v>
      </c>
    </row>
    <row r="176" spans="2:35" ht="16.5" x14ac:dyDescent="0.3">
      <c r="B176" s="94">
        <v>171.09419521416399</v>
      </c>
      <c r="C176" s="73" t="s">
        <v>1161</v>
      </c>
      <c r="D176" s="74" t="s">
        <v>195</v>
      </c>
      <c r="E176" s="74">
        <v>0.01</v>
      </c>
      <c r="F176" s="74" t="s">
        <v>1152</v>
      </c>
      <c r="G176" s="74">
        <v>1.21235</v>
      </c>
      <c r="H176" s="74">
        <v>1.2139899999999999</v>
      </c>
      <c r="I176" s="74">
        <v>1.2101599999999999</v>
      </c>
      <c r="J176" s="73" t="s">
        <v>1162</v>
      </c>
      <c r="K176" s="74">
        <v>1.2129000000000001</v>
      </c>
      <c r="L176" s="74">
        <v>-0.04</v>
      </c>
      <c r="M176" s="82" t="s">
        <v>28</v>
      </c>
      <c r="O176" s="59">
        <v>-0.55000000000000004</v>
      </c>
      <c r="P176" s="90" t="s">
        <v>1274</v>
      </c>
      <c r="Q176" s="14" t="s">
        <v>1275</v>
      </c>
      <c r="R176" s="14" t="s">
        <v>1276</v>
      </c>
      <c r="S176" s="14" t="s">
        <v>1277</v>
      </c>
      <c r="T176" s="14"/>
      <c r="U176" s="14" t="s">
        <v>1278</v>
      </c>
      <c r="V176" s="40" t="s">
        <v>1141</v>
      </c>
      <c r="W176" s="40" t="s">
        <v>1142</v>
      </c>
      <c r="X176" s="40" t="s">
        <v>1143</v>
      </c>
      <c r="Y176" s="40" t="s">
        <v>1144</v>
      </c>
      <c r="Z176" s="40" t="s">
        <v>1145</v>
      </c>
      <c r="AA176" s="40" t="s">
        <v>1146</v>
      </c>
      <c r="AB176" s="40" t="s">
        <v>1147</v>
      </c>
    </row>
    <row r="177" spans="2:38" ht="16.5" x14ac:dyDescent="0.3">
      <c r="B177" s="94">
        <v>172.05246899349899</v>
      </c>
      <c r="C177" s="75" t="s">
        <v>1163</v>
      </c>
      <c r="D177" s="76" t="s">
        <v>200</v>
      </c>
      <c r="E177" s="76">
        <v>0.03</v>
      </c>
      <c r="F177" s="76" t="s">
        <v>1152</v>
      </c>
      <c r="G177" s="76">
        <v>1.2128699999999999</v>
      </c>
      <c r="H177" s="76">
        <v>1.2129799999999999</v>
      </c>
      <c r="I177" s="76">
        <v>1.2178100000000001</v>
      </c>
      <c r="J177" s="75" t="s">
        <v>1164</v>
      </c>
      <c r="K177" s="76">
        <v>1.2150099999999999</v>
      </c>
      <c r="L177" s="76">
        <v>-0.12</v>
      </c>
      <c r="M177" s="82" t="s">
        <v>28</v>
      </c>
      <c r="O177" s="59">
        <v>6.42</v>
      </c>
      <c r="P177" s="90" t="s">
        <v>1279</v>
      </c>
      <c r="Q177" s="14" t="s">
        <v>1280</v>
      </c>
      <c r="R177" s="14" t="s">
        <v>1281</v>
      </c>
      <c r="S177" s="14" t="s">
        <v>1282</v>
      </c>
      <c r="T177" s="14"/>
      <c r="U177" s="14" t="s">
        <v>1283</v>
      </c>
      <c r="V177" s="40" t="s">
        <v>1141</v>
      </c>
      <c r="W177" s="40" t="s">
        <v>1142</v>
      </c>
      <c r="X177" s="40" t="s">
        <v>1143</v>
      </c>
      <c r="Y177" s="40" t="s">
        <v>1144</v>
      </c>
      <c r="Z177" s="40" t="s">
        <v>1145</v>
      </c>
      <c r="AA177" s="40" t="s">
        <v>1146</v>
      </c>
      <c r="AB177" s="40" t="s">
        <v>1147</v>
      </c>
    </row>
    <row r="178" spans="2:38" ht="16.5" x14ac:dyDescent="0.3">
      <c r="B178" s="94">
        <v>173.01074277283399</v>
      </c>
      <c r="C178" s="73" t="s">
        <v>1165</v>
      </c>
      <c r="D178" s="74" t="s">
        <v>200</v>
      </c>
      <c r="E178" s="74">
        <v>0.03</v>
      </c>
      <c r="F178" s="74" t="s">
        <v>147</v>
      </c>
      <c r="G178" s="74">
        <v>130.178</v>
      </c>
      <c r="H178" s="74">
        <v>130.07599999999999</v>
      </c>
      <c r="I178" s="74">
        <v>130.27500000000001</v>
      </c>
      <c r="J178" s="73" t="s">
        <v>1166</v>
      </c>
      <c r="K178" s="74">
        <v>130.10599999999999</v>
      </c>
      <c r="L178" s="74">
        <v>-0.12</v>
      </c>
      <c r="M178" s="82" t="s">
        <v>28</v>
      </c>
      <c r="O178" s="59">
        <v>-2.02</v>
      </c>
      <c r="P178" s="90" t="s">
        <v>1284</v>
      </c>
      <c r="Q178" s="14"/>
      <c r="R178" s="14"/>
      <c r="S178" s="14"/>
      <c r="T178" s="14"/>
      <c r="U178" s="14"/>
      <c r="V178" s="40" t="s">
        <v>1140</v>
      </c>
      <c r="W178" s="40" t="s">
        <v>1133</v>
      </c>
      <c r="X178" s="40" t="s">
        <v>1134</v>
      </c>
      <c r="Y178" s="40" t="s">
        <v>1135</v>
      </c>
      <c r="Z178" s="40" t="s">
        <v>1136</v>
      </c>
      <c r="AA178" s="40" t="s">
        <v>1137</v>
      </c>
      <c r="AB178" s="40" t="s">
        <v>1138</v>
      </c>
      <c r="AC178" s="40" t="s">
        <v>1139</v>
      </c>
      <c r="AG178" s="5"/>
    </row>
    <row r="179" spans="2:38" ht="16.5" x14ac:dyDescent="0.3">
      <c r="B179" s="94">
        <v>173.96901655216899</v>
      </c>
      <c r="C179" s="75" t="s">
        <v>1167</v>
      </c>
      <c r="D179" s="76" t="s">
        <v>200</v>
      </c>
      <c r="E179" s="76">
        <v>0.01</v>
      </c>
      <c r="F179" s="76" t="s">
        <v>147</v>
      </c>
      <c r="G179" s="76">
        <v>130.191</v>
      </c>
      <c r="H179" s="76">
        <v>130.07</v>
      </c>
      <c r="I179" s="76">
        <v>130.47900000000001</v>
      </c>
      <c r="J179" s="75" t="s">
        <v>1168</v>
      </c>
      <c r="K179" s="76">
        <v>130.10599999999999</v>
      </c>
      <c r="L179" s="76">
        <v>-0.04</v>
      </c>
      <c r="M179" s="82" t="s">
        <v>28</v>
      </c>
      <c r="O179" s="59">
        <v>-0.8</v>
      </c>
      <c r="P179" s="90" t="s">
        <v>1284</v>
      </c>
      <c r="Q179" s="14"/>
      <c r="R179" s="14"/>
      <c r="S179" s="14"/>
      <c r="T179" s="14"/>
      <c r="V179" s="40" t="s">
        <v>1140</v>
      </c>
      <c r="W179" s="40" t="s">
        <v>1133</v>
      </c>
      <c r="X179" s="40" t="s">
        <v>1134</v>
      </c>
      <c r="Y179" s="40" t="s">
        <v>1135</v>
      </c>
      <c r="Z179" s="40" t="s">
        <v>1136</v>
      </c>
      <c r="AA179" s="40" t="s">
        <v>1137</v>
      </c>
      <c r="AB179" s="40" t="s">
        <v>1138</v>
      </c>
      <c r="AC179" s="40" t="s">
        <v>1139</v>
      </c>
      <c r="AG179" s="5"/>
      <c r="AK179" s="41"/>
      <c r="AL179" s="41"/>
    </row>
    <row r="180" spans="2:38" ht="16.5" x14ac:dyDescent="0.3">
      <c r="B180" s="94">
        <v>174.927290331504</v>
      </c>
      <c r="C180" s="73" t="s">
        <v>1163</v>
      </c>
      <c r="D180" s="74" t="s">
        <v>200</v>
      </c>
      <c r="E180" s="74">
        <v>0.01</v>
      </c>
      <c r="F180" s="74" t="s">
        <v>1152</v>
      </c>
      <c r="G180" s="74">
        <v>1.2128699999999999</v>
      </c>
      <c r="H180" s="74">
        <v>1.2129799999999999</v>
      </c>
      <c r="I180" s="74">
        <v>1.2174100000000001</v>
      </c>
      <c r="J180" s="73" t="s">
        <v>1169</v>
      </c>
      <c r="K180" s="74">
        <v>1.2148399999999999</v>
      </c>
      <c r="L180" s="74">
        <v>-0.04</v>
      </c>
      <c r="M180" s="82" t="s">
        <v>28</v>
      </c>
      <c r="O180" s="59">
        <v>1.97</v>
      </c>
      <c r="P180" s="90" t="s">
        <v>1285</v>
      </c>
      <c r="Q180" s="14" t="s">
        <v>1286</v>
      </c>
      <c r="R180" s="14" t="s">
        <v>1287</v>
      </c>
      <c r="S180" s="14" t="s">
        <v>1117</v>
      </c>
      <c r="T180" s="14"/>
      <c r="U180" s="14" t="s">
        <v>1288</v>
      </c>
      <c r="V180" s="40" t="s">
        <v>1141</v>
      </c>
      <c r="W180" s="40" t="s">
        <v>1142</v>
      </c>
      <c r="X180" s="40" t="s">
        <v>1143</v>
      </c>
      <c r="Y180" s="40" t="s">
        <v>1144</v>
      </c>
      <c r="Z180" s="40" t="s">
        <v>1145</v>
      </c>
      <c r="AA180" s="40" t="s">
        <v>1146</v>
      </c>
      <c r="AB180" s="40" t="s">
        <v>1147</v>
      </c>
    </row>
    <row r="181" spans="2:38" ht="16.5" x14ac:dyDescent="0.3">
      <c r="B181" s="94">
        <v>175.88556411083999</v>
      </c>
      <c r="C181" s="75" t="s">
        <v>1170</v>
      </c>
      <c r="D181" s="76" t="s">
        <v>200</v>
      </c>
      <c r="E181" s="76">
        <v>0.02</v>
      </c>
      <c r="F181" s="76" t="s">
        <v>1152</v>
      </c>
      <c r="G181" s="76">
        <v>1.2194400000000001</v>
      </c>
      <c r="H181" s="76">
        <v>1.2169300000000001</v>
      </c>
      <c r="I181" s="76">
        <v>1.2224999999999999</v>
      </c>
      <c r="J181" s="75" t="s">
        <v>1171</v>
      </c>
      <c r="K181" s="76">
        <v>1.2211099999999999</v>
      </c>
      <c r="L181" s="76">
        <v>-0.08</v>
      </c>
      <c r="M181" s="82" t="s">
        <v>28</v>
      </c>
      <c r="O181" s="59">
        <v>3.34</v>
      </c>
      <c r="P181" s="90" t="s">
        <v>1285</v>
      </c>
      <c r="Q181" s="14" t="s">
        <v>1286</v>
      </c>
      <c r="R181" s="14" t="s">
        <v>1287</v>
      </c>
      <c r="S181" s="14" t="s">
        <v>1117</v>
      </c>
      <c r="T181" s="14"/>
      <c r="U181" s="14" t="s">
        <v>1288</v>
      </c>
      <c r="V181" s="40" t="s">
        <v>1141</v>
      </c>
      <c r="W181" s="40" t="s">
        <v>1142</v>
      </c>
      <c r="X181" s="40" t="s">
        <v>1143</v>
      </c>
      <c r="Y181" s="40" t="s">
        <v>1144</v>
      </c>
      <c r="Z181" s="40" t="s">
        <v>1145</v>
      </c>
      <c r="AA181" s="40" t="s">
        <v>1146</v>
      </c>
      <c r="AB181" s="40" t="s">
        <v>1147</v>
      </c>
      <c r="AG181" s="5"/>
    </row>
    <row r="182" spans="2:38" ht="16.5" x14ac:dyDescent="0.3">
      <c r="B182" s="94">
        <v>176.843837890175</v>
      </c>
      <c r="C182" s="73" t="s">
        <v>1172</v>
      </c>
      <c r="D182" s="74" t="s">
        <v>200</v>
      </c>
      <c r="E182" s="74">
        <v>0.06</v>
      </c>
      <c r="F182" s="74" t="s">
        <v>1152</v>
      </c>
      <c r="G182" s="74">
        <v>1.21967</v>
      </c>
      <c r="H182" s="74">
        <v>1.2169700000000001</v>
      </c>
      <c r="I182" s="74">
        <v>1.2224600000000001</v>
      </c>
      <c r="J182" s="73" t="s">
        <v>1173</v>
      </c>
      <c r="K182" s="74">
        <v>1.2211099999999999</v>
      </c>
      <c r="L182" s="74">
        <v>-0.24</v>
      </c>
      <c r="M182" s="82" t="s">
        <v>28</v>
      </c>
      <c r="O182" s="59">
        <v>8.64</v>
      </c>
      <c r="P182" s="90" t="s">
        <v>1285</v>
      </c>
      <c r="Q182" s="14" t="s">
        <v>1286</v>
      </c>
      <c r="R182" s="14" t="s">
        <v>1287</v>
      </c>
      <c r="S182" s="14" t="s">
        <v>1117</v>
      </c>
      <c r="T182" s="14"/>
      <c r="U182" s="14" t="s">
        <v>1288</v>
      </c>
      <c r="V182" s="40" t="s">
        <v>1141</v>
      </c>
      <c r="W182" s="40" t="s">
        <v>1142</v>
      </c>
      <c r="X182" s="40" t="s">
        <v>1143</v>
      </c>
      <c r="Y182" s="40" t="s">
        <v>1144</v>
      </c>
      <c r="Z182" s="40" t="s">
        <v>1145</v>
      </c>
      <c r="AA182" s="40" t="s">
        <v>1146</v>
      </c>
      <c r="AB182" s="40" t="s">
        <v>1147</v>
      </c>
      <c r="AG182" s="5"/>
      <c r="AK182" s="41"/>
      <c r="AL182" s="41"/>
    </row>
    <row r="183" spans="2:38" ht="16.5" x14ac:dyDescent="0.3">
      <c r="B183" s="94">
        <v>177.80211166951</v>
      </c>
      <c r="C183" s="75" t="s">
        <v>1174</v>
      </c>
      <c r="D183" s="76" t="s">
        <v>200</v>
      </c>
      <c r="E183" s="76">
        <v>0.01</v>
      </c>
      <c r="F183" s="76" t="s">
        <v>1152</v>
      </c>
      <c r="G183" s="76">
        <v>1.2244999999999999</v>
      </c>
      <c r="H183" s="76">
        <v>1.2222200000000001</v>
      </c>
      <c r="I183" s="76">
        <v>1.2316499999999999</v>
      </c>
      <c r="J183" s="75" t="s">
        <v>1175</v>
      </c>
      <c r="K183" s="76">
        <v>1.2222200000000001</v>
      </c>
      <c r="L183" s="76">
        <v>-0.04</v>
      </c>
      <c r="M183" s="82" t="s">
        <v>28</v>
      </c>
      <c r="O183" s="59">
        <v>-2.2799999999999998</v>
      </c>
      <c r="P183" s="90" t="s">
        <v>1289</v>
      </c>
      <c r="Q183" s="14"/>
      <c r="R183" s="14" t="s">
        <v>1290</v>
      </c>
      <c r="S183" s="14" t="s">
        <v>1291</v>
      </c>
      <c r="T183" s="14"/>
      <c r="U183" s="14"/>
      <c r="V183" s="40"/>
      <c r="W183" s="40" t="s">
        <v>1202</v>
      </c>
      <c r="X183" s="40" t="s">
        <v>1201</v>
      </c>
      <c r="Y183" s="40" t="s">
        <v>1201</v>
      </c>
      <c r="Z183" s="40" t="s">
        <v>1200</v>
      </c>
      <c r="AA183" s="40" t="s">
        <v>1199</v>
      </c>
      <c r="AB183" s="40" t="s">
        <v>1198</v>
      </c>
      <c r="AC183" s="40" t="s">
        <v>1197</v>
      </c>
    </row>
    <row r="184" spans="2:38" ht="16.5" x14ac:dyDescent="0.3">
      <c r="B184" s="94">
        <v>178.760385448845</v>
      </c>
      <c r="C184" s="73" t="s">
        <v>1176</v>
      </c>
      <c r="D184" s="74" t="s">
        <v>200</v>
      </c>
      <c r="E184" s="74">
        <v>0.01</v>
      </c>
      <c r="F184" s="74" t="s">
        <v>1152</v>
      </c>
      <c r="G184" s="74">
        <v>1.2248699999999999</v>
      </c>
      <c r="H184" s="74">
        <v>1.2198500000000001</v>
      </c>
      <c r="I184" s="74">
        <v>1.23173</v>
      </c>
      <c r="J184" s="73" t="s">
        <v>1177</v>
      </c>
      <c r="K184" s="74">
        <v>1.22431</v>
      </c>
      <c r="L184" s="74">
        <v>-0.04</v>
      </c>
      <c r="M184" s="82" t="s">
        <v>28</v>
      </c>
      <c r="O184" s="59">
        <v>-0.56000000000000005</v>
      </c>
      <c r="P184" s="90" t="s">
        <v>1292</v>
      </c>
      <c r="Q184" s="90" t="s">
        <v>1292</v>
      </c>
      <c r="R184" s="90" t="s">
        <v>1292</v>
      </c>
      <c r="S184" s="90" t="s">
        <v>1292</v>
      </c>
      <c r="T184" s="90" t="s">
        <v>1292</v>
      </c>
      <c r="U184" s="90" t="s">
        <v>1292</v>
      </c>
      <c r="V184" s="40" t="s">
        <v>1189</v>
      </c>
      <c r="W184" s="40" t="s">
        <v>1190</v>
      </c>
      <c r="X184" s="40" t="s">
        <v>1192</v>
      </c>
      <c r="Y184" s="40" t="s">
        <v>1193</v>
      </c>
      <c r="Z184" s="40" t="s">
        <v>1194</v>
      </c>
      <c r="AA184" s="40" t="s">
        <v>1191</v>
      </c>
      <c r="AB184" s="40" t="s">
        <v>1195</v>
      </c>
      <c r="AC184" s="40" t="s">
        <v>1196</v>
      </c>
    </row>
    <row r="185" spans="2:38" ht="16.5" x14ac:dyDescent="0.3">
      <c r="B185" s="94">
        <v>179.71865922818</v>
      </c>
      <c r="C185" s="75" t="s">
        <v>1178</v>
      </c>
      <c r="D185" s="76" t="s">
        <v>200</v>
      </c>
      <c r="E185" s="76">
        <v>0.02</v>
      </c>
      <c r="F185" s="76" t="s">
        <v>147</v>
      </c>
      <c r="G185" s="76">
        <v>131.786</v>
      </c>
      <c r="H185" s="76">
        <v>131.78899999999999</v>
      </c>
      <c r="I185" s="76">
        <v>131.93199999999999</v>
      </c>
      <c r="J185" s="75" t="s">
        <v>1179</v>
      </c>
      <c r="K185" s="76">
        <v>131.86000000000001</v>
      </c>
      <c r="L185" s="76">
        <v>-0.08</v>
      </c>
      <c r="M185" s="82" t="s">
        <v>28</v>
      </c>
      <c r="O185" s="59">
        <v>1.37</v>
      </c>
      <c r="P185" s="90" t="s">
        <v>1293</v>
      </c>
      <c r="Q185" s="14" t="s">
        <v>1294</v>
      </c>
      <c r="R185" s="14" t="s">
        <v>1295</v>
      </c>
      <c r="S185" s="14" t="s">
        <v>1296</v>
      </c>
      <c r="T185" s="14"/>
      <c r="U185" s="14" t="s">
        <v>1297</v>
      </c>
      <c r="V185" s="40" t="s">
        <v>1189</v>
      </c>
      <c r="W185" s="40" t="s">
        <v>1190</v>
      </c>
      <c r="X185" s="40" t="s">
        <v>1192</v>
      </c>
      <c r="Y185" s="40" t="s">
        <v>1193</v>
      </c>
      <c r="Z185" s="40" t="s">
        <v>1194</v>
      </c>
      <c r="AA185" s="40" t="s">
        <v>1191</v>
      </c>
      <c r="AB185" s="40" t="s">
        <v>1195</v>
      </c>
      <c r="AC185" s="40" t="s">
        <v>1196</v>
      </c>
    </row>
    <row r="186" spans="2:38" ht="16.5" x14ac:dyDescent="0.3">
      <c r="B186" s="94">
        <v>180.676933007515</v>
      </c>
      <c r="C186" s="73" t="s">
        <v>1180</v>
      </c>
      <c r="D186" s="74" t="s">
        <v>200</v>
      </c>
      <c r="E186" s="74">
        <v>0.01</v>
      </c>
      <c r="F186" s="74" t="s">
        <v>147</v>
      </c>
      <c r="G186" s="74">
        <v>131.84899999999999</v>
      </c>
      <c r="H186" s="74">
        <v>131.852</v>
      </c>
      <c r="I186" s="74">
        <v>132.179</v>
      </c>
      <c r="J186" s="73" t="s">
        <v>1181</v>
      </c>
      <c r="K186" s="74">
        <v>131.852</v>
      </c>
      <c r="L186" s="74">
        <v>-0.04</v>
      </c>
      <c r="M186" s="82" t="s">
        <v>72</v>
      </c>
      <c r="O186" s="59">
        <v>0.03</v>
      </c>
      <c r="P186" s="90" t="s">
        <v>1293</v>
      </c>
      <c r="Q186" s="14" t="s">
        <v>1294</v>
      </c>
      <c r="R186" s="14" t="s">
        <v>1295</v>
      </c>
      <c r="S186" s="14" t="s">
        <v>1296</v>
      </c>
      <c r="T186" s="14"/>
      <c r="U186" s="14" t="s">
        <v>1297</v>
      </c>
      <c r="V186" s="14"/>
      <c r="W186" s="40" t="s">
        <v>1202</v>
      </c>
      <c r="X186" s="40" t="s">
        <v>1201</v>
      </c>
      <c r="Y186" s="40" t="s">
        <v>1201</v>
      </c>
      <c r="Z186" s="40" t="s">
        <v>1200</v>
      </c>
      <c r="AA186" s="40" t="s">
        <v>1199</v>
      </c>
      <c r="AB186" s="40" t="s">
        <v>1198</v>
      </c>
      <c r="AC186" s="40" t="s">
        <v>1197</v>
      </c>
    </row>
    <row r="187" spans="2:38" ht="16.5" x14ac:dyDescent="0.3">
      <c r="B187" s="94">
        <v>181.63520678685001</v>
      </c>
      <c r="C187" s="75" t="s">
        <v>1182</v>
      </c>
      <c r="D187" s="76" t="s">
        <v>200</v>
      </c>
      <c r="E187" s="76">
        <v>0.01</v>
      </c>
      <c r="F187" s="76" t="s">
        <v>1152</v>
      </c>
      <c r="G187" s="76">
        <v>1.2258500000000001</v>
      </c>
      <c r="H187" s="76">
        <v>1.2200200000000001</v>
      </c>
      <c r="I187" s="76">
        <v>1.2314700000000001</v>
      </c>
      <c r="J187" s="75" t="s">
        <v>1183</v>
      </c>
      <c r="K187" s="76">
        <v>1.22431</v>
      </c>
      <c r="L187" s="76">
        <v>-0.04</v>
      </c>
      <c r="M187" s="82" t="s">
        <v>28</v>
      </c>
      <c r="O187" s="59">
        <v>-1.54</v>
      </c>
      <c r="P187" s="90" t="s">
        <v>1292</v>
      </c>
      <c r="Q187" s="90" t="s">
        <v>1292</v>
      </c>
      <c r="R187" s="90" t="s">
        <v>1292</v>
      </c>
      <c r="S187" s="90" t="s">
        <v>1292</v>
      </c>
      <c r="T187" s="90" t="s">
        <v>1292</v>
      </c>
      <c r="U187" s="90" t="s">
        <v>1292</v>
      </c>
      <c r="V187" s="14"/>
      <c r="W187" s="40" t="s">
        <v>1202</v>
      </c>
      <c r="X187" s="40" t="s">
        <v>1201</v>
      </c>
      <c r="Y187" s="40" t="s">
        <v>1201</v>
      </c>
      <c r="Z187" s="40" t="s">
        <v>1200</v>
      </c>
      <c r="AA187" s="40" t="s">
        <v>1199</v>
      </c>
      <c r="AB187" s="40" t="s">
        <v>1198</v>
      </c>
      <c r="AC187" s="40" t="s">
        <v>1197</v>
      </c>
    </row>
    <row r="188" spans="2:38" ht="16.5" x14ac:dyDescent="0.3">
      <c r="B188" s="94">
        <v>182.593480566186</v>
      </c>
      <c r="C188" s="73" t="s">
        <v>1178</v>
      </c>
      <c r="D188" s="74" t="s">
        <v>200</v>
      </c>
      <c r="E188" s="74">
        <v>0.01</v>
      </c>
      <c r="F188" s="74" t="s">
        <v>147</v>
      </c>
      <c r="G188" s="74">
        <v>131.786</v>
      </c>
      <c r="H188" s="74">
        <v>131.78899999999999</v>
      </c>
      <c r="I188" s="74">
        <v>131.93199999999999</v>
      </c>
      <c r="J188" s="73" t="s">
        <v>1184</v>
      </c>
      <c r="K188" s="74">
        <v>131.852</v>
      </c>
      <c r="L188" s="74">
        <v>-0.04</v>
      </c>
      <c r="M188" s="82" t="s">
        <v>28</v>
      </c>
      <c r="O188" s="59">
        <v>0.61</v>
      </c>
      <c r="P188" s="90" t="s">
        <v>1298</v>
      </c>
      <c r="Q188" s="14" t="s">
        <v>1299</v>
      </c>
      <c r="R188" s="14" t="s">
        <v>1300</v>
      </c>
      <c r="S188" s="14" t="s">
        <v>1301</v>
      </c>
      <c r="T188" s="14"/>
      <c r="U188" s="14" t="s">
        <v>1302</v>
      </c>
      <c r="V188" s="40" t="s">
        <v>1189</v>
      </c>
      <c r="W188" s="40" t="s">
        <v>1190</v>
      </c>
      <c r="X188" s="40" t="s">
        <v>1192</v>
      </c>
      <c r="Y188" s="40" t="s">
        <v>1193</v>
      </c>
      <c r="Z188" s="40" t="s">
        <v>1194</v>
      </c>
      <c r="AA188" s="40" t="s">
        <v>1191</v>
      </c>
      <c r="AB188" s="40" t="s">
        <v>1195</v>
      </c>
      <c r="AC188" s="40" t="s">
        <v>1196</v>
      </c>
    </row>
    <row r="189" spans="2:38" ht="16.5" x14ac:dyDescent="0.3">
      <c r="B189" s="94">
        <v>183.551754345521</v>
      </c>
      <c r="C189" s="75" t="s">
        <v>1185</v>
      </c>
      <c r="D189" s="76" t="s">
        <v>195</v>
      </c>
      <c r="E189" s="76">
        <v>0.03</v>
      </c>
      <c r="F189" s="76" t="s">
        <v>147</v>
      </c>
      <c r="G189" s="76">
        <v>131.86699999999999</v>
      </c>
      <c r="H189" s="76">
        <v>131.86199999999999</v>
      </c>
      <c r="I189" s="76">
        <v>131.67699999999999</v>
      </c>
      <c r="J189" s="75" t="s">
        <v>1186</v>
      </c>
      <c r="K189" s="76">
        <v>131.86199999999999</v>
      </c>
      <c r="L189" s="76">
        <v>-0.12</v>
      </c>
      <c r="M189" s="82" t="s">
        <v>72</v>
      </c>
      <c r="O189" s="59">
        <v>0.14000000000000001</v>
      </c>
      <c r="P189" s="90" t="s">
        <v>1298</v>
      </c>
      <c r="Q189" s="14" t="s">
        <v>1299</v>
      </c>
      <c r="R189" s="14" t="s">
        <v>1300</v>
      </c>
      <c r="S189" s="14" t="s">
        <v>1301</v>
      </c>
      <c r="T189" s="14"/>
      <c r="U189" s="14" t="s">
        <v>1302</v>
      </c>
      <c r="V189" s="40" t="s">
        <v>1189</v>
      </c>
      <c r="W189" s="40" t="s">
        <v>1190</v>
      </c>
      <c r="X189" s="40" t="s">
        <v>1192</v>
      </c>
      <c r="Y189" s="40" t="s">
        <v>1193</v>
      </c>
      <c r="Z189" s="40" t="s">
        <v>1194</v>
      </c>
      <c r="AA189" s="40" t="s">
        <v>1191</v>
      </c>
      <c r="AB189" s="40" t="s">
        <v>1195</v>
      </c>
      <c r="AC189" s="40" t="s">
        <v>1196</v>
      </c>
    </row>
    <row r="190" spans="2:38" ht="16.5" x14ac:dyDescent="0.3">
      <c r="B190" s="94">
        <v>184.51002812485601</v>
      </c>
      <c r="C190" s="73" t="s">
        <v>1187</v>
      </c>
      <c r="D190" s="74" t="s">
        <v>195</v>
      </c>
      <c r="E190" s="74">
        <v>0.03</v>
      </c>
      <c r="F190" s="74" t="s">
        <v>147</v>
      </c>
      <c r="G190" s="74">
        <v>131.84899999999999</v>
      </c>
      <c r="H190" s="74">
        <v>131.84700000000001</v>
      </c>
      <c r="I190" s="74">
        <v>131.67099999999999</v>
      </c>
      <c r="J190" s="73" t="s">
        <v>1188</v>
      </c>
      <c r="K190" s="74">
        <v>131.84700000000001</v>
      </c>
      <c r="L190" s="74">
        <v>-0.12</v>
      </c>
      <c r="M190" s="82" t="s">
        <v>72</v>
      </c>
      <c r="O190" s="59">
        <v>0.05</v>
      </c>
      <c r="P190" s="90" t="s">
        <v>1298</v>
      </c>
      <c r="Q190" s="14" t="s">
        <v>1299</v>
      </c>
      <c r="R190" s="14" t="s">
        <v>1300</v>
      </c>
      <c r="S190" s="14" t="s">
        <v>1301</v>
      </c>
      <c r="T190" s="14"/>
      <c r="U190" s="14" t="s">
        <v>1302</v>
      </c>
      <c r="V190" s="40" t="s">
        <v>1189</v>
      </c>
      <c r="W190" s="40" t="s">
        <v>1190</v>
      </c>
      <c r="X190" s="40" t="s">
        <v>1192</v>
      </c>
      <c r="Y190" s="40" t="s">
        <v>1193</v>
      </c>
      <c r="Z190" s="40" t="s">
        <v>1194</v>
      </c>
      <c r="AA190" s="40" t="s">
        <v>1191</v>
      </c>
      <c r="AB190" s="40" t="s">
        <v>1195</v>
      </c>
      <c r="AC190" s="40" t="s">
        <v>1196</v>
      </c>
    </row>
    <row r="191" spans="2:38" ht="16.5" x14ac:dyDescent="0.3">
      <c r="B191" s="94">
        <v>185.46830190419101</v>
      </c>
      <c r="C191" s="75" t="s">
        <v>1203</v>
      </c>
      <c r="D191" s="76" t="s">
        <v>195</v>
      </c>
      <c r="E191" s="76">
        <v>0.03</v>
      </c>
      <c r="F191" s="76" t="s">
        <v>147</v>
      </c>
      <c r="G191" s="76">
        <v>131.91399999999999</v>
      </c>
      <c r="H191" s="76">
        <v>131.91</v>
      </c>
      <c r="I191" s="76">
        <v>131.62200000000001</v>
      </c>
      <c r="J191" s="75" t="s">
        <v>1204</v>
      </c>
      <c r="K191" s="76">
        <v>131.91</v>
      </c>
      <c r="L191" s="76">
        <v>-0.12</v>
      </c>
      <c r="M191" s="82" t="s">
        <v>72</v>
      </c>
      <c r="O191" s="59">
        <v>0.11</v>
      </c>
      <c r="P191" s="90" t="s">
        <v>1298</v>
      </c>
      <c r="Q191" s="14" t="s">
        <v>1299</v>
      </c>
      <c r="R191" s="14" t="s">
        <v>1300</v>
      </c>
      <c r="S191" s="14" t="s">
        <v>1301</v>
      </c>
      <c r="T191" s="14"/>
      <c r="U191" s="14" t="s">
        <v>1302</v>
      </c>
      <c r="V191" s="40" t="s">
        <v>1245</v>
      </c>
      <c r="W191" s="40" t="s">
        <v>1246</v>
      </c>
      <c r="X191" s="40" t="s">
        <v>1247</v>
      </c>
      <c r="Y191" s="40" t="s">
        <v>1248</v>
      </c>
      <c r="Z191" s="40" t="s">
        <v>1249</v>
      </c>
      <c r="AA191" s="40" t="s">
        <v>1250</v>
      </c>
      <c r="AB191" s="40" t="s">
        <v>1251</v>
      </c>
      <c r="AC191" s="40" t="s">
        <v>1252</v>
      </c>
    </row>
    <row r="192" spans="2:38" ht="16.5" x14ac:dyDescent="0.3">
      <c r="B192" s="94">
        <v>186.42657568352601</v>
      </c>
      <c r="C192" s="73" t="s">
        <v>1205</v>
      </c>
      <c r="D192" s="74" t="s">
        <v>195</v>
      </c>
      <c r="E192" s="74">
        <v>0.01</v>
      </c>
      <c r="F192" s="74" t="s">
        <v>147</v>
      </c>
      <c r="G192" s="74">
        <v>131.91300000000001</v>
      </c>
      <c r="H192" s="74">
        <v>131.91200000000001</v>
      </c>
      <c r="I192" s="74">
        <v>131.626</v>
      </c>
      <c r="J192" s="73" t="s">
        <v>1204</v>
      </c>
      <c r="K192" s="74">
        <v>131.91200000000001</v>
      </c>
      <c r="L192" s="74">
        <v>-0.04</v>
      </c>
      <c r="M192" s="82" t="s">
        <v>72</v>
      </c>
      <c r="O192" s="59">
        <v>0.01</v>
      </c>
      <c r="P192" s="90" t="s">
        <v>1298</v>
      </c>
      <c r="Q192" s="14" t="s">
        <v>1299</v>
      </c>
      <c r="R192" s="14" t="s">
        <v>1300</v>
      </c>
      <c r="S192" s="14" t="s">
        <v>1301</v>
      </c>
      <c r="T192" s="14"/>
      <c r="U192" s="14" t="s">
        <v>1302</v>
      </c>
      <c r="V192" s="40" t="s">
        <v>1245</v>
      </c>
      <c r="W192" s="40" t="s">
        <v>1246</v>
      </c>
      <c r="X192" s="40" t="s">
        <v>1247</v>
      </c>
      <c r="Y192" s="40" t="s">
        <v>1248</v>
      </c>
      <c r="Z192" s="40" t="s">
        <v>1249</v>
      </c>
      <c r="AA192" s="40" t="s">
        <v>1250</v>
      </c>
      <c r="AB192" s="40" t="s">
        <v>1251</v>
      </c>
      <c r="AC192" s="40" t="s">
        <v>1252</v>
      </c>
    </row>
    <row r="193" spans="2:29" ht="16.5" x14ac:dyDescent="0.3">
      <c r="B193" s="94">
        <v>187.38484946286101</v>
      </c>
      <c r="C193" s="75" t="s">
        <v>1206</v>
      </c>
      <c r="D193" s="76" t="s">
        <v>195</v>
      </c>
      <c r="E193" s="76">
        <v>0.01</v>
      </c>
      <c r="F193" s="76" t="s">
        <v>147</v>
      </c>
      <c r="G193" s="76">
        <v>131.86099999999999</v>
      </c>
      <c r="H193" s="76">
        <v>131.857</v>
      </c>
      <c r="I193" s="76">
        <v>131.33099999999999</v>
      </c>
      <c r="J193" s="75" t="s">
        <v>1207</v>
      </c>
      <c r="K193" s="76">
        <v>131.857</v>
      </c>
      <c r="L193" s="76">
        <v>-0.04</v>
      </c>
      <c r="M193" s="82" t="s">
        <v>72</v>
      </c>
      <c r="O193" s="59">
        <v>0.04</v>
      </c>
      <c r="P193" s="90" t="s">
        <v>1298</v>
      </c>
      <c r="Q193" s="14" t="s">
        <v>1299</v>
      </c>
      <c r="R193" s="14" t="s">
        <v>1300</v>
      </c>
      <c r="S193" s="14" t="s">
        <v>1301</v>
      </c>
      <c r="T193" s="14"/>
      <c r="U193" s="14" t="s">
        <v>1302</v>
      </c>
      <c r="V193" s="40" t="s">
        <v>1245</v>
      </c>
      <c r="W193" s="40" t="s">
        <v>1246</v>
      </c>
      <c r="X193" s="40" t="s">
        <v>1247</v>
      </c>
      <c r="Y193" s="40" t="s">
        <v>1248</v>
      </c>
      <c r="Z193" s="40" t="s">
        <v>1249</v>
      </c>
      <c r="AA193" s="40" t="s">
        <v>1250</v>
      </c>
      <c r="AB193" s="40" t="s">
        <v>1251</v>
      </c>
      <c r="AC193" s="40" t="s">
        <v>1252</v>
      </c>
    </row>
    <row r="194" spans="2:29" ht="16.5" x14ac:dyDescent="0.3">
      <c r="B194" s="94">
        <v>188.34312324219599</v>
      </c>
      <c r="C194" s="73" t="s">
        <v>1208</v>
      </c>
      <c r="D194" s="74" t="s">
        <v>195</v>
      </c>
      <c r="E194" s="74">
        <v>0.01</v>
      </c>
      <c r="F194" s="74" t="s">
        <v>147</v>
      </c>
      <c r="G194" s="74">
        <v>131.86000000000001</v>
      </c>
      <c r="H194" s="74">
        <v>131.858</v>
      </c>
      <c r="I194" s="74">
        <v>131.02199999999999</v>
      </c>
      <c r="J194" s="73" t="s">
        <v>1209</v>
      </c>
      <c r="K194" s="74">
        <v>131.858</v>
      </c>
      <c r="L194" s="74">
        <v>-0.04</v>
      </c>
      <c r="M194" s="82" t="s">
        <v>72</v>
      </c>
      <c r="O194" s="59">
        <v>0.02</v>
      </c>
      <c r="P194" s="90" t="s">
        <v>1298</v>
      </c>
      <c r="Q194" s="14" t="s">
        <v>1299</v>
      </c>
      <c r="R194" s="14" t="s">
        <v>1300</v>
      </c>
      <c r="S194" s="14" t="s">
        <v>1301</v>
      </c>
      <c r="T194" s="14"/>
      <c r="U194" s="14" t="s">
        <v>1302</v>
      </c>
      <c r="V194" s="40" t="s">
        <v>1245</v>
      </c>
      <c r="W194" s="40" t="s">
        <v>1246</v>
      </c>
      <c r="X194" s="40" t="s">
        <v>1247</v>
      </c>
      <c r="Y194" s="40" t="s">
        <v>1248</v>
      </c>
      <c r="Z194" s="40" t="s">
        <v>1249</v>
      </c>
      <c r="AA194" s="40" t="s">
        <v>1250</v>
      </c>
      <c r="AB194" s="40" t="s">
        <v>1251</v>
      </c>
      <c r="AC194" s="40" t="s">
        <v>1252</v>
      </c>
    </row>
    <row r="195" spans="2:29" ht="16.5" x14ac:dyDescent="0.3">
      <c r="B195" s="94">
        <v>189.30139702153201</v>
      </c>
      <c r="C195" s="75" t="s">
        <v>1210</v>
      </c>
      <c r="D195" s="76" t="s">
        <v>195</v>
      </c>
      <c r="E195" s="76">
        <v>0.02</v>
      </c>
      <c r="F195" s="76" t="s">
        <v>147</v>
      </c>
      <c r="G195" s="76">
        <v>132.00800000000001</v>
      </c>
      <c r="H195" s="76">
        <v>132.167</v>
      </c>
      <c r="I195" s="76">
        <v>131.904</v>
      </c>
      <c r="J195" s="75" t="s">
        <v>1211</v>
      </c>
      <c r="K195" s="76">
        <v>131.904</v>
      </c>
      <c r="L195" s="76">
        <v>-0.08</v>
      </c>
      <c r="M195" s="82" t="s">
        <v>73</v>
      </c>
      <c r="O195" s="59">
        <v>1.94</v>
      </c>
      <c r="P195" s="90" t="s">
        <v>1298</v>
      </c>
      <c r="Q195" s="14" t="s">
        <v>1299</v>
      </c>
      <c r="R195" s="14" t="s">
        <v>1300</v>
      </c>
      <c r="S195" s="14" t="s">
        <v>1301</v>
      </c>
      <c r="T195" s="14"/>
      <c r="U195" s="14" t="s">
        <v>1302</v>
      </c>
      <c r="V195" s="40" t="s">
        <v>1245</v>
      </c>
      <c r="W195" s="40" t="s">
        <v>1246</v>
      </c>
      <c r="X195" s="40" t="s">
        <v>1247</v>
      </c>
      <c r="Y195" s="40" t="s">
        <v>1248</v>
      </c>
      <c r="Z195" s="40" t="s">
        <v>1249</v>
      </c>
      <c r="AA195" s="40" t="s">
        <v>1250</v>
      </c>
      <c r="AB195" s="40" t="s">
        <v>1251</v>
      </c>
      <c r="AC195" s="40" t="s">
        <v>1252</v>
      </c>
    </row>
    <row r="196" spans="2:29" ht="16.5" x14ac:dyDescent="0.3">
      <c r="B196" s="94">
        <v>190.25967080086701</v>
      </c>
      <c r="C196" s="73" t="s">
        <v>1212</v>
      </c>
      <c r="D196" s="74" t="s">
        <v>195</v>
      </c>
      <c r="E196" s="74">
        <v>0.01</v>
      </c>
      <c r="F196" s="74" t="s">
        <v>147</v>
      </c>
      <c r="G196" s="74">
        <v>131.98699999999999</v>
      </c>
      <c r="H196" s="74">
        <v>131.97300000000001</v>
      </c>
      <c r="I196" s="74">
        <v>131.34100000000001</v>
      </c>
      <c r="J196" s="73" t="s">
        <v>1213</v>
      </c>
      <c r="K196" s="74">
        <v>131.97300000000001</v>
      </c>
      <c r="L196" s="74">
        <v>-0.04</v>
      </c>
      <c r="M196" s="82" t="s">
        <v>72</v>
      </c>
      <c r="O196" s="59">
        <v>0.13</v>
      </c>
      <c r="P196" s="90" t="s">
        <v>1298</v>
      </c>
      <c r="Q196" s="14" t="s">
        <v>1299</v>
      </c>
      <c r="R196" s="14" t="s">
        <v>1300</v>
      </c>
      <c r="S196" s="14" t="s">
        <v>1301</v>
      </c>
      <c r="T196" s="14"/>
      <c r="U196" s="14" t="s">
        <v>1302</v>
      </c>
      <c r="V196" s="40" t="s">
        <v>1245</v>
      </c>
      <c r="W196" s="40" t="s">
        <v>1246</v>
      </c>
      <c r="X196" s="40" t="s">
        <v>1247</v>
      </c>
      <c r="Y196" s="40" t="s">
        <v>1248</v>
      </c>
      <c r="Z196" s="40" t="s">
        <v>1249</v>
      </c>
      <c r="AA196" s="40" t="s">
        <v>1250</v>
      </c>
      <c r="AB196" s="40" t="s">
        <v>1251</v>
      </c>
      <c r="AC196" s="40" t="s">
        <v>1252</v>
      </c>
    </row>
    <row r="197" spans="2:29" ht="16.5" x14ac:dyDescent="0.3">
      <c r="B197" s="94">
        <v>191.21794458020199</v>
      </c>
      <c r="C197" s="75" t="s">
        <v>1214</v>
      </c>
      <c r="D197" s="76" t="s">
        <v>195</v>
      </c>
      <c r="E197" s="76">
        <v>0.01</v>
      </c>
      <c r="F197" s="76" t="s">
        <v>147</v>
      </c>
      <c r="G197" s="76">
        <v>131.98500000000001</v>
      </c>
      <c r="H197" s="76">
        <v>131.971</v>
      </c>
      <c r="I197" s="76">
        <v>0</v>
      </c>
      <c r="J197" s="75" t="s">
        <v>1213</v>
      </c>
      <c r="K197" s="76">
        <v>131.971</v>
      </c>
      <c r="L197" s="76">
        <v>-0.04</v>
      </c>
      <c r="M197" s="82" t="s">
        <v>72</v>
      </c>
      <c r="O197" s="59">
        <v>0.13</v>
      </c>
      <c r="P197" s="90" t="s">
        <v>1298</v>
      </c>
      <c r="Q197" s="14" t="s">
        <v>1299</v>
      </c>
      <c r="R197" s="14" t="s">
        <v>1300</v>
      </c>
      <c r="S197" s="14" t="s">
        <v>1301</v>
      </c>
      <c r="T197" s="14"/>
      <c r="U197" s="14" t="s">
        <v>1302</v>
      </c>
      <c r="V197" s="40" t="s">
        <v>1245</v>
      </c>
      <c r="W197" s="40" t="s">
        <v>1246</v>
      </c>
      <c r="X197" s="40" t="s">
        <v>1247</v>
      </c>
      <c r="Y197" s="40" t="s">
        <v>1248</v>
      </c>
      <c r="Z197" s="40" t="s">
        <v>1249</v>
      </c>
      <c r="AA197" s="40" t="s">
        <v>1250</v>
      </c>
      <c r="AB197" s="40" t="s">
        <v>1251</v>
      </c>
      <c r="AC197" s="40" t="s">
        <v>1252</v>
      </c>
    </row>
    <row r="198" spans="2:29" ht="16.5" x14ac:dyDescent="0.3">
      <c r="B198" s="94">
        <v>192.17621835953699</v>
      </c>
      <c r="C198" s="73" t="s">
        <v>1215</v>
      </c>
      <c r="D198" s="74" t="s">
        <v>195</v>
      </c>
      <c r="E198" s="74">
        <v>0.01</v>
      </c>
      <c r="F198" s="74" t="s">
        <v>147</v>
      </c>
      <c r="G198" s="74">
        <v>131.97800000000001</v>
      </c>
      <c r="H198" s="74">
        <v>131.976</v>
      </c>
      <c r="I198" s="74">
        <v>131.04</v>
      </c>
      <c r="J198" s="73" t="s">
        <v>1213</v>
      </c>
      <c r="K198" s="74">
        <v>131.976</v>
      </c>
      <c r="L198" s="74">
        <v>-0.04</v>
      </c>
      <c r="M198" s="82" t="s">
        <v>72</v>
      </c>
      <c r="O198" s="59">
        <v>0.02</v>
      </c>
      <c r="P198" s="90" t="s">
        <v>1298</v>
      </c>
      <c r="Q198" s="14" t="s">
        <v>1299</v>
      </c>
      <c r="R198" s="14" t="s">
        <v>1300</v>
      </c>
      <c r="S198" s="14" t="s">
        <v>1301</v>
      </c>
      <c r="T198" s="14"/>
      <c r="U198" s="14" t="s">
        <v>1302</v>
      </c>
      <c r="V198" s="40" t="s">
        <v>1245</v>
      </c>
      <c r="W198" s="40" t="s">
        <v>1246</v>
      </c>
      <c r="X198" s="40" t="s">
        <v>1247</v>
      </c>
      <c r="Y198" s="40" t="s">
        <v>1248</v>
      </c>
      <c r="Z198" s="40" t="s">
        <v>1249</v>
      </c>
      <c r="AA198" s="40" t="s">
        <v>1250</v>
      </c>
      <c r="AB198" s="40" t="s">
        <v>1251</v>
      </c>
      <c r="AC198" s="40" t="s">
        <v>1252</v>
      </c>
    </row>
    <row r="199" spans="2:29" ht="16.5" x14ac:dyDescent="0.3">
      <c r="B199" s="94">
        <v>193.13449213887199</v>
      </c>
      <c r="C199" s="75" t="s">
        <v>1216</v>
      </c>
      <c r="D199" s="76" t="s">
        <v>195</v>
      </c>
      <c r="E199" s="76">
        <v>0.08</v>
      </c>
      <c r="F199" s="76" t="s">
        <v>147</v>
      </c>
      <c r="G199" s="76">
        <v>131.88200000000001</v>
      </c>
      <c r="H199" s="76">
        <v>132.02500000000001</v>
      </c>
      <c r="I199" s="76">
        <v>131.625</v>
      </c>
      <c r="J199" s="75" t="s">
        <v>1217</v>
      </c>
      <c r="K199" s="76">
        <v>131.98599999999999</v>
      </c>
      <c r="L199" s="76">
        <v>-0.32</v>
      </c>
      <c r="M199" s="82" t="s">
        <v>28</v>
      </c>
      <c r="O199" s="59">
        <v>-7.73</v>
      </c>
      <c r="P199" s="90" t="s">
        <v>1304</v>
      </c>
      <c r="Q199" s="14"/>
      <c r="R199" s="14"/>
      <c r="S199" s="90" t="s">
        <v>1303</v>
      </c>
      <c r="T199" s="14"/>
      <c r="U199" s="14"/>
      <c r="V199" s="40" t="s">
        <v>1245</v>
      </c>
      <c r="W199" s="40" t="s">
        <v>1246</v>
      </c>
      <c r="X199" s="40" t="s">
        <v>1247</v>
      </c>
      <c r="Y199" s="40" t="s">
        <v>1248</v>
      </c>
      <c r="Z199" s="40" t="s">
        <v>1249</v>
      </c>
      <c r="AA199" s="40" t="s">
        <v>1250</v>
      </c>
      <c r="AB199" s="40" t="s">
        <v>1251</v>
      </c>
      <c r="AC199" s="40" t="s">
        <v>1252</v>
      </c>
    </row>
    <row r="200" spans="2:29" ht="16.5" x14ac:dyDescent="0.3">
      <c r="B200" s="94">
        <v>194.09276591820699</v>
      </c>
      <c r="C200" s="73" t="s">
        <v>1218</v>
      </c>
      <c r="D200" s="74" t="s">
        <v>200</v>
      </c>
      <c r="E200" s="74">
        <v>0.1</v>
      </c>
      <c r="F200" s="74" t="s">
        <v>147</v>
      </c>
      <c r="G200" s="74">
        <v>131.99600000000001</v>
      </c>
      <c r="H200" s="74">
        <v>0</v>
      </c>
      <c r="I200" s="74">
        <v>132.07599999999999</v>
      </c>
      <c r="J200" s="73" t="s">
        <v>1219</v>
      </c>
      <c r="K200" s="74">
        <v>131.98599999999999</v>
      </c>
      <c r="L200" s="74">
        <v>-0.4</v>
      </c>
      <c r="M200" s="82" t="s">
        <v>28</v>
      </c>
      <c r="O200" s="59">
        <v>-0.93</v>
      </c>
      <c r="P200" s="90" t="s">
        <v>1304</v>
      </c>
      <c r="Q200" s="85"/>
      <c r="R200" s="85"/>
      <c r="S200" s="90" t="s">
        <v>1303</v>
      </c>
      <c r="T200" s="85"/>
      <c r="U200" s="85"/>
      <c r="V200" s="40" t="s">
        <v>1245</v>
      </c>
      <c r="W200" s="40" t="s">
        <v>1246</v>
      </c>
      <c r="X200" s="40" t="s">
        <v>1247</v>
      </c>
      <c r="Y200" s="40" t="s">
        <v>1248</v>
      </c>
      <c r="Z200" s="40" t="s">
        <v>1249</v>
      </c>
      <c r="AA200" s="40" t="s">
        <v>1250</v>
      </c>
      <c r="AB200" s="40" t="s">
        <v>1251</v>
      </c>
      <c r="AC200" s="40" t="s">
        <v>1252</v>
      </c>
    </row>
    <row r="201" spans="2:29" ht="16.5" x14ac:dyDescent="0.3">
      <c r="B201" s="94">
        <v>195.051039697542</v>
      </c>
      <c r="C201" s="75" t="s">
        <v>1220</v>
      </c>
      <c r="D201" s="76" t="s">
        <v>200</v>
      </c>
      <c r="E201" s="76">
        <v>0.1</v>
      </c>
      <c r="F201" s="76" t="s">
        <v>147</v>
      </c>
      <c r="G201" s="76">
        <v>131.988</v>
      </c>
      <c r="H201" s="76">
        <v>131.989</v>
      </c>
      <c r="I201" s="76">
        <v>132.04300000000001</v>
      </c>
      <c r="J201" s="75" t="s">
        <v>1221</v>
      </c>
      <c r="K201" s="76">
        <v>131.989</v>
      </c>
      <c r="L201" s="76">
        <v>-0.4</v>
      </c>
      <c r="M201" s="82" t="s">
        <v>72</v>
      </c>
      <c r="N201" s="65"/>
      <c r="O201" s="59">
        <v>0.1</v>
      </c>
      <c r="P201" s="90" t="s">
        <v>1304</v>
      </c>
      <c r="Q201" s="85"/>
      <c r="R201" s="85"/>
      <c r="S201" s="90" t="s">
        <v>1303</v>
      </c>
      <c r="T201" s="85"/>
      <c r="U201" s="85"/>
      <c r="V201" s="40" t="s">
        <v>1245</v>
      </c>
      <c r="W201" s="40" t="s">
        <v>1246</v>
      </c>
      <c r="X201" s="40" t="s">
        <v>1247</v>
      </c>
      <c r="Y201" s="40" t="s">
        <v>1248</v>
      </c>
      <c r="Z201" s="40" t="s">
        <v>1249</v>
      </c>
      <c r="AA201" s="40" t="s">
        <v>1250</v>
      </c>
      <c r="AB201" s="40" t="s">
        <v>1251</v>
      </c>
      <c r="AC201" s="40" t="s">
        <v>1252</v>
      </c>
    </row>
    <row r="202" spans="2:29" ht="16.5" x14ac:dyDescent="0.3">
      <c r="B202" s="94">
        <v>196.00931347687799</v>
      </c>
      <c r="C202" s="73" t="s">
        <v>1222</v>
      </c>
      <c r="D202" s="74" t="s">
        <v>200</v>
      </c>
      <c r="E202" s="74">
        <v>0.1</v>
      </c>
      <c r="F202" s="74" t="s">
        <v>147</v>
      </c>
      <c r="G202" s="74">
        <v>131.982</v>
      </c>
      <c r="H202" s="74">
        <v>131.983</v>
      </c>
      <c r="I202" s="74">
        <v>132.02699999999999</v>
      </c>
      <c r="J202" s="73" t="s">
        <v>1223</v>
      </c>
      <c r="K202" s="74">
        <v>131.983</v>
      </c>
      <c r="L202" s="74">
        <v>-0.4</v>
      </c>
      <c r="M202" s="82" t="s">
        <v>72</v>
      </c>
      <c r="N202" s="65"/>
      <c r="O202" s="59">
        <v>0.09</v>
      </c>
      <c r="P202" s="90" t="s">
        <v>1304</v>
      </c>
      <c r="Q202" s="85"/>
      <c r="R202" s="85"/>
      <c r="S202" s="90" t="s">
        <v>1303</v>
      </c>
      <c r="T202" s="85"/>
      <c r="U202" s="85"/>
      <c r="V202" s="40" t="s">
        <v>1245</v>
      </c>
      <c r="W202" s="40" t="s">
        <v>1246</v>
      </c>
      <c r="X202" s="40" t="s">
        <v>1247</v>
      </c>
      <c r="Y202" s="40" t="s">
        <v>1248</v>
      </c>
      <c r="Z202" s="40" t="s">
        <v>1249</v>
      </c>
      <c r="AA202" s="40" t="s">
        <v>1250</v>
      </c>
      <c r="AB202" s="40" t="s">
        <v>1251</v>
      </c>
      <c r="AC202" s="40" t="s">
        <v>1252</v>
      </c>
    </row>
    <row r="203" spans="2:29" ht="16.5" x14ac:dyDescent="0.3">
      <c r="B203" s="94">
        <v>196.96758725621299</v>
      </c>
      <c r="C203" s="75" t="s">
        <v>1224</v>
      </c>
      <c r="D203" s="76" t="s">
        <v>195</v>
      </c>
      <c r="E203" s="76">
        <v>0.04</v>
      </c>
      <c r="F203" s="76" t="s">
        <v>147</v>
      </c>
      <c r="G203" s="76">
        <v>131.73599999999999</v>
      </c>
      <c r="H203" s="76">
        <v>131.911</v>
      </c>
      <c r="I203" s="76">
        <v>131.60499999999999</v>
      </c>
      <c r="J203" s="75" t="s">
        <v>1225</v>
      </c>
      <c r="K203" s="76">
        <v>131.79400000000001</v>
      </c>
      <c r="L203" s="76">
        <v>-0.16</v>
      </c>
      <c r="M203" s="82" t="s">
        <v>71</v>
      </c>
      <c r="N203" s="65"/>
      <c r="O203" s="59">
        <v>-2.16</v>
      </c>
      <c r="P203" s="90" t="s">
        <v>1305</v>
      </c>
      <c r="Q203" s="85" t="s">
        <v>1306</v>
      </c>
      <c r="R203" s="85" t="s">
        <v>1307</v>
      </c>
      <c r="S203" s="85" t="s">
        <v>1308</v>
      </c>
      <c r="T203" s="85"/>
      <c r="U203" s="85" t="s">
        <v>1309</v>
      </c>
      <c r="V203" s="14"/>
      <c r="W203" s="40" t="s">
        <v>1238</v>
      </c>
      <c r="X203" s="40" t="s">
        <v>1239</v>
      </c>
      <c r="Y203" s="40" t="s">
        <v>1240</v>
      </c>
      <c r="Z203" s="40" t="s">
        <v>1241</v>
      </c>
      <c r="AA203" s="40" t="s">
        <v>1242</v>
      </c>
      <c r="AB203" s="40" t="s">
        <v>1243</v>
      </c>
      <c r="AC203" s="40" t="s">
        <v>1244</v>
      </c>
    </row>
    <row r="204" spans="2:29" ht="16.5" x14ac:dyDescent="0.3">
      <c r="B204" s="94">
        <v>197.925861035548</v>
      </c>
      <c r="C204" s="73" t="s">
        <v>1226</v>
      </c>
      <c r="D204" s="74" t="s">
        <v>195</v>
      </c>
      <c r="E204" s="74">
        <v>0.01</v>
      </c>
      <c r="F204" s="74" t="s">
        <v>147</v>
      </c>
      <c r="G204" s="74">
        <v>131.73699999999999</v>
      </c>
      <c r="H204" s="74">
        <v>131.91399999999999</v>
      </c>
      <c r="I204" s="74">
        <v>131.44800000000001</v>
      </c>
      <c r="J204" s="73" t="s">
        <v>1227</v>
      </c>
      <c r="K204" s="74">
        <v>131.79400000000001</v>
      </c>
      <c r="L204" s="74">
        <v>-0.04</v>
      </c>
      <c r="M204" s="82" t="s">
        <v>28</v>
      </c>
      <c r="N204" s="65"/>
      <c r="O204" s="59">
        <v>-0.53</v>
      </c>
      <c r="P204" s="90" t="s">
        <v>1305</v>
      </c>
      <c r="Q204" s="85" t="s">
        <v>1306</v>
      </c>
      <c r="R204" s="85" t="s">
        <v>1307</v>
      </c>
      <c r="S204" s="85" t="s">
        <v>1308</v>
      </c>
      <c r="T204" s="85"/>
      <c r="U204" s="85" t="s">
        <v>1309</v>
      </c>
      <c r="V204" s="14"/>
      <c r="W204" s="40" t="s">
        <v>1238</v>
      </c>
      <c r="X204" s="40" t="s">
        <v>1239</v>
      </c>
      <c r="Y204" s="40" t="s">
        <v>1240</v>
      </c>
      <c r="Z204" s="40" t="s">
        <v>1241</v>
      </c>
      <c r="AA204" s="40" t="s">
        <v>1242</v>
      </c>
      <c r="AB204" s="40" t="s">
        <v>1243</v>
      </c>
      <c r="AC204" s="40" t="s">
        <v>1244</v>
      </c>
    </row>
    <row r="205" spans="2:29" ht="16.5" x14ac:dyDescent="0.3">
      <c r="B205" s="94">
        <v>198.884134814883</v>
      </c>
      <c r="C205" s="75" t="s">
        <v>1228</v>
      </c>
      <c r="D205" s="76" t="s">
        <v>200</v>
      </c>
      <c r="E205" s="76">
        <v>0.04</v>
      </c>
      <c r="F205" s="76" t="s">
        <v>147</v>
      </c>
      <c r="G205" s="76">
        <v>131.79900000000001</v>
      </c>
      <c r="H205" s="76">
        <v>131.696</v>
      </c>
      <c r="I205" s="76">
        <v>131.90299999999999</v>
      </c>
      <c r="J205" s="75" t="s">
        <v>1229</v>
      </c>
      <c r="K205" s="76">
        <v>131.696</v>
      </c>
      <c r="L205" s="76">
        <v>-0.16</v>
      </c>
      <c r="M205" s="82" t="s">
        <v>28</v>
      </c>
      <c r="N205" s="65"/>
      <c r="O205" s="59">
        <v>-3.83</v>
      </c>
      <c r="P205" s="90" t="s">
        <v>1305</v>
      </c>
      <c r="Q205" s="85" t="s">
        <v>1306</v>
      </c>
      <c r="R205" s="85" t="s">
        <v>1307</v>
      </c>
      <c r="S205" s="85" t="s">
        <v>1308</v>
      </c>
      <c r="T205" s="85"/>
      <c r="U205" s="85" t="s">
        <v>1309</v>
      </c>
      <c r="V205" s="14"/>
      <c r="W205" s="40" t="s">
        <v>1238</v>
      </c>
      <c r="X205" s="40" t="s">
        <v>1239</v>
      </c>
      <c r="Y205" s="40" t="s">
        <v>1240</v>
      </c>
      <c r="Z205" s="40" t="s">
        <v>1241</v>
      </c>
      <c r="AA205" s="40" t="s">
        <v>1242</v>
      </c>
      <c r="AB205" s="40" t="s">
        <v>1243</v>
      </c>
      <c r="AC205" s="40" t="s">
        <v>1244</v>
      </c>
    </row>
    <row r="206" spans="2:29" ht="16.5" x14ac:dyDescent="0.3">
      <c r="B206" s="94">
        <v>199.842408594218</v>
      </c>
      <c r="C206" s="73" t="s">
        <v>1230</v>
      </c>
      <c r="D206" s="74" t="s">
        <v>195</v>
      </c>
      <c r="E206" s="74">
        <v>0.04</v>
      </c>
      <c r="F206" s="74" t="s">
        <v>147</v>
      </c>
      <c r="G206" s="74">
        <v>131.67699999999999</v>
      </c>
      <c r="H206" s="74">
        <v>131.67400000000001</v>
      </c>
      <c r="I206" s="74">
        <v>131.60499999999999</v>
      </c>
      <c r="J206" s="73" t="s">
        <v>1231</v>
      </c>
      <c r="K206" s="74">
        <v>131.661</v>
      </c>
      <c r="L206" s="74">
        <v>-0.16</v>
      </c>
      <c r="M206" s="82" t="s">
        <v>28</v>
      </c>
      <c r="N206" s="65"/>
      <c r="O206" s="59">
        <v>0.59</v>
      </c>
      <c r="P206" s="90" t="s">
        <v>1304</v>
      </c>
      <c r="Q206" s="85"/>
      <c r="R206" s="85"/>
      <c r="S206" s="90" t="s">
        <v>1303</v>
      </c>
      <c r="T206" s="85"/>
      <c r="U206" s="85"/>
      <c r="V206" s="14"/>
      <c r="W206" s="40" t="s">
        <v>1238</v>
      </c>
      <c r="X206" s="40" t="s">
        <v>1239</v>
      </c>
      <c r="Y206" s="40" t="s">
        <v>1240</v>
      </c>
      <c r="Z206" s="40" t="s">
        <v>1241</v>
      </c>
      <c r="AA206" s="40" t="s">
        <v>1242</v>
      </c>
      <c r="AB206" s="40" t="s">
        <v>1243</v>
      </c>
      <c r="AC206" s="40" t="s">
        <v>1244</v>
      </c>
    </row>
    <row r="207" spans="2:29" ht="16.5" x14ac:dyDescent="0.3">
      <c r="B207" s="94">
        <v>200.800682373553</v>
      </c>
      <c r="C207" s="75" t="s">
        <v>1232</v>
      </c>
      <c r="D207" s="76" t="s">
        <v>195</v>
      </c>
      <c r="E207" s="76">
        <v>0.04</v>
      </c>
      <c r="F207" s="76" t="s">
        <v>147</v>
      </c>
      <c r="G207" s="76">
        <v>131.67599999999999</v>
      </c>
      <c r="H207" s="76">
        <v>131.672</v>
      </c>
      <c r="I207" s="76">
        <v>131.61000000000001</v>
      </c>
      <c r="J207" s="75" t="s">
        <v>1233</v>
      </c>
      <c r="K207" s="76">
        <v>131.661</v>
      </c>
      <c r="L207" s="76">
        <v>-0.16</v>
      </c>
      <c r="M207" s="82" t="s">
        <v>28</v>
      </c>
      <c r="N207" s="65"/>
      <c r="O207" s="59">
        <v>0.56000000000000005</v>
      </c>
      <c r="P207" s="90" t="s">
        <v>1304</v>
      </c>
      <c r="Q207" s="85"/>
      <c r="R207" s="85"/>
      <c r="S207" s="90" t="s">
        <v>1303</v>
      </c>
      <c r="T207" s="85"/>
      <c r="U207" s="85"/>
      <c r="V207" s="14"/>
      <c r="W207" s="40" t="s">
        <v>1238</v>
      </c>
      <c r="X207" s="40" t="s">
        <v>1239</v>
      </c>
      <c r="Y207" s="40" t="s">
        <v>1240</v>
      </c>
      <c r="Z207" s="40" t="s">
        <v>1241</v>
      </c>
      <c r="AA207" s="40" t="s">
        <v>1242</v>
      </c>
      <c r="AB207" s="40" t="s">
        <v>1243</v>
      </c>
      <c r="AC207" s="40" t="s">
        <v>1244</v>
      </c>
    </row>
    <row r="208" spans="2:29" ht="16.5" x14ac:dyDescent="0.3">
      <c r="B208" s="94">
        <v>201.758956152889</v>
      </c>
      <c r="C208" s="73" t="s">
        <v>1234</v>
      </c>
      <c r="D208" s="74" t="s">
        <v>195</v>
      </c>
      <c r="E208" s="74">
        <v>0.04</v>
      </c>
      <c r="F208" s="74" t="s">
        <v>147</v>
      </c>
      <c r="G208" s="74">
        <v>131.67599999999999</v>
      </c>
      <c r="H208" s="74">
        <v>0</v>
      </c>
      <c r="I208" s="74">
        <v>0</v>
      </c>
      <c r="J208" s="73" t="s">
        <v>1235</v>
      </c>
      <c r="K208" s="74">
        <v>131.661</v>
      </c>
      <c r="L208" s="74">
        <v>-0.16</v>
      </c>
      <c r="M208" s="82" t="s">
        <v>28</v>
      </c>
      <c r="N208" s="65"/>
      <c r="O208" s="59">
        <v>0.56000000000000005</v>
      </c>
      <c r="P208" s="90" t="s">
        <v>1304</v>
      </c>
      <c r="Q208" s="85"/>
      <c r="R208" s="85"/>
      <c r="S208" s="90" t="s">
        <v>1303</v>
      </c>
      <c r="T208" s="85"/>
      <c r="U208" s="85"/>
      <c r="V208" s="14"/>
      <c r="W208" s="40" t="s">
        <v>1238</v>
      </c>
      <c r="X208" s="40" t="s">
        <v>1239</v>
      </c>
      <c r="Y208" s="40" t="s">
        <v>1240</v>
      </c>
      <c r="Z208" s="40" t="s">
        <v>1241</v>
      </c>
      <c r="AA208" s="40" t="s">
        <v>1242</v>
      </c>
      <c r="AB208" s="40" t="s">
        <v>1243</v>
      </c>
      <c r="AC208" s="40" t="s">
        <v>1244</v>
      </c>
    </row>
    <row r="209" spans="2:29" ht="16.5" x14ac:dyDescent="0.3">
      <c r="B209" s="94">
        <v>202.717229932224</v>
      </c>
      <c r="C209" s="75" t="s">
        <v>1236</v>
      </c>
      <c r="D209" s="76" t="s">
        <v>195</v>
      </c>
      <c r="E209" s="76">
        <v>0.1</v>
      </c>
      <c r="F209" s="76" t="s">
        <v>147</v>
      </c>
      <c r="G209" s="76">
        <v>131.65799999999999</v>
      </c>
      <c r="H209" s="76">
        <v>131.65700000000001</v>
      </c>
      <c r="I209" s="76">
        <v>131.44200000000001</v>
      </c>
      <c r="J209" s="75" t="s">
        <v>1237</v>
      </c>
      <c r="K209" s="76">
        <v>131.65700000000001</v>
      </c>
      <c r="L209" s="76">
        <v>-0.4</v>
      </c>
      <c r="M209" s="82" t="s">
        <v>72</v>
      </c>
      <c r="N209" s="65"/>
      <c r="O209" s="59">
        <v>0.09</v>
      </c>
      <c r="P209" s="90" t="s">
        <v>1304</v>
      </c>
      <c r="Q209" s="85"/>
      <c r="R209" s="85"/>
      <c r="S209" s="90" t="s">
        <v>1303</v>
      </c>
      <c r="T209" s="85"/>
      <c r="U209" s="85"/>
      <c r="V209" s="14"/>
      <c r="W209" s="40" t="s">
        <v>1238</v>
      </c>
      <c r="X209" s="40" t="s">
        <v>1239</v>
      </c>
      <c r="Y209" s="40" t="s">
        <v>1240</v>
      </c>
      <c r="Z209" s="40" t="s">
        <v>1241</v>
      </c>
      <c r="AA209" s="40" t="s">
        <v>1242</v>
      </c>
      <c r="AB209" s="40" t="s">
        <v>1243</v>
      </c>
      <c r="AC209" s="40" t="s">
        <v>1244</v>
      </c>
    </row>
  </sheetData>
  <conditionalFormatting sqref="O5">
    <cfRule type="cellIs" dxfId="69" priority="59" operator="lessThan">
      <formula>0</formula>
    </cfRule>
    <cfRule type="cellIs" dxfId="68" priority="60" operator="greaterThan">
      <formula>0</formula>
    </cfRule>
  </conditionalFormatting>
  <conditionalFormatting sqref="O2:O4">
    <cfRule type="cellIs" dxfId="67" priority="57" operator="lessThan">
      <formula>0</formula>
    </cfRule>
    <cfRule type="cellIs" dxfId="66" priority="58" operator="greaterThan">
      <formula>0</formula>
    </cfRule>
  </conditionalFormatting>
  <conditionalFormatting sqref="O6:O20">
    <cfRule type="cellIs" dxfId="65" priority="55" operator="lessThan">
      <formula>0</formula>
    </cfRule>
    <cfRule type="cellIs" dxfId="64" priority="56" operator="greaterThan">
      <formula>0</formula>
    </cfRule>
  </conditionalFormatting>
  <conditionalFormatting sqref="O21">
    <cfRule type="cellIs" dxfId="63" priority="53" operator="lessThan">
      <formula>0</formula>
    </cfRule>
    <cfRule type="cellIs" dxfId="62" priority="54" operator="greaterThan">
      <formula>0</formula>
    </cfRule>
  </conditionalFormatting>
  <conditionalFormatting sqref="O22:O146">
    <cfRule type="cellIs" dxfId="61" priority="51" operator="lessThan">
      <formula>0</formula>
    </cfRule>
    <cfRule type="cellIs" dxfId="60" priority="52" operator="greaterThan">
      <formula>0</formula>
    </cfRule>
  </conditionalFormatting>
  <conditionalFormatting sqref="O150">
    <cfRule type="cellIs" dxfId="59" priority="9" operator="lessThan">
      <formula>0</formula>
    </cfRule>
    <cfRule type="cellIs" dxfId="58" priority="10" operator="greaterThan">
      <formula>0</formula>
    </cfRule>
  </conditionalFormatting>
  <conditionalFormatting sqref="O147:O149">
    <cfRule type="cellIs" dxfId="57" priority="7" operator="lessThan">
      <formula>0</formula>
    </cfRule>
    <cfRule type="cellIs" dxfId="56" priority="8" operator="greaterThan">
      <formula>0</formula>
    </cfRule>
  </conditionalFormatting>
  <conditionalFormatting sqref="O151:O165">
    <cfRule type="cellIs" dxfId="55" priority="5" operator="lessThan">
      <formula>0</formula>
    </cfRule>
    <cfRule type="cellIs" dxfId="54" priority="6" operator="greaterThan">
      <formula>0</formula>
    </cfRule>
  </conditionalFormatting>
  <conditionalFormatting sqref="O166">
    <cfRule type="cellIs" dxfId="53" priority="3" operator="lessThan">
      <formula>0</formula>
    </cfRule>
    <cfRule type="cellIs" dxfId="52" priority="4" operator="greaterThan">
      <formula>0</formula>
    </cfRule>
  </conditionalFormatting>
  <conditionalFormatting sqref="O167:O209">
    <cfRule type="cellIs" dxfId="51" priority="1" operator="lessThan">
      <formula>0</formula>
    </cfRule>
    <cfRule type="cellIs" dxfId="50" priority="2" operator="greaterThan">
      <formula>0</formula>
    </cfRule>
  </conditionalFormatting>
  <hyperlinks>
    <hyperlink ref="W2" r:id="rId1" xr:uid="{00000000-0004-0000-0700-000000000000}"/>
    <hyperlink ref="AE3" r:id="rId2" xr:uid="{00000000-0004-0000-0700-000001000000}"/>
    <hyperlink ref="AE4" r:id="rId3" xr:uid="{00000000-0004-0000-0700-000002000000}"/>
    <hyperlink ref="AE9" r:id="rId4" xr:uid="{00000000-0004-0000-0700-000003000000}"/>
    <hyperlink ref="AE8" r:id="rId5" xr:uid="{00000000-0004-0000-0700-000004000000}"/>
    <hyperlink ref="AE7" r:id="rId6" xr:uid="{00000000-0004-0000-0700-000005000000}"/>
    <hyperlink ref="AE5" r:id="rId7" xr:uid="{00000000-0004-0000-0700-000006000000}"/>
    <hyperlink ref="AE6" r:id="rId8" xr:uid="{00000000-0004-0000-0700-000007000000}"/>
    <hyperlink ref="AE10" r:id="rId9" xr:uid="{00000000-0004-0000-0700-000008000000}"/>
    <hyperlink ref="AE11" r:id="rId10" xr:uid="{00000000-0004-0000-0700-000009000000}"/>
    <hyperlink ref="AE12" r:id="rId11" xr:uid="{00000000-0004-0000-0700-00000A000000}"/>
    <hyperlink ref="AE13" r:id="rId12" xr:uid="{00000000-0004-0000-0700-00000B000000}"/>
    <hyperlink ref="AE14" r:id="rId13" xr:uid="{00000000-0004-0000-0700-00000C000000}"/>
    <hyperlink ref="AE15" r:id="rId14" xr:uid="{00000000-0004-0000-0700-00000D000000}"/>
    <hyperlink ref="AE16" r:id="rId15" xr:uid="{00000000-0004-0000-0700-00000E000000}"/>
    <hyperlink ref="AE17" r:id="rId16" xr:uid="{00000000-0004-0000-0700-00000F000000}"/>
    <hyperlink ref="AE18" r:id="rId17" xr:uid="{00000000-0004-0000-0700-000010000000}"/>
    <hyperlink ref="AE19" r:id="rId18" xr:uid="{00000000-0004-0000-0700-000011000000}"/>
    <hyperlink ref="AE20" r:id="rId19" xr:uid="{00000000-0004-0000-0700-000012000000}"/>
    <hyperlink ref="AE21" r:id="rId20" xr:uid="{00000000-0004-0000-0700-000013000000}"/>
    <hyperlink ref="AE22" r:id="rId21" xr:uid="{00000000-0004-0000-0700-000014000000}"/>
    <hyperlink ref="AE23" r:id="rId22" xr:uid="{00000000-0004-0000-0700-000015000000}"/>
    <hyperlink ref="AE24" r:id="rId23" xr:uid="{00000000-0004-0000-0700-000016000000}"/>
    <hyperlink ref="AE25" r:id="rId24" xr:uid="{00000000-0004-0000-0700-000017000000}"/>
    <hyperlink ref="AE26" r:id="rId25" xr:uid="{00000000-0004-0000-0700-000018000000}"/>
    <hyperlink ref="AE27" r:id="rId26" xr:uid="{00000000-0004-0000-0700-000019000000}"/>
    <hyperlink ref="AE28" r:id="rId27" xr:uid="{00000000-0004-0000-0700-00001A000000}"/>
    <hyperlink ref="AE29" r:id="rId28" xr:uid="{00000000-0004-0000-0700-00001B000000}"/>
    <hyperlink ref="AE30" r:id="rId29" xr:uid="{00000000-0004-0000-0700-00001C000000}"/>
    <hyperlink ref="AE31" r:id="rId30" xr:uid="{00000000-0004-0000-0700-00001D000000}"/>
    <hyperlink ref="AE32" r:id="rId31" xr:uid="{00000000-0004-0000-0700-00001E000000}"/>
    <hyperlink ref="AE33" r:id="rId32" xr:uid="{00000000-0004-0000-0700-00001F000000}"/>
    <hyperlink ref="AE34" r:id="rId33" xr:uid="{00000000-0004-0000-0700-000020000000}"/>
    <hyperlink ref="AE35" r:id="rId34" xr:uid="{00000000-0004-0000-0700-000021000000}"/>
    <hyperlink ref="AE36" r:id="rId35" xr:uid="{00000000-0004-0000-0700-000022000000}"/>
    <hyperlink ref="AE37" r:id="rId36" xr:uid="{00000000-0004-0000-0700-000023000000}"/>
    <hyperlink ref="AE39" r:id="rId37" xr:uid="{00000000-0004-0000-0700-000024000000}"/>
    <hyperlink ref="AE38" r:id="rId38" xr:uid="{00000000-0004-0000-0700-000025000000}"/>
    <hyperlink ref="AE41" r:id="rId39" xr:uid="{00000000-0004-0000-0700-000026000000}"/>
    <hyperlink ref="AE42" r:id="rId40" xr:uid="{00000000-0004-0000-0700-000027000000}"/>
    <hyperlink ref="AE43" r:id="rId41" xr:uid="{00000000-0004-0000-0700-000028000000}"/>
    <hyperlink ref="AE44" r:id="rId42" xr:uid="{00000000-0004-0000-0700-000029000000}"/>
    <hyperlink ref="AE45" r:id="rId43" xr:uid="{00000000-0004-0000-0700-00002A000000}"/>
    <hyperlink ref="AE46" r:id="rId44" xr:uid="{00000000-0004-0000-0700-00002B000000}"/>
    <hyperlink ref="AE47" r:id="rId45" xr:uid="{00000000-0004-0000-0700-00002C000000}"/>
    <hyperlink ref="AE48" r:id="rId46" xr:uid="{00000000-0004-0000-0700-00002D000000}"/>
    <hyperlink ref="AE49" r:id="rId47" xr:uid="{00000000-0004-0000-0700-00002E000000}"/>
    <hyperlink ref="AE50" r:id="rId48" xr:uid="{00000000-0004-0000-0700-00002F000000}"/>
    <hyperlink ref="AE51" r:id="rId49" xr:uid="{00000000-0004-0000-0700-000030000000}"/>
    <hyperlink ref="AE52" r:id="rId50" xr:uid="{00000000-0004-0000-0700-000031000000}"/>
    <hyperlink ref="AE53" r:id="rId51" xr:uid="{00000000-0004-0000-0700-000032000000}"/>
    <hyperlink ref="AE54" r:id="rId52" xr:uid="{00000000-0004-0000-0700-000033000000}"/>
    <hyperlink ref="AE55" r:id="rId53" xr:uid="{00000000-0004-0000-0700-000034000000}"/>
    <hyperlink ref="AE56" r:id="rId54" xr:uid="{00000000-0004-0000-0700-000035000000}"/>
    <hyperlink ref="AE57" r:id="rId55" xr:uid="{00000000-0004-0000-0700-000036000000}"/>
    <hyperlink ref="AE58" r:id="rId56" xr:uid="{00000000-0004-0000-0700-000037000000}"/>
    <hyperlink ref="AE59" r:id="rId57" xr:uid="{00000000-0004-0000-0700-000038000000}"/>
    <hyperlink ref="AE60" r:id="rId58" xr:uid="{00000000-0004-0000-0700-000039000000}"/>
    <hyperlink ref="AE61" r:id="rId59" xr:uid="{00000000-0004-0000-0700-00003A000000}"/>
    <hyperlink ref="AE62" r:id="rId60" xr:uid="{00000000-0004-0000-0700-00003B000000}"/>
    <hyperlink ref="AE63" r:id="rId61" xr:uid="{00000000-0004-0000-0700-00003C000000}"/>
    <hyperlink ref="Z64" r:id="rId62" xr:uid="{00000000-0004-0000-0700-00003D000000}"/>
    <hyperlink ref="AA64" r:id="rId63" xr:uid="{00000000-0004-0000-0700-00003E000000}"/>
    <hyperlink ref="Y64" r:id="rId64" xr:uid="{00000000-0004-0000-0700-00003F000000}"/>
    <hyperlink ref="X64" r:id="rId65" xr:uid="{00000000-0004-0000-0700-000040000000}"/>
    <hyperlink ref="W64" r:id="rId66" xr:uid="{00000000-0004-0000-0700-000041000000}"/>
    <hyperlink ref="Z65" r:id="rId67" xr:uid="{00000000-0004-0000-0700-000042000000}"/>
    <hyperlink ref="AA65" r:id="rId68" xr:uid="{00000000-0004-0000-0700-000043000000}"/>
    <hyperlink ref="Y65" r:id="rId69" xr:uid="{00000000-0004-0000-0700-000044000000}"/>
    <hyperlink ref="X65" r:id="rId70" xr:uid="{00000000-0004-0000-0700-000045000000}"/>
    <hyperlink ref="W65" r:id="rId71" xr:uid="{00000000-0004-0000-0700-000046000000}"/>
    <hyperlink ref="Z66" r:id="rId72" xr:uid="{00000000-0004-0000-0700-000047000000}"/>
    <hyperlink ref="AA66" r:id="rId73" xr:uid="{00000000-0004-0000-0700-000048000000}"/>
    <hyperlink ref="Y66" r:id="rId74" xr:uid="{00000000-0004-0000-0700-000049000000}"/>
    <hyperlink ref="X66" r:id="rId75" xr:uid="{00000000-0004-0000-0700-00004A000000}"/>
    <hyperlink ref="W66" r:id="rId76" xr:uid="{00000000-0004-0000-0700-00004B000000}"/>
    <hyperlink ref="Z67" r:id="rId77" xr:uid="{00000000-0004-0000-0700-00004C000000}"/>
    <hyperlink ref="AA67" r:id="rId78" xr:uid="{00000000-0004-0000-0700-00004D000000}"/>
    <hyperlink ref="Y67" r:id="rId79" xr:uid="{00000000-0004-0000-0700-00004E000000}"/>
    <hyperlink ref="X67" r:id="rId80" xr:uid="{00000000-0004-0000-0700-00004F000000}"/>
    <hyperlink ref="W67" r:id="rId81" xr:uid="{00000000-0004-0000-0700-000050000000}"/>
    <hyperlink ref="Z68" r:id="rId82" xr:uid="{00000000-0004-0000-0700-000051000000}"/>
    <hyperlink ref="AA68" r:id="rId83" xr:uid="{00000000-0004-0000-0700-000052000000}"/>
    <hyperlink ref="Y68" r:id="rId84" xr:uid="{00000000-0004-0000-0700-000053000000}"/>
    <hyperlink ref="X68" r:id="rId85" xr:uid="{00000000-0004-0000-0700-000054000000}"/>
    <hyperlink ref="W68" r:id="rId86" xr:uid="{00000000-0004-0000-0700-000055000000}"/>
    <hyperlink ref="AA69" r:id="rId87" xr:uid="{00000000-0004-0000-0700-000056000000}"/>
    <hyperlink ref="AA70" r:id="rId88" xr:uid="{00000000-0004-0000-0700-000057000000}"/>
    <hyperlink ref="AA71" r:id="rId89" xr:uid="{00000000-0004-0000-0700-000058000000}"/>
    <hyperlink ref="AA72" r:id="rId90" xr:uid="{00000000-0004-0000-0700-000059000000}"/>
    <hyperlink ref="Z72" r:id="rId91" xr:uid="{00000000-0004-0000-0700-00005A000000}"/>
    <hyperlink ref="Z71" r:id="rId92" xr:uid="{00000000-0004-0000-0700-00005B000000}"/>
    <hyperlink ref="Z70" r:id="rId93" xr:uid="{00000000-0004-0000-0700-00005C000000}"/>
    <hyperlink ref="Z69" r:id="rId94" xr:uid="{00000000-0004-0000-0700-00005D000000}"/>
    <hyperlink ref="Y69" r:id="rId95" xr:uid="{00000000-0004-0000-0700-00005E000000}"/>
    <hyperlink ref="Y70" r:id="rId96" xr:uid="{00000000-0004-0000-0700-00005F000000}"/>
    <hyperlink ref="Y71" r:id="rId97" xr:uid="{00000000-0004-0000-0700-000060000000}"/>
    <hyperlink ref="Y72" r:id="rId98" xr:uid="{00000000-0004-0000-0700-000061000000}"/>
    <hyperlink ref="X69" r:id="rId99" xr:uid="{00000000-0004-0000-0700-000062000000}"/>
    <hyperlink ref="X70" r:id="rId100" xr:uid="{00000000-0004-0000-0700-000063000000}"/>
    <hyperlink ref="X71" r:id="rId101" xr:uid="{00000000-0004-0000-0700-000064000000}"/>
    <hyperlink ref="X72" r:id="rId102" xr:uid="{00000000-0004-0000-0700-000065000000}"/>
    <hyperlink ref="W69" r:id="rId103" xr:uid="{00000000-0004-0000-0700-000066000000}"/>
    <hyperlink ref="W70" r:id="rId104" xr:uid="{00000000-0004-0000-0700-000067000000}"/>
    <hyperlink ref="W71" r:id="rId105" xr:uid="{00000000-0004-0000-0700-000068000000}"/>
    <hyperlink ref="W72" r:id="rId106" xr:uid="{00000000-0004-0000-0700-000069000000}"/>
    <hyperlink ref="AA73" r:id="rId107" xr:uid="{00000000-0004-0000-0700-00006A000000}"/>
    <hyperlink ref="Z73" r:id="rId108" xr:uid="{00000000-0004-0000-0700-00006B000000}"/>
    <hyperlink ref="Y73" r:id="rId109" xr:uid="{00000000-0004-0000-0700-00006C000000}"/>
    <hyperlink ref="X73" r:id="rId110" xr:uid="{00000000-0004-0000-0700-00006D000000}"/>
    <hyperlink ref="W73" r:id="rId111" xr:uid="{00000000-0004-0000-0700-00006E000000}"/>
    <hyperlink ref="AA74" r:id="rId112" xr:uid="{00000000-0004-0000-0700-00006F000000}"/>
    <hyperlink ref="Z74" r:id="rId113" xr:uid="{00000000-0004-0000-0700-000070000000}"/>
    <hyperlink ref="Y74" r:id="rId114" xr:uid="{00000000-0004-0000-0700-000071000000}"/>
    <hyperlink ref="X74" r:id="rId115" xr:uid="{00000000-0004-0000-0700-000072000000}"/>
    <hyperlink ref="W74" r:id="rId116" xr:uid="{00000000-0004-0000-0700-000073000000}"/>
    <hyperlink ref="AA75" r:id="rId117" xr:uid="{00000000-0004-0000-0700-000074000000}"/>
    <hyperlink ref="Z75" r:id="rId118" xr:uid="{00000000-0004-0000-0700-000075000000}"/>
    <hyperlink ref="Y75" r:id="rId119" xr:uid="{00000000-0004-0000-0700-000076000000}"/>
    <hyperlink ref="X75" r:id="rId120" xr:uid="{00000000-0004-0000-0700-000077000000}"/>
    <hyperlink ref="W75" r:id="rId121" xr:uid="{00000000-0004-0000-0700-000078000000}"/>
    <hyperlink ref="AA76" r:id="rId122" xr:uid="{00000000-0004-0000-0700-000079000000}"/>
    <hyperlink ref="Z76" r:id="rId123" xr:uid="{00000000-0004-0000-0700-00007A000000}"/>
    <hyperlink ref="Y76" r:id="rId124" xr:uid="{00000000-0004-0000-0700-00007B000000}"/>
    <hyperlink ref="X76" r:id="rId125" xr:uid="{00000000-0004-0000-0700-00007C000000}"/>
    <hyperlink ref="W76" r:id="rId126" xr:uid="{00000000-0004-0000-0700-00007D000000}"/>
    <hyperlink ref="AA77" r:id="rId127" xr:uid="{00000000-0004-0000-0700-00007E000000}"/>
    <hyperlink ref="Z77" r:id="rId128" xr:uid="{00000000-0004-0000-0700-00007F000000}"/>
    <hyperlink ref="Y77" r:id="rId129" xr:uid="{00000000-0004-0000-0700-000080000000}"/>
    <hyperlink ref="X77" r:id="rId130" xr:uid="{00000000-0004-0000-0700-000081000000}"/>
    <hyperlink ref="W77" r:id="rId131" xr:uid="{00000000-0004-0000-0700-000082000000}"/>
    <hyperlink ref="AA78" r:id="rId132" xr:uid="{00000000-0004-0000-0700-000083000000}"/>
    <hyperlink ref="AA79" r:id="rId133" xr:uid="{00000000-0004-0000-0700-000084000000}"/>
    <hyperlink ref="Y79" r:id="rId134" xr:uid="{00000000-0004-0000-0700-000085000000}"/>
    <hyperlink ref="Y78" r:id="rId135" xr:uid="{00000000-0004-0000-0700-000086000000}"/>
    <hyperlink ref="X78" r:id="rId136" xr:uid="{00000000-0004-0000-0700-000087000000}"/>
    <hyperlink ref="X79" r:id="rId137" xr:uid="{00000000-0004-0000-0700-000088000000}"/>
    <hyperlink ref="W78" r:id="rId138" xr:uid="{00000000-0004-0000-0700-000089000000}"/>
    <hyperlink ref="W79" r:id="rId139" xr:uid="{00000000-0004-0000-0700-00008A000000}"/>
    <hyperlink ref="AA80" r:id="rId140" xr:uid="{00000000-0004-0000-0700-00008B000000}"/>
    <hyperlink ref="Z80" r:id="rId141" xr:uid="{00000000-0004-0000-0700-00008C000000}"/>
    <hyperlink ref="Y80" r:id="rId142" xr:uid="{00000000-0004-0000-0700-00008D000000}"/>
    <hyperlink ref="X80" r:id="rId143" xr:uid="{00000000-0004-0000-0700-00008E000000}"/>
    <hyperlink ref="W80" r:id="rId144" xr:uid="{00000000-0004-0000-0700-00008F000000}"/>
    <hyperlink ref="AA81" r:id="rId145" xr:uid="{00000000-0004-0000-0700-000090000000}"/>
    <hyperlink ref="Z81" r:id="rId146" xr:uid="{00000000-0004-0000-0700-000091000000}"/>
    <hyperlink ref="Y81" r:id="rId147" xr:uid="{00000000-0004-0000-0700-000092000000}"/>
    <hyperlink ref="X81" r:id="rId148" xr:uid="{00000000-0004-0000-0700-000093000000}"/>
    <hyperlink ref="W81" r:id="rId149" xr:uid="{00000000-0004-0000-0700-000094000000}"/>
    <hyperlink ref="AA82" r:id="rId150" xr:uid="{00000000-0004-0000-0700-000095000000}"/>
    <hyperlink ref="Z82" r:id="rId151" xr:uid="{00000000-0004-0000-0700-000096000000}"/>
    <hyperlink ref="Y82" r:id="rId152" xr:uid="{00000000-0004-0000-0700-000097000000}"/>
    <hyperlink ref="X82" r:id="rId153" xr:uid="{00000000-0004-0000-0700-000098000000}"/>
    <hyperlink ref="W82" r:id="rId154" xr:uid="{00000000-0004-0000-0700-000099000000}"/>
    <hyperlink ref="AA83" r:id="rId155" xr:uid="{00000000-0004-0000-0700-00009A000000}"/>
    <hyperlink ref="Z83" r:id="rId156" xr:uid="{00000000-0004-0000-0700-00009B000000}"/>
    <hyperlink ref="Y83" r:id="rId157" xr:uid="{00000000-0004-0000-0700-00009C000000}"/>
    <hyperlink ref="X83" r:id="rId158" xr:uid="{00000000-0004-0000-0700-00009D000000}"/>
    <hyperlink ref="W83" r:id="rId159" xr:uid="{00000000-0004-0000-0700-00009E000000}"/>
    <hyperlink ref="AA84" r:id="rId160" xr:uid="{00000000-0004-0000-0700-00009F000000}"/>
    <hyperlink ref="Z84" r:id="rId161" xr:uid="{00000000-0004-0000-0700-0000A0000000}"/>
    <hyperlink ref="Y84" r:id="rId162" xr:uid="{00000000-0004-0000-0700-0000A1000000}"/>
    <hyperlink ref="X84" r:id="rId163" xr:uid="{00000000-0004-0000-0700-0000A2000000}"/>
    <hyperlink ref="W84" r:id="rId164" xr:uid="{00000000-0004-0000-0700-0000A3000000}"/>
    <hyperlink ref="AA85" r:id="rId165" xr:uid="{00000000-0004-0000-0700-0000A4000000}"/>
    <hyperlink ref="AA86" r:id="rId166" xr:uid="{00000000-0004-0000-0700-0000A5000000}"/>
    <hyperlink ref="AA87" r:id="rId167" xr:uid="{00000000-0004-0000-0700-0000A6000000}"/>
    <hyperlink ref="AA88" r:id="rId168" xr:uid="{00000000-0004-0000-0700-0000A7000000}"/>
    <hyperlink ref="AA90" r:id="rId169" xr:uid="{00000000-0004-0000-0700-0000A8000000}"/>
    <hyperlink ref="AA89" r:id="rId170" xr:uid="{00000000-0004-0000-0700-0000A9000000}"/>
    <hyperlink ref="Z85" r:id="rId171" xr:uid="{00000000-0004-0000-0700-0000AA000000}"/>
    <hyperlink ref="Z86" r:id="rId172" xr:uid="{00000000-0004-0000-0700-0000AB000000}"/>
    <hyperlink ref="Z88" r:id="rId173" xr:uid="{00000000-0004-0000-0700-0000AC000000}"/>
    <hyperlink ref="Z87" r:id="rId174" xr:uid="{00000000-0004-0000-0700-0000AD000000}"/>
    <hyperlink ref="Z89" r:id="rId175" xr:uid="{00000000-0004-0000-0700-0000AE000000}"/>
    <hyperlink ref="Z90" r:id="rId176" xr:uid="{00000000-0004-0000-0700-0000AF000000}"/>
    <hyperlink ref="Y85" r:id="rId177" xr:uid="{00000000-0004-0000-0700-0000B0000000}"/>
    <hyperlink ref="Y86" r:id="rId178" xr:uid="{00000000-0004-0000-0700-0000B1000000}"/>
    <hyperlink ref="Y87" r:id="rId179" xr:uid="{00000000-0004-0000-0700-0000B2000000}"/>
    <hyperlink ref="Y88" r:id="rId180" xr:uid="{00000000-0004-0000-0700-0000B3000000}"/>
    <hyperlink ref="Y89" r:id="rId181" xr:uid="{00000000-0004-0000-0700-0000B4000000}"/>
    <hyperlink ref="Y90" r:id="rId182" xr:uid="{00000000-0004-0000-0700-0000B5000000}"/>
    <hyperlink ref="X85" r:id="rId183" xr:uid="{00000000-0004-0000-0700-0000B6000000}"/>
    <hyperlink ref="X86" r:id="rId184" xr:uid="{00000000-0004-0000-0700-0000B7000000}"/>
    <hyperlink ref="X87" r:id="rId185" xr:uid="{00000000-0004-0000-0700-0000B8000000}"/>
    <hyperlink ref="X88" r:id="rId186" xr:uid="{00000000-0004-0000-0700-0000B9000000}"/>
    <hyperlink ref="X89" r:id="rId187" xr:uid="{00000000-0004-0000-0700-0000BA000000}"/>
    <hyperlink ref="X90" r:id="rId188" xr:uid="{00000000-0004-0000-0700-0000BB000000}"/>
    <hyperlink ref="W85" r:id="rId189" xr:uid="{00000000-0004-0000-0700-0000BC000000}"/>
    <hyperlink ref="W87" r:id="rId190" xr:uid="{00000000-0004-0000-0700-0000BD000000}"/>
    <hyperlink ref="W86" r:id="rId191" xr:uid="{00000000-0004-0000-0700-0000BE000000}"/>
    <hyperlink ref="W89" r:id="rId192" xr:uid="{00000000-0004-0000-0700-0000BF000000}"/>
    <hyperlink ref="W88" r:id="rId193" xr:uid="{00000000-0004-0000-0700-0000C0000000}"/>
    <hyperlink ref="W90" r:id="rId194" xr:uid="{00000000-0004-0000-0700-0000C1000000}"/>
    <hyperlink ref="AA91" r:id="rId195" xr:uid="{00000000-0004-0000-0700-0000C2000000}"/>
    <hyperlink ref="AA92" r:id="rId196" xr:uid="{00000000-0004-0000-0700-0000C3000000}"/>
    <hyperlink ref="AA93" r:id="rId197" xr:uid="{00000000-0004-0000-0700-0000C4000000}"/>
    <hyperlink ref="AA94" r:id="rId198" xr:uid="{00000000-0004-0000-0700-0000C5000000}"/>
    <hyperlink ref="AA95" r:id="rId199" xr:uid="{00000000-0004-0000-0700-0000C6000000}"/>
    <hyperlink ref="Z91" r:id="rId200" xr:uid="{00000000-0004-0000-0700-0000C7000000}"/>
    <hyperlink ref="Z92" r:id="rId201" xr:uid="{00000000-0004-0000-0700-0000C8000000}"/>
    <hyperlink ref="Z93" r:id="rId202" xr:uid="{00000000-0004-0000-0700-0000C9000000}"/>
    <hyperlink ref="Z94" r:id="rId203" xr:uid="{00000000-0004-0000-0700-0000CA000000}"/>
    <hyperlink ref="Z95" r:id="rId204" xr:uid="{00000000-0004-0000-0700-0000CB000000}"/>
    <hyperlink ref="Y91" r:id="rId205" xr:uid="{00000000-0004-0000-0700-0000CC000000}"/>
    <hyperlink ref="Y92" r:id="rId206" xr:uid="{00000000-0004-0000-0700-0000CD000000}"/>
    <hyperlink ref="Y93" r:id="rId207" xr:uid="{00000000-0004-0000-0700-0000CE000000}"/>
    <hyperlink ref="Y94" r:id="rId208" xr:uid="{00000000-0004-0000-0700-0000CF000000}"/>
    <hyperlink ref="Y95" r:id="rId209" xr:uid="{00000000-0004-0000-0700-0000D0000000}"/>
    <hyperlink ref="X91" r:id="rId210" xr:uid="{00000000-0004-0000-0700-0000D1000000}"/>
    <hyperlink ref="X92" r:id="rId211" xr:uid="{00000000-0004-0000-0700-0000D2000000}"/>
    <hyperlink ref="X93" r:id="rId212" xr:uid="{00000000-0004-0000-0700-0000D3000000}"/>
    <hyperlink ref="X94" r:id="rId213" xr:uid="{00000000-0004-0000-0700-0000D4000000}"/>
    <hyperlink ref="X95" r:id="rId214" xr:uid="{00000000-0004-0000-0700-0000D5000000}"/>
    <hyperlink ref="W91" r:id="rId215" xr:uid="{00000000-0004-0000-0700-0000D6000000}"/>
    <hyperlink ref="W92" r:id="rId216" xr:uid="{00000000-0004-0000-0700-0000D7000000}"/>
    <hyperlink ref="W93" r:id="rId217" xr:uid="{00000000-0004-0000-0700-0000D8000000}"/>
    <hyperlink ref="W94" r:id="rId218" xr:uid="{00000000-0004-0000-0700-0000D9000000}"/>
    <hyperlink ref="W95" r:id="rId219" xr:uid="{00000000-0004-0000-0700-0000DA000000}"/>
    <hyperlink ref="AA96" r:id="rId220" xr:uid="{00000000-0004-0000-0700-0000DB000000}"/>
    <hyperlink ref="AA97" r:id="rId221" xr:uid="{00000000-0004-0000-0700-0000DC000000}"/>
    <hyperlink ref="Z96" r:id="rId222" xr:uid="{00000000-0004-0000-0700-0000DD000000}"/>
    <hyperlink ref="Z97" r:id="rId223" xr:uid="{00000000-0004-0000-0700-0000DE000000}"/>
    <hyperlink ref="Y96" r:id="rId224" xr:uid="{00000000-0004-0000-0700-0000DF000000}"/>
    <hyperlink ref="Y97" r:id="rId225" xr:uid="{00000000-0004-0000-0700-0000E0000000}"/>
    <hyperlink ref="X96" r:id="rId226" xr:uid="{00000000-0004-0000-0700-0000E1000000}"/>
    <hyperlink ref="X97" r:id="rId227" xr:uid="{00000000-0004-0000-0700-0000E2000000}"/>
    <hyperlink ref="W96" r:id="rId228" xr:uid="{00000000-0004-0000-0700-0000E3000000}"/>
    <hyperlink ref="W97" r:id="rId229" xr:uid="{00000000-0004-0000-0700-0000E4000000}"/>
    <hyperlink ref="AA98" r:id="rId230" xr:uid="{00000000-0004-0000-0700-0000E5000000}"/>
    <hyperlink ref="Z98" r:id="rId231" xr:uid="{00000000-0004-0000-0700-0000E6000000}"/>
    <hyperlink ref="Y98" r:id="rId232" xr:uid="{00000000-0004-0000-0700-0000E7000000}"/>
    <hyperlink ref="X98" r:id="rId233" xr:uid="{00000000-0004-0000-0700-0000E8000000}"/>
    <hyperlink ref="W98" r:id="rId234" xr:uid="{00000000-0004-0000-0700-0000E9000000}"/>
    <hyperlink ref="AA99" r:id="rId235" xr:uid="{00000000-0004-0000-0700-0000EA000000}"/>
    <hyperlink ref="Z99" r:id="rId236" xr:uid="{00000000-0004-0000-0700-0000EB000000}"/>
    <hyperlink ref="Y99" r:id="rId237" xr:uid="{00000000-0004-0000-0700-0000EC000000}"/>
    <hyperlink ref="X99" r:id="rId238" xr:uid="{00000000-0004-0000-0700-0000ED000000}"/>
    <hyperlink ref="W99" r:id="rId239" xr:uid="{00000000-0004-0000-0700-0000EE000000}"/>
    <hyperlink ref="AA100" r:id="rId240" xr:uid="{00000000-0004-0000-0700-0000EF000000}"/>
    <hyperlink ref="AA101" r:id="rId241" xr:uid="{00000000-0004-0000-0700-0000F0000000}"/>
    <hyperlink ref="Z100" r:id="rId242" xr:uid="{00000000-0004-0000-0700-0000F1000000}"/>
    <hyperlink ref="Z101" r:id="rId243" xr:uid="{00000000-0004-0000-0700-0000F2000000}"/>
    <hyperlink ref="Y100" r:id="rId244" xr:uid="{00000000-0004-0000-0700-0000F3000000}"/>
    <hyperlink ref="Y101" r:id="rId245" xr:uid="{00000000-0004-0000-0700-0000F4000000}"/>
    <hyperlink ref="X100" r:id="rId246" xr:uid="{00000000-0004-0000-0700-0000F5000000}"/>
    <hyperlink ref="X101" r:id="rId247" xr:uid="{00000000-0004-0000-0700-0000F6000000}"/>
    <hyperlink ref="W100" r:id="rId248" xr:uid="{00000000-0004-0000-0700-0000F7000000}"/>
    <hyperlink ref="W101" r:id="rId249" xr:uid="{00000000-0004-0000-0700-0000F8000000}"/>
    <hyperlink ref="AA102" r:id="rId250" xr:uid="{00000000-0004-0000-0700-0000F9000000}"/>
    <hyperlink ref="AA103" r:id="rId251" xr:uid="{00000000-0004-0000-0700-0000FA000000}"/>
    <hyperlink ref="Z102" r:id="rId252" xr:uid="{00000000-0004-0000-0700-0000FB000000}"/>
    <hyperlink ref="Z103" r:id="rId253" xr:uid="{00000000-0004-0000-0700-0000FC000000}"/>
    <hyperlink ref="Y102" r:id="rId254" xr:uid="{00000000-0004-0000-0700-0000FD000000}"/>
    <hyperlink ref="Y103" r:id="rId255" xr:uid="{00000000-0004-0000-0700-0000FE000000}"/>
    <hyperlink ref="X102" r:id="rId256" xr:uid="{00000000-0004-0000-0700-0000FF000000}"/>
    <hyperlink ref="X103" r:id="rId257" xr:uid="{00000000-0004-0000-0700-000000010000}"/>
    <hyperlink ref="W103" r:id="rId258" xr:uid="{00000000-0004-0000-0700-000001010000}"/>
    <hyperlink ref="W102" r:id="rId259" xr:uid="{00000000-0004-0000-0700-000002010000}"/>
    <hyperlink ref="AA104" r:id="rId260" xr:uid="{00000000-0004-0000-0700-000003010000}"/>
    <hyperlink ref="AA105" r:id="rId261" xr:uid="{00000000-0004-0000-0700-000004010000}"/>
    <hyperlink ref="AA106" r:id="rId262" xr:uid="{00000000-0004-0000-0700-000005010000}"/>
    <hyperlink ref="AA107" r:id="rId263" xr:uid="{00000000-0004-0000-0700-000006010000}"/>
    <hyperlink ref="AA108" r:id="rId264" xr:uid="{00000000-0004-0000-0700-000007010000}"/>
    <hyperlink ref="Z104" r:id="rId265" xr:uid="{00000000-0004-0000-0700-000008010000}"/>
    <hyperlink ref="Z105" r:id="rId266" xr:uid="{00000000-0004-0000-0700-000009010000}"/>
    <hyperlink ref="Z106" r:id="rId267" xr:uid="{00000000-0004-0000-0700-00000A010000}"/>
    <hyperlink ref="Y104" r:id="rId268" xr:uid="{00000000-0004-0000-0700-00000B010000}"/>
    <hyperlink ref="Y105" r:id="rId269" xr:uid="{00000000-0004-0000-0700-00000C010000}"/>
    <hyperlink ref="Y106" r:id="rId270" xr:uid="{00000000-0004-0000-0700-00000D010000}"/>
    <hyperlink ref="X104" r:id="rId271" xr:uid="{00000000-0004-0000-0700-00000E010000}"/>
    <hyperlink ref="X105" r:id="rId272" xr:uid="{00000000-0004-0000-0700-00000F010000}"/>
    <hyperlink ref="X106" r:id="rId273" xr:uid="{00000000-0004-0000-0700-000010010000}"/>
    <hyperlink ref="W104" r:id="rId274" xr:uid="{00000000-0004-0000-0700-000011010000}"/>
    <hyperlink ref="W105" r:id="rId275" xr:uid="{00000000-0004-0000-0700-000012010000}"/>
    <hyperlink ref="W106" r:id="rId276" xr:uid="{00000000-0004-0000-0700-000013010000}"/>
    <hyperlink ref="Z107" r:id="rId277" xr:uid="{00000000-0004-0000-0700-000014010000}"/>
    <hyperlink ref="Z108" r:id="rId278" xr:uid="{00000000-0004-0000-0700-000015010000}"/>
    <hyperlink ref="Y107" r:id="rId279" xr:uid="{00000000-0004-0000-0700-000016010000}"/>
    <hyperlink ref="Y108" r:id="rId280" xr:uid="{00000000-0004-0000-0700-000017010000}"/>
    <hyperlink ref="X107" r:id="rId281" xr:uid="{00000000-0004-0000-0700-000018010000}"/>
    <hyperlink ref="X108" r:id="rId282" xr:uid="{00000000-0004-0000-0700-000019010000}"/>
    <hyperlink ref="W107" r:id="rId283" xr:uid="{00000000-0004-0000-0700-00001A010000}"/>
    <hyperlink ref="W108" r:id="rId284" xr:uid="{00000000-0004-0000-0700-00001B010000}"/>
    <hyperlink ref="AA109" r:id="rId285" xr:uid="{00000000-0004-0000-0700-00001C010000}"/>
    <hyperlink ref="AA110" r:id="rId286" xr:uid="{00000000-0004-0000-0700-00001D010000}"/>
    <hyperlink ref="Z109" r:id="rId287" xr:uid="{00000000-0004-0000-0700-00001E010000}"/>
    <hyperlink ref="Z110" r:id="rId288" xr:uid="{00000000-0004-0000-0700-00001F010000}"/>
    <hyperlink ref="Y110" r:id="rId289" xr:uid="{00000000-0004-0000-0700-000020010000}"/>
    <hyperlink ref="Y109" r:id="rId290" xr:uid="{00000000-0004-0000-0700-000021010000}"/>
    <hyperlink ref="X109" r:id="rId291" xr:uid="{00000000-0004-0000-0700-000022010000}"/>
    <hyperlink ref="X110" r:id="rId292" xr:uid="{00000000-0004-0000-0700-000023010000}"/>
    <hyperlink ref="W109" r:id="rId293" xr:uid="{00000000-0004-0000-0700-000024010000}"/>
    <hyperlink ref="W110" r:id="rId294" xr:uid="{00000000-0004-0000-0700-000025010000}"/>
    <hyperlink ref="AA111" r:id="rId295" xr:uid="{00000000-0004-0000-0700-000026010000}"/>
    <hyperlink ref="AA112" r:id="rId296" xr:uid="{00000000-0004-0000-0700-000027010000}"/>
    <hyperlink ref="AA113" r:id="rId297" xr:uid="{00000000-0004-0000-0700-000028010000}"/>
    <hyperlink ref="AA114" r:id="rId298" xr:uid="{00000000-0004-0000-0700-000029010000}"/>
    <hyperlink ref="Z111" r:id="rId299" xr:uid="{00000000-0004-0000-0700-00002A010000}"/>
    <hyperlink ref="Z112" r:id="rId300" xr:uid="{00000000-0004-0000-0700-00002B010000}"/>
    <hyperlink ref="Z113" r:id="rId301" xr:uid="{00000000-0004-0000-0700-00002C010000}"/>
    <hyperlink ref="Z114" r:id="rId302" xr:uid="{00000000-0004-0000-0700-00002D010000}"/>
    <hyperlink ref="Y111" r:id="rId303" xr:uid="{00000000-0004-0000-0700-00002E010000}"/>
    <hyperlink ref="Y112" r:id="rId304" xr:uid="{00000000-0004-0000-0700-00002F010000}"/>
    <hyperlink ref="Y113" r:id="rId305" xr:uid="{00000000-0004-0000-0700-000030010000}"/>
    <hyperlink ref="Y114" r:id="rId306" xr:uid="{00000000-0004-0000-0700-000031010000}"/>
    <hyperlink ref="X111" r:id="rId307" xr:uid="{00000000-0004-0000-0700-000032010000}"/>
    <hyperlink ref="X112" r:id="rId308" xr:uid="{00000000-0004-0000-0700-000033010000}"/>
    <hyperlink ref="X113" r:id="rId309" xr:uid="{00000000-0004-0000-0700-000034010000}"/>
    <hyperlink ref="X114" r:id="rId310" xr:uid="{00000000-0004-0000-0700-000035010000}"/>
    <hyperlink ref="W111" r:id="rId311" xr:uid="{00000000-0004-0000-0700-000036010000}"/>
    <hyperlink ref="W112" r:id="rId312" xr:uid="{00000000-0004-0000-0700-000037010000}"/>
    <hyperlink ref="W113" r:id="rId313" xr:uid="{00000000-0004-0000-0700-000038010000}"/>
    <hyperlink ref="W114" r:id="rId314" xr:uid="{00000000-0004-0000-0700-000039010000}"/>
    <hyperlink ref="AA115" r:id="rId315" xr:uid="{00000000-0004-0000-0700-00003A010000}"/>
    <hyperlink ref="Y115" r:id="rId316" xr:uid="{00000000-0004-0000-0700-00003B010000}"/>
    <hyperlink ref="X115" r:id="rId317" xr:uid="{00000000-0004-0000-0700-00003C010000}"/>
    <hyperlink ref="W115" r:id="rId318" xr:uid="{00000000-0004-0000-0700-00003D010000}"/>
    <hyperlink ref="AA116" r:id="rId319" xr:uid="{00000000-0004-0000-0700-00003E010000}"/>
    <hyperlink ref="Z115" r:id="rId320" xr:uid="{00000000-0004-0000-0700-00003F010000}"/>
    <hyperlink ref="Z116" r:id="rId321" xr:uid="{00000000-0004-0000-0700-000040010000}"/>
    <hyperlink ref="Y116" r:id="rId322" xr:uid="{00000000-0004-0000-0700-000041010000}"/>
    <hyperlink ref="X116" r:id="rId323" xr:uid="{00000000-0004-0000-0700-000042010000}"/>
    <hyperlink ref="W116" r:id="rId324" xr:uid="{00000000-0004-0000-0700-000043010000}"/>
    <hyperlink ref="Z117" r:id="rId325" xr:uid="{00000000-0004-0000-0700-000044010000}"/>
    <hyperlink ref="Z118" r:id="rId326" xr:uid="{00000000-0004-0000-0700-000045010000}"/>
    <hyperlink ref="Z119" r:id="rId327" xr:uid="{00000000-0004-0000-0700-000046010000}"/>
    <hyperlink ref="Z120" r:id="rId328" xr:uid="{00000000-0004-0000-0700-000047010000}"/>
    <hyperlink ref="AA117" r:id="rId329" xr:uid="{00000000-0004-0000-0700-000048010000}"/>
    <hyperlink ref="AA118" r:id="rId330" xr:uid="{00000000-0004-0000-0700-000049010000}"/>
    <hyperlink ref="AA119" r:id="rId331" xr:uid="{00000000-0004-0000-0700-00004A010000}"/>
    <hyperlink ref="AA120" r:id="rId332" xr:uid="{00000000-0004-0000-0700-00004B010000}"/>
    <hyperlink ref="X117" r:id="rId333" xr:uid="{00000000-0004-0000-0700-00004C010000}"/>
    <hyperlink ref="X118" r:id="rId334" xr:uid="{00000000-0004-0000-0700-00004D010000}"/>
    <hyperlink ref="X119" r:id="rId335" xr:uid="{00000000-0004-0000-0700-00004E010000}"/>
    <hyperlink ref="X120" r:id="rId336" xr:uid="{00000000-0004-0000-0700-00004F010000}"/>
    <hyperlink ref="Y120" r:id="rId337" xr:uid="{00000000-0004-0000-0700-000050010000}"/>
    <hyperlink ref="Y119" r:id="rId338" xr:uid="{00000000-0004-0000-0700-000051010000}"/>
    <hyperlink ref="Y118" r:id="rId339" xr:uid="{00000000-0004-0000-0700-000052010000}"/>
    <hyperlink ref="Y117" r:id="rId340" xr:uid="{00000000-0004-0000-0700-000053010000}"/>
    <hyperlink ref="W117" r:id="rId341" xr:uid="{00000000-0004-0000-0700-000054010000}"/>
    <hyperlink ref="W118" r:id="rId342" xr:uid="{00000000-0004-0000-0700-000055010000}"/>
    <hyperlink ref="W119" r:id="rId343" xr:uid="{00000000-0004-0000-0700-000056010000}"/>
    <hyperlink ref="W120" r:id="rId344" xr:uid="{00000000-0004-0000-0700-000057010000}"/>
    <hyperlink ref="V120" r:id="rId345" xr:uid="{00000000-0004-0000-0700-000058010000}"/>
    <hyperlink ref="V118" r:id="rId346" xr:uid="{00000000-0004-0000-0700-000059010000}"/>
    <hyperlink ref="V117" r:id="rId347" xr:uid="{00000000-0004-0000-0700-00005A010000}"/>
    <hyperlink ref="V119" r:id="rId348" xr:uid="{00000000-0004-0000-0700-00005B010000}"/>
    <hyperlink ref="AA121" r:id="rId349" xr:uid="{00000000-0004-0000-0700-00005C010000}"/>
    <hyperlink ref="Z121" r:id="rId350" xr:uid="{00000000-0004-0000-0700-00005D010000}"/>
    <hyperlink ref="Y121" r:id="rId351" xr:uid="{00000000-0004-0000-0700-00005E010000}"/>
    <hyperlink ref="X121" r:id="rId352" xr:uid="{00000000-0004-0000-0700-00005F010000}"/>
    <hyperlink ref="W121" r:id="rId353" xr:uid="{00000000-0004-0000-0700-000060010000}"/>
    <hyperlink ref="V121" r:id="rId354" xr:uid="{00000000-0004-0000-0700-000061010000}"/>
    <hyperlink ref="AA122" r:id="rId355" xr:uid="{00000000-0004-0000-0700-000062010000}"/>
    <hyperlink ref="Z122" r:id="rId356" xr:uid="{00000000-0004-0000-0700-000063010000}"/>
    <hyperlink ref="Y122" r:id="rId357" xr:uid="{00000000-0004-0000-0700-000064010000}"/>
    <hyperlink ref="X122" r:id="rId358" xr:uid="{00000000-0004-0000-0700-000065010000}"/>
    <hyperlink ref="W122" r:id="rId359" xr:uid="{00000000-0004-0000-0700-000066010000}"/>
    <hyperlink ref="V122" r:id="rId360" xr:uid="{00000000-0004-0000-0700-000067010000}"/>
    <hyperlink ref="AA123" r:id="rId361" xr:uid="{00000000-0004-0000-0700-000068010000}"/>
    <hyperlink ref="Z123" r:id="rId362" xr:uid="{00000000-0004-0000-0700-000069010000}"/>
    <hyperlink ref="Y123" r:id="rId363" xr:uid="{00000000-0004-0000-0700-00006A010000}"/>
    <hyperlink ref="X123" r:id="rId364" xr:uid="{00000000-0004-0000-0700-00006B010000}"/>
    <hyperlink ref="W123" r:id="rId365" xr:uid="{00000000-0004-0000-0700-00006C010000}"/>
    <hyperlink ref="V123" r:id="rId366" xr:uid="{00000000-0004-0000-0700-00006D010000}"/>
    <hyperlink ref="AA124" r:id="rId367" xr:uid="{00000000-0004-0000-0700-00006E010000}"/>
    <hyperlink ref="Z124" r:id="rId368" xr:uid="{00000000-0004-0000-0700-00006F010000}"/>
    <hyperlink ref="Y124" r:id="rId369" xr:uid="{00000000-0004-0000-0700-000070010000}"/>
    <hyperlink ref="X124" r:id="rId370" xr:uid="{00000000-0004-0000-0700-000071010000}"/>
    <hyperlink ref="W124" r:id="rId371" xr:uid="{00000000-0004-0000-0700-000072010000}"/>
    <hyperlink ref="V124" r:id="rId372" xr:uid="{00000000-0004-0000-0700-000073010000}"/>
    <hyperlink ref="AA125" r:id="rId373" xr:uid="{00000000-0004-0000-0700-000074010000}"/>
    <hyperlink ref="Z125" r:id="rId374" xr:uid="{00000000-0004-0000-0700-000075010000}"/>
    <hyperlink ref="Y125" r:id="rId375" xr:uid="{00000000-0004-0000-0700-000076010000}"/>
    <hyperlink ref="X125" r:id="rId376" xr:uid="{00000000-0004-0000-0700-000077010000}"/>
    <hyperlink ref="W125" r:id="rId377" xr:uid="{00000000-0004-0000-0700-000078010000}"/>
    <hyperlink ref="V125" r:id="rId378" xr:uid="{00000000-0004-0000-0700-000079010000}"/>
    <hyperlink ref="AA126" r:id="rId379" xr:uid="{00000000-0004-0000-0700-00007A010000}"/>
    <hyperlink ref="Z126" r:id="rId380" xr:uid="{00000000-0004-0000-0700-00007B010000}"/>
    <hyperlink ref="Y126" r:id="rId381" xr:uid="{00000000-0004-0000-0700-00007C010000}"/>
    <hyperlink ref="X126" r:id="rId382" xr:uid="{00000000-0004-0000-0700-00007D010000}"/>
    <hyperlink ref="W126" r:id="rId383" xr:uid="{00000000-0004-0000-0700-00007E010000}"/>
    <hyperlink ref="V126" r:id="rId384" xr:uid="{00000000-0004-0000-0700-00007F010000}"/>
    <hyperlink ref="V127" r:id="rId385" xr:uid="{00000000-0004-0000-0700-000080010000}"/>
    <hyperlink ref="W127" r:id="rId386" xr:uid="{00000000-0004-0000-0700-000081010000}"/>
    <hyperlink ref="X127" r:id="rId387" xr:uid="{00000000-0004-0000-0700-000082010000}"/>
    <hyperlink ref="Y127" r:id="rId388" xr:uid="{00000000-0004-0000-0700-000083010000}"/>
    <hyperlink ref="Z127" r:id="rId389" xr:uid="{00000000-0004-0000-0700-000084010000}"/>
    <hyperlink ref="AA127" r:id="rId390" xr:uid="{00000000-0004-0000-0700-000085010000}"/>
    <hyperlink ref="AC127" r:id="rId391" xr:uid="{00000000-0004-0000-0700-000086010000}"/>
    <hyperlink ref="AA129" r:id="rId392" xr:uid="{00000000-0004-0000-0700-000087010000}"/>
    <hyperlink ref="Z129" r:id="rId393" xr:uid="{00000000-0004-0000-0700-000088010000}"/>
    <hyperlink ref="Y129" r:id="rId394" xr:uid="{00000000-0004-0000-0700-000089010000}"/>
    <hyperlink ref="X129" r:id="rId395" xr:uid="{00000000-0004-0000-0700-00008A010000}"/>
    <hyperlink ref="W129" r:id="rId396" xr:uid="{00000000-0004-0000-0700-00008B010000}"/>
    <hyperlink ref="V129" r:id="rId397" xr:uid="{00000000-0004-0000-0700-00008C010000}"/>
    <hyperlink ref="V128" r:id="rId398" xr:uid="{00000000-0004-0000-0700-00008D010000}"/>
    <hyperlink ref="W128" r:id="rId399" xr:uid="{00000000-0004-0000-0700-00008E010000}"/>
    <hyperlink ref="X128" r:id="rId400" xr:uid="{00000000-0004-0000-0700-00008F010000}"/>
    <hyperlink ref="Y128" r:id="rId401" xr:uid="{00000000-0004-0000-0700-000090010000}"/>
    <hyperlink ref="Z128" r:id="rId402" xr:uid="{00000000-0004-0000-0700-000091010000}"/>
    <hyperlink ref="AA128" r:id="rId403" xr:uid="{00000000-0004-0000-0700-000092010000}"/>
    <hyperlink ref="AC128" r:id="rId404" xr:uid="{00000000-0004-0000-0700-000093010000}"/>
    <hyperlink ref="AA130" r:id="rId405" xr:uid="{00000000-0004-0000-0700-000094010000}"/>
    <hyperlink ref="Z130" r:id="rId406" xr:uid="{00000000-0004-0000-0700-000095010000}"/>
    <hyperlink ref="Y130" r:id="rId407" xr:uid="{00000000-0004-0000-0700-000096010000}"/>
    <hyperlink ref="X130" r:id="rId408" xr:uid="{00000000-0004-0000-0700-000097010000}"/>
    <hyperlink ref="W130" r:id="rId409" xr:uid="{00000000-0004-0000-0700-000098010000}"/>
    <hyperlink ref="V130" r:id="rId410" xr:uid="{00000000-0004-0000-0700-000099010000}"/>
    <hyperlink ref="AA131" r:id="rId411" xr:uid="{00000000-0004-0000-0700-00009A010000}"/>
    <hyperlink ref="Z131" r:id="rId412" xr:uid="{00000000-0004-0000-0700-00009B010000}"/>
    <hyperlink ref="Y131" r:id="rId413" xr:uid="{00000000-0004-0000-0700-00009C010000}"/>
    <hyperlink ref="X131" r:id="rId414" xr:uid="{00000000-0004-0000-0700-00009D010000}"/>
    <hyperlink ref="W131" r:id="rId415" xr:uid="{00000000-0004-0000-0700-00009E010000}"/>
    <hyperlink ref="V131" r:id="rId416" xr:uid="{00000000-0004-0000-0700-00009F010000}"/>
    <hyperlink ref="AA132" r:id="rId417" xr:uid="{00000000-0004-0000-0700-0000A0010000}"/>
    <hyperlink ref="Z132" r:id="rId418" xr:uid="{00000000-0004-0000-0700-0000A1010000}"/>
    <hyperlink ref="Y132" r:id="rId419" xr:uid="{00000000-0004-0000-0700-0000A2010000}"/>
    <hyperlink ref="X132" r:id="rId420" xr:uid="{00000000-0004-0000-0700-0000A3010000}"/>
    <hyperlink ref="W132" r:id="rId421" xr:uid="{00000000-0004-0000-0700-0000A4010000}"/>
    <hyperlink ref="V132" r:id="rId422" xr:uid="{00000000-0004-0000-0700-0000A5010000}"/>
    <hyperlink ref="AC132" r:id="rId423" xr:uid="{00000000-0004-0000-0700-0000A6010000}"/>
    <hyperlink ref="AC131" r:id="rId424" xr:uid="{00000000-0004-0000-0700-0000A7010000}"/>
    <hyperlink ref="AC130" r:id="rId425" xr:uid="{00000000-0004-0000-0700-0000A8010000}"/>
    <hyperlink ref="AC129" r:id="rId426" xr:uid="{00000000-0004-0000-0700-0000A9010000}"/>
    <hyperlink ref="AC135" r:id="rId427" xr:uid="{00000000-0004-0000-0700-0000AA010000}"/>
    <hyperlink ref="AA135" r:id="rId428" xr:uid="{00000000-0004-0000-0700-0000AB010000}"/>
    <hyperlink ref="Z135" r:id="rId429" xr:uid="{00000000-0004-0000-0700-0000AC010000}"/>
    <hyperlink ref="Y135" r:id="rId430" xr:uid="{00000000-0004-0000-0700-0000AD010000}"/>
    <hyperlink ref="X135" r:id="rId431" xr:uid="{00000000-0004-0000-0700-0000AE010000}"/>
    <hyperlink ref="W135" r:id="rId432" xr:uid="{00000000-0004-0000-0700-0000AF010000}"/>
    <hyperlink ref="V135" r:id="rId433" xr:uid="{00000000-0004-0000-0700-0000B0010000}"/>
    <hyperlink ref="AC136" r:id="rId434" xr:uid="{00000000-0004-0000-0700-0000B1010000}"/>
    <hyperlink ref="AA136" r:id="rId435" xr:uid="{00000000-0004-0000-0700-0000B2010000}"/>
    <hyperlink ref="Z136" r:id="rId436" xr:uid="{00000000-0004-0000-0700-0000B3010000}"/>
    <hyperlink ref="Y136" r:id="rId437" xr:uid="{00000000-0004-0000-0700-0000B4010000}"/>
    <hyperlink ref="X136" r:id="rId438" xr:uid="{00000000-0004-0000-0700-0000B5010000}"/>
    <hyperlink ref="W136" r:id="rId439" xr:uid="{00000000-0004-0000-0700-0000B6010000}"/>
    <hyperlink ref="V136" r:id="rId440" xr:uid="{00000000-0004-0000-0700-0000B7010000}"/>
    <hyperlink ref="AC137" r:id="rId441" xr:uid="{00000000-0004-0000-0700-0000B8010000}"/>
    <hyperlink ref="AA137" r:id="rId442" xr:uid="{00000000-0004-0000-0700-0000B9010000}"/>
    <hyperlink ref="Z137" r:id="rId443" xr:uid="{00000000-0004-0000-0700-0000BA010000}"/>
    <hyperlink ref="Y137" r:id="rId444" xr:uid="{00000000-0004-0000-0700-0000BB010000}"/>
    <hyperlink ref="X137" r:id="rId445" xr:uid="{00000000-0004-0000-0700-0000BC010000}"/>
    <hyperlink ref="W137" r:id="rId446" xr:uid="{00000000-0004-0000-0700-0000BD010000}"/>
    <hyperlink ref="V137" r:id="rId447" xr:uid="{00000000-0004-0000-0700-0000BE010000}"/>
    <hyperlink ref="AC138" r:id="rId448" xr:uid="{00000000-0004-0000-0700-0000BF010000}"/>
    <hyperlink ref="AA138" r:id="rId449" xr:uid="{00000000-0004-0000-0700-0000C0010000}"/>
    <hyperlink ref="Z138" r:id="rId450" xr:uid="{00000000-0004-0000-0700-0000C1010000}"/>
    <hyperlink ref="Y138" r:id="rId451" xr:uid="{00000000-0004-0000-0700-0000C2010000}"/>
    <hyperlink ref="X138" r:id="rId452" xr:uid="{00000000-0004-0000-0700-0000C3010000}"/>
    <hyperlink ref="W138" r:id="rId453" xr:uid="{00000000-0004-0000-0700-0000C4010000}"/>
    <hyperlink ref="V138" r:id="rId454" xr:uid="{00000000-0004-0000-0700-0000C5010000}"/>
    <hyperlink ref="AC139" r:id="rId455" xr:uid="{00000000-0004-0000-0700-0000C6010000}"/>
    <hyperlink ref="AA139" r:id="rId456" xr:uid="{00000000-0004-0000-0700-0000C7010000}"/>
    <hyperlink ref="Z139" r:id="rId457" xr:uid="{00000000-0004-0000-0700-0000C8010000}"/>
    <hyperlink ref="Y139" r:id="rId458" xr:uid="{00000000-0004-0000-0700-0000C9010000}"/>
    <hyperlink ref="X139" r:id="rId459" xr:uid="{00000000-0004-0000-0700-0000CA010000}"/>
    <hyperlink ref="W139" r:id="rId460" xr:uid="{00000000-0004-0000-0700-0000CB010000}"/>
    <hyperlink ref="V139" r:id="rId461" xr:uid="{00000000-0004-0000-0700-0000CC010000}"/>
    <hyperlink ref="AC140" r:id="rId462" xr:uid="{00000000-0004-0000-0700-0000CD010000}"/>
    <hyperlink ref="AA140" r:id="rId463" xr:uid="{00000000-0004-0000-0700-0000CE010000}"/>
    <hyperlink ref="Z140" r:id="rId464" xr:uid="{00000000-0004-0000-0700-0000CF010000}"/>
    <hyperlink ref="Y140" r:id="rId465" xr:uid="{00000000-0004-0000-0700-0000D0010000}"/>
    <hyperlink ref="X140" r:id="rId466" xr:uid="{00000000-0004-0000-0700-0000D1010000}"/>
    <hyperlink ref="W140" r:id="rId467" xr:uid="{00000000-0004-0000-0700-0000D2010000}"/>
    <hyperlink ref="V140" r:id="rId468" xr:uid="{00000000-0004-0000-0700-0000D3010000}"/>
    <hyperlink ref="Z133" r:id="rId469" xr:uid="{00000000-0004-0000-0700-0000D4010000}"/>
    <hyperlink ref="Z134" r:id="rId470" xr:uid="{00000000-0004-0000-0700-0000D5010000}"/>
    <hyperlink ref="AA133" r:id="rId471" xr:uid="{00000000-0004-0000-0700-0000D6010000}"/>
    <hyperlink ref="AA134" r:id="rId472" xr:uid="{00000000-0004-0000-0700-0000D7010000}"/>
    <hyperlink ref="Y133" r:id="rId473" xr:uid="{00000000-0004-0000-0700-0000D8010000}"/>
    <hyperlink ref="Y134" r:id="rId474" xr:uid="{00000000-0004-0000-0700-0000D9010000}"/>
    <hyperlink ref="X133" r:id="rId475" xr:uid="{00000000-0004-0000-0700-0000DA010000}"/>
    <hyperlink ref="X134" r:id="rId476" xr:uid="{00000000-0004-0000-0700-0000DB010000}"/>
    <hyperlink ref="W134" r:id="rId477" xr:uid="{00000000-0004-0000-0700-0000DC010000}"/>
    <hyperlink ref="W133" r:id="rId478" xr:uid="{00000000-0004-0000-0700-0000DD010000}"/>
    <hyperlink ref="V134" r:id="rId479" xr:uid="{00000000-0004-0000-0700-0000DE010000}"/>
    <hyperlink ref="V133" r:id="rId480" xr:uid="{00000000-0004-0000-0700-0000DF010000}"/>
    <hyperlink ref="AC133" r:id="rId481" xr:uid="{00000000-0004-0000-0700-0000E0010000}"/>
    <hyperlink ref="AC134" r:id="rId482" xr:uid="{00000000-0004-0000-0700-0000E1010000}"/>
    <hyperlink ref="V142" r:id="rId483" xr:uid="{00000000-0004-0000-0700-0000E2010000}"/>
    <hyperlink ref="W142" r:id="rId484" xr:uid="{00000000-0004-0000-0700-0000E3010000}"/>
    <hyperlink ref="X142" r:id="rId485" xr:uid="{00000000-0004-0000-0700-0000E4010000}"/>
    <hyperlink ref="Y142" r:id="rId486" xr:uid="{00000000-0004-0000-0700-0000E5010000}"/>
    <hyperlink ref="Z142" r:id="rId487" xr:uid="{00000000-0004-0000-0700-0000E6010000}"/>
    <hyperlink ref="AA142" r:id="rId488" xr:uid="{00000000-0004-0000-0700-0000E7010000}"/>
    <hyperlink ref="AC142" r:id="rId489" xr:uid="{00000000-0004-0000-0700-0000E8010000}"/>
    <hyperlink ref="V143" r:id="rId490" xr:uid="{00000000-0004-0000-0700-0000E9010000}"/>
    <hyperlink ref="W143" r:id="rId491" xr:uid="{00000000-0004-0000-0700-0000EA010000}"/>
    <hyperlink ref="X143" r:id="rId492" xr:uid="{00000000-0004-0000-0700-0000EB010000}"/>
    <hyperlink ref="Y143" r:id="rId493" xr:uid="{00000000-0004-0000-0700-0000EC010000}"/>
    <hyperlink ref="Z143" r:id="rId494" xr:uid="{00000000-0004-0000-0700-0000ED010000}"/>
    <hyperlink ref="AA143" r:id="rId495" xr:uid="{00000000-0004-0000-0700-0000EE010000}"/>
    <hyperlink ref="AC143" r:id="rId496" xr:uid="{00000000-0004-0000-0700-0000EF010000}"/>
    <hyperlink ref="V141" r:id="rId497" xr:uid="{00000000-0004-0000-0700-0000F0010000}"/>
    <hyperlink ref="W141" r:id="rId498" xr:uid="{00000000-0004-0000-0700-0000F1010000}"/>
    <hyperlink ref="X141" r:id="rId499" xr:uid="{00000000-0004-0000-0700-0000F2010000}"/>
    <hyperlink ref="Y141" r:id="rId500" xr:uid="{00000000-0004-0000-0700-0000F3010000}"/>
    <hyperlink ref="Z141" r:id="rId501" xr:uid="{00000000-0004-0000-0700-0000F4010000}"/>
    <hyperlink ref="AA141" r:id="rId502" xr:uid="{00000000-0004-0000-0700-0000F5010000}"/>
    <hyperlink ref="AC141" r:id="rId503" xr:uid="{00000000-0004-0000-0700-0000F6010000}"/>
    <hyperlink ref="V144" r:id="rId504" xr:uid="{00000000-0004-0000-0700-0000F7010000}"/>
    <hyperlink ref="W144" r:id="rId505" xr:uid="{00000000-0004-0000-0700-0000F8010000}"/>
    <hyperlink ref="X144" r:id="rId506" xr:uid="{00000000-0004-0000-0700-0000F9010000}"/>
    <hyperlink ref="Y144" r:id="rId507" xr:uid="{00000000-0004-0000-0700-0000FA010000}"/>
    <hyperlink ref="Z144" r:id="rId508" xr:uid="{00000000-0004-0000-0700-0000FB010000}"/>
    <hyperlink ref="AA144" r:id="rId509" xr:uid="{00000000-0004-0000-0700-0000FC010000}"/>
    <hyperlink ref="AB144" r:id="rId510" xr:uid="{00000000-0004-0000-0700-0000FD010000}"/>
    <hyperlink ref="AC144" r:id="rId511" xr:uid="{00000000-0004-0000-0700-0000FE010000}"/>
    <hyperlink ref="V145" r:id="rId512" xr:uid="{00000000-0004-0000-0700-0000FF010000}"/>
    <hyperlink ref="W145" r:id="rId513" xr:uid="{00000000-0004-0000-0700-000000020000}"/>
    <hyperlink ref="X145" r:id="rId514" xr:uid="{00000000-0004-0000-0700-000001020000}"/>
    <hyperlink ref="Y145" r:id="rId515" xr:uid="{00000000-0004-0000-0700-000002020000}"/>
    <hyperlink ref="Z145" r:id="rId516" xr:uid="{00000000-0004-0000-0700-000003020000}"/>
    <hyperlink ref="AA145" r:id="rId517" xr:uid="{00000000-0004-0000-0700-000004020000}"/>
    <hyperlink ref="AB145" r:id="rId518" xr:uid="{00000000-0004-0000-0700-000005020000}"/>
    <hyperlink ref="AC145" r:id="rId519" xr:uid="{00000000-0004-0000-0700-000006020000}"/>
    <hyperlink ref="V146" r:id="rId520" xr:uid="{00000000-0004-0000-0700-000007020000}"/>
    <hyperlink ref="W146" r:id="rId521" xr:uid="{00000000-0004-0000-0700-000008020000}"/>
    <hyperlink ref="X146" r:id="rId522" xr:uid="{00000000-0004-0000-0700-000009020000}"/>
    <hyperlink ref="Y146" r:id="rId523" xr:uid="{00000000-0004-0000-0700-00000A020000}"/>
    <hyperlink ref="Z146" r:id="rId524" xr:uid="{00000000-0004-0000-0700-00000B020000}"/>
    <hyperlink ref="AA146" r:id="rId525" xr:uid="{00000000-0004-0000-0700-00000C020000}"/>
    <hyperlink ref="AB146" r:id="rId526" xr:uid="{00000000-0004-0000-0700-00000D020000}"/>
    <hyperlink ref="AC146" r:id="rId527" xr:uid="{00000000-0004-0000-0700-00000E020000}"/>
    <hyperlink ref="V147" r:id="rId528" xr:uid="{00000000-0004-0000-0700-00000F020000}"/>
    <hyperlink ref="W147" r:id="rId529" xr:uid="{00000000-0004-0000-0700-000010020000}"/>
    <hyperlink ref="X147" r:id="rId530" xr:uid="{00000000-0004-0000-0700-000011020000}"/>
    <hyperlink ref="Y147" r:id="rId531" xr:uid="{00000000-0004-0000-0700-000012020000}"/>
    <hyperlink ref="Z147" r:id="rId532" xr:uid="{00000000-0004-0000-0700-000013020000}"/>
    <hyperlink ref="AA147" r:id="rId533" xr:uid="{00000000-0004-0000-0700-000014020000}"/>
    <hyperlink ref="AB147" r:id="rId534" xr:uid="{00000000-0004-0000-0700-000015020000}"/>
    <hyperlink ref="AC147" r:id="rId535" xr:uid="{00000000-0004-0000-0700-000016020000}"/>
    <hyperlink ref="V148" r:id="rId536" xr:uid="{00000000-0004-0000-0700-000017020000}"/>
    <hyperlink ref="W148" r:id="rId537" xr:uid="{00000000-0004-0000-0700-000018020000}"/>
    <hyperlink ref="X148" r:id="rId538" xr:uid="{00000000-0004-0000-0700-000019020000}"/>
    <hyperlink ref="Y148" r:id="rId539" xr:uid="{00000000-0004-0000-0700-00001A020000}"/>
    <hyperlink ref="Z148" r:id="rId540" xr:uid="{00000000-0004-0000-0700-00001B020000}"/>
    <hyperlink ref="AA148" r:id="rId541" xr:uid="{00000000-0004-0000-0700-00001C020000}"/>
    <hyperlink ref="AB148" r:id="rId542" xr:uid="{00000000-0004-0000-0700-00001D020000}"/>
    <hyperlink ref="AC148" r:id="rId543" xr:uid="{00000000-0004-0000-0700-00001E020000}"/>
    <hyperlink ref="V149" r:id="rId544" xr:uid="{00000000-0004-0000-0700-00001F020000}"/>
    <hyperlink ref="W149" r:id="rId545" xr:uid="{00000000-0004-0000-0700-000020020000}"/>
    <hyperlink ref="X149" r:id="rId546" xr:uid="{00000000-0004-0000-0700-000021020000}"/>
    <hyperlink ref="Y149" r:id="rId547" xr:uid="{00000000-0004-0000-0700-000022020000}"/>
    <hyperlink ref="Z149" r:id="rId548" xr:uid="{00000000-0004-0000-0700-000023020000}"/>
    <hyperlink ref="AA149" r:id="rId549" xr:uid="{00000000-0004-0000-0700-000024020000}"/>
    <hyperlink ref="AB149" r:id="rId550" xr:uid="{00000000-0004-0000-0700-000025020000}"/>
    <hyperlink ref="AC149" r:id="rId551" xr:uid="{00000000-0004-0000-0700-000026020000}"/>
    <hyperlink ref="V150" r:id="rId552" xr:uid="{00000000-0004-0000-0700-000027020000}"/>
    <hyperlink ref="W150" r:id="rId553" xr:uid="{00000000-0004-0000-0700-000028020000}"/>
    <hyperlink ref="X150" r:id="rId554" xr:uid="{00000000-0004-0000-0700-000029020000}"/>
    <hyperlink ref="Y150" r:id="rId555" xr:uid="{00000000-0004-0000-0700-00002A020000}"/>
    <hyperlink ref="Z150" r:id="rId556" xr:uid="{00000000-0004-0000-0700-00002B020000}"/>
    <hyperlink ref="AA150" r:id="rId557" xr:uid="{00000000-0004-0000-0700-00002C020000}"/>
    <hyperlink ref="AB150" r:id="rId558" xr:uid="{00000000-0004-0000-0700-00002D020000}"/>
    <hyperlink ref="AC150" r:id="rId559" xr:uid="{00000000-0004-0000-0700-00002E020000}"/>
    <hyperlink ref="V151" r:id="rId560" xr:uid="{00000000-0004-0000-0700-00002F020000}"/>
    <hyperlink ref="W151" r:id="rId561" xr:uid="{00000000-0004-0000-0700-000030020000}"/>
    <hyperlink ref="X151" r:id="rId562" xr:uid="{00000000-0004-0000-0700-000031020000}"/>
    <hyperlink ref="Y151" r:id="rId563" xr:uid="{00000000-0004-0000-0700-000032020000}"/>
    <hyperlink ref="Z151" r:id="rId564" xr:uid="{00000000-0004-0000-0700-000033020000}"/>
    <hyperlink ref="AA151" r:id="rId565" xr:uid="{00000000-0004-0000-0700-000034020000}"/>
    <hyperlink ref="AB151" r:id="rId566" xr:uid="{00000000-0004-0000-0700-000035020000}"/>
    <hyperlink ref="AC151" r:id="rId567" xr:uid="{00000000-0004-0000-0700-000036020000}"/>
    <hyperlink ref="V152" r:id="rId568" xr:uid="{00000000-0004-0000-0700-000037020000}"/>
    <hyperlink ref="W152" r:id="rId569" xr:uid="{00000000-0004-0000-0700-000038020000}"/>
    <hyperlink ref="X152" r:id="rId570" xr:uid="{00000000-0004-0000-0700-000039020000}"/>
    <hyperlink ref="Y152" r:id="rId571" xr:uid="{00000000-0004-0000-0700-00003A020000}"/>
    <hyperlink ref="Z152" r:id="rId572" xr:uid="{00000000-0004-0000-0700-00003B020000}"/>
    <hyperlink ref="AA152" r:id="rId573" xr:uid="{00000000-0004-0000-0700-00003C020000}"/>
    <hyperlink ref="AB152" r:id="rId574" xr:uid="{00000000-0004-0000-0700-00003D020000}"/>
    <hyperlink ref="AC152" r:id="rId575" xr:uid="{00000000-0004-0000-0700-00003E020000}"/>
    <hyperlink ref="V153" r:id="rId576" xr:uid="{00000000-0004-0000-0700-00003F020000}"/>
    <hyperlink ref="W153" r:id="rId577" xr:uid="{00000000-0004-0000-0700-000040020000}"/>
    <hyperlink ref="X153" r:id="rId578" xr:uid="{00000000-0004-0000-0700-000041020000}"/>
    <hyperlink ref="Y153" r:id="rId579" xr:uid="{00000000-0004-0000-0700-000042020000}"/>
    <hyperlink ref="Z153" r:id="rId580" xr:uid="{00000000-0004-0000-0700-000043020000}"/>
    <hyperlink ref="AA153" r:id="rId581" xr:uid="{00000000-0004-0000-0700-000044020000}"/>
    <hyperlink ref="AB153" r:id="rId582" xr:uid="{00000000-0004-0000-0700-000045020000}"/>
    <hyperlink ref="AC153" r:id="rId583" xr:uid="{00000000-0004-0000-0700-000046020000}"/>
    <hyperlink ref="V154" r:id="rId584" xr:uid="{00000000-0004-0000-0700-000047020000}"/>
    <hyperlink ref="W154" r:id="rId585" xr:uid="{00000000-0004-0000-0700-000048020000}"/>
    <hyperlink ref="X154" r:id="rId586" xr:uid="{00000000-0004-0000-0700-000049020000}"/>
    <hyperlink ref="Y154" r:id="rId587" xr:uid="{00000000-0004-0000-0700-00004A020000}"/>
    <hyperlink ref="Z154" r:id="rId588" xr:uid="{00000000-0004-0000-0700-00004B020000}"/>
    <hyperlink ref="AA154" r:id="rId589" xr:uid="{00000000-0004-0000-0700-00004C020000}"/>
    <hyperlink ref="AB154" r:id="rId590" xr:uid="{00000000-0004-0000-0700-00004D020000}"/>
    <hyperlink ref="AC154" r:id="rId591" xr:uid="{00000000-0004-0000-0700-00004E020000}"/>
    <hyperlink ref="V155" r:id="rId592" xr:uid="{00000000-0004-0000-0700-00004F020000}"/>
    <hyperlink ref="W155" r:id="rId593" xr:uid="{00000000-0004-0000-0700-000050020000}"/>
    <hyperlink ref="X155" r:id="rId594" xr:uid="{00000000-0004-0000-0700-000051020000}"/>
    <hyperlink ref="Y155" r:id="rId595" xr:uid="{00000000-0004-0000-0700-000052020000}"/>
    <hyperlink ref="Z155" r:id="rId596" xr:uid="{00000000-0004-0000-0700-000053020000}"/>
    <hyperlink ref="AA155" r:id="rId597" xr:uid="{00000000-0004-0000-0700-000054020000}"/>
    <hyperlink ref="AB155" r:id="rId598" xr:uid="{00000000-0004-0000-0700-000055020000}"/>
    <hyperlink ref="AC155" r:id="rId599" xr:uid="{00000000-0004-0000-0700-000056020000}"/>
    <hyperlink ref="V157" r:id="rId600" xr:uid="{00000000-0004-0000-0700-000057020000}"/>
    <hyperlink ref="W157" r:id="rId601" xr:uid="{00000000-0004-0000-0700-000058020000}"/>
    <hyperlink ref="X157" r:id="rId602" xr:uid="{00000000-0004-0000-0700-000059020000}"/>
    <hyperlink ref="Y157" r:id="rId603" xr:uid="{00000000-0004-0000-0700-00005A020000}"/>
    <hyperlink ref="Z157" r:id="rId604" xr:uid="{00000000-0004-0000-0700-00005B020000}"/>
    <hyperlink ref="AA157" r:id="rId605" xr:uid="{00000000-0004-0000-0700-00005C020000}"/>
    <hyperlink ref="AB157" r:id="rId606" xr:uid="{00000000-0004-0000-0700-00005D020000}"/>
    <hyperlink ref="AC157" r:id="rId607" xr:uid="{00000000-0004-0000-0700-00005E020000}"/>
    <hyperlink ref="V156" r:id="rId608" xr:uid="{00000000-0004-0000-0700-00005F020000}"/>
    <hyperlink ref="W156" r:id="rId609" xr:uid="{00000000-0004-0000-0700-000060020000}"/>
    <hyperlink ref="X156" r:id="rId610" xr:uid="{00000000-0004-0000-0700-000061020000}"/>
    <hyperlink ref="Y156" r:id="rId611" xr:uid="{00000000-0004-0000-0700-000062020000}"/>
    <hyperlink ref="Z156" r:id="rId612" xr:uid="{00000000-0004-0000-0700-000063020000}"/>
    <hyperlink ref="AA156" r:id="rId613" xr:uid="{00000000-0004-0000-0700-000064020000}"/>
    <hyperlink ref="AB156" r:id="rId614" xr:uid="{00000000-0004-0000-0700-000065020000}"/>
    <hyperlink ref="AC156" r:id="rId615" xr:uid="{00000000-0004-0000-0700-000066020000}"/>
    <hyperlink ref="V159" r:id="rId616" xr:uid="{00000000-0004-0000-0700-000067020000}"/>
    <hyperlink ref="W159" r:id="rId617" xr:uid="{00000000-0004-0000-0700-000068020000}"/>
    <hyperlink ref="X159" r:id="rId618" xr:uid="{00000000-0004-0000-0700-000069020000}"/>
    <hyperlink ref="Y159" r:id="rId619" xr:uid="{00000000-0004-0000-0700-00006A020000}"/>
    <hyperlink ref="Z159" r:id="rId620" xr:uid="{00000000-0004-0000-0700-00006B020000}"/>
    <hyperlink ref="AA159" r:id="rId621" xr:uid="{00000000-0004-0000-0700-00006C020000}"/>
    <hyperlink ref="AB159" r:id="rId622" xr:uid="{00000000-0004-0000-0700-00006D020000}"/>
    <hyperlink ref="AC159" r:id="rId623" xr:uid="{00000000-0004-0000-0700-00006E020000}"/>
    <hyperlink ref="V158" r:id="rId624" xr:uid="{00000000-0004-0000-0700-00006F020000}"/>
    <hyperlink ref="W158" r:id="rId625" xr:uid="{00000000-0004-0000-0700-000070020000}"/>
    <hyperlink ref="X158" r:id="rId626" xr:uid="{00000000-0004-0000-0700-000071020000}"/>
    <hyperlink ref="Y158" r:id="rId627" xr:uid="{00000000-0004-0000-0700-000072020000}"/>
    <hyperlink ref="Z158" r:id="rId628" xr:uid="{00000000-0004-0000-0700-000073020000}"/>
    <hyperlink ref="AA158" r:id="rId629" xr:uid="{00000000-0004-0000-0700-000074020000}"/>
    <hyperlink ref="AB158" r:id="rId630" xr:uid="{00000000-0004-0000-0700-000075020000}"/>
    <hyperlink ref="AC158" r:id="rId631" xr:uid="{00000000-0004-0000-0700-000076020000}"/>
    <hyperlink ref="V160" r:id="rId632" xr:uid="{00000000-0004-0000-0700-000077020000}"/>
    <hyperlink ref="W160" r:id="rId633" xr:uid="{00000000-0004-0000-0700-000078020000}"/>
    <hyperlink ref="X160" r:id="rId634" xr:uid="{00000000-0004-0000-0700-000079020000}"/>
    <hyperlink ref="Y160" r:id="rId635" xr:uid="{00000000-0004-0000-0700-00007A020000}"/>
    <hyperlink ref="Z160" r:id="rId636" xr:uid="{00000000-0004-0000-0700-00007B020000}"/>
    <hyperlink ref="AA160" r:id="rId637" xr:uid="{00000000-0004-0000-0700-00007C020000}"/>
    <hyperlink ref="AB160" r:id="rId638" xr:uid="{00000000-0004-0000-0700-00007D020000}"/>
    <hyperlink ref="V161" r:id="rId639" xr:uid="{00000000-0004-0000-0700-00007E020000}"/>
    <hyperlink ref="W161" r:id="rId640" xr:uid="{00000000-0004-0000-0700-00007F020000}"/>
    <hyperlink ref="X161" r:id="rId641" xr:uid="{00000000-0004-0000-0700-000080020000}"/>
    <hyperlink ref="Y161" r:id="rId642" xr:uid="{00000000-0004-0000-0700-000081020000}"/>
    <hyperlink ref="Z161" r:id="rId643" xr:uid="{00000000-0004-0000-0700-000082020000}"/>
    <hyperlink ref="AA161" r:id="rId644" xr:uid="{00000000-0004-0000-0700-000083020000}"/>
    <hyperlink ref="AB161" r:id="rId645" xr:uid="{00000000-0004-0000-0700-000084020000}"/>
    <hyperlink ref="V162" r:id="rId646" xr:uid="{00000000-0004-0000-0700-000085020000}"/>
    <hyperlink ref="W162" r:id="rId647" xr:uid="{00000000-0004-0000-0700-000086020000}"/>
    <hyperlink ref="X162" r:id="rId648" xr:uid="{00000000-0004-0000-0700-000087020000}"/>
    <hyperlink ref="Y162" r:id="rId649" xr:uid="{00000000-0004-0000-0700-000088020000}"/>
    <hyperlink ref="Z162" r:id="rId650" xr:uid="{00000000-0004-0000-0700-000089020000}"/>
    <hyperlink ref="AA162" r:id="rId651" xr:uid="{00000000-0004-0000-0700-00008A020000}"/>
    <hyperlink ref="AB162" r:id="rId652" xr:uid="{00000000-0004-0000-0700-00008B020000}"/>
    <hyperlink ref="AC162" r:id="rId653" xr:uid="{00000000-0004-0000-0700-00008C020000}"/>
    <hyperlink ref="V169" r:id="rId654" xr:uid="{00000000-0004-0000-0700-00008D020000}"/>
    <hyperlink ref="W169" r:id="rId655" xr:uid="{00000000-0004-0000-0700-00008E020000}"/>
    <hyperlink ref="X169" r:id="rId656" xr:uid="{00000000-0004-0000-0700-00008F020000}"/>
    <hyperlink ref="Y169" r:id="rId657" xr:uid="{00000000-0004-0000-0700-000090020000}"/>
    <hyperlink ref="Z169" r:id="rId658" xr:uid="{00000000-0004-0000-0700-000091020000}"/>
    <hyperlink ref="AA169" r:id="rId659" xr:uid="{00000000-0004-0000-0700-000092020000}"/>
    <hyperlink ref="AB169" r:id="rId660" xr:uid="{00000000-0004-0000-0700-000093020000}"/>
    <hyperlink ref="AC169" r:id="rId661" xr:uid="{00000000-0004-0000-0700-000094020000}"/>
    <hyperlink ref="V170" r:id="rId662" xr:uid="{00000000-0004-0000-0700-000095020000}"/>
    <hyperlink ref="W170" r:id="rId663" xr:uid="{00000000-0004-0000-0700-000096020000}"/>
    <hyperlink ref="X170" r:id="rId664" xr:uid="{00000000-0004-0000-0700-000097020000}"/>
    <hyperlink ref="Y170" r:id="rId665" xr:uid="{00000000-0004-0000-0700-000098020000}"/>
    <hyperlink ref="Z170" r:id="rId666" xr:uid="{00000000-0004-0000-0700-000099020000}"/>
    <hyperlink ref="AA170" r:id="rId667" xr:uid="{00000000-0004-0000-0700-00009A020000}"/>
    <hyperlink ref="AB170" r:id="rId668" xr:uid="{00000000-0004-0000-0700-00009B020000}"/>
    <hyperlink ref="AC170" r:id="rId669" xr:uid="{00000000-0004-0000-0700-00009C020000}"/>
    <hyperlink ref="V163" r:id="rId670" xr:uid="{00000000-0004-0000-0700-00009D020000}"/>
    <hyperlink ref="W163" r:id="rId671" xr:uid="{00000000-0004-0000-0700-00009E020000}"/>
    <hyperlink ref="X163" r:id="rId672" xr:uid="{00000000-0004-0000-0700-00009F020000}"/>
    <hyperlink ref="Y163" r:id="rId673" xr:uid="{00000000-0004-0000-0700-0000A0020000}"/>
    <hyperlink ref="Z163" r:id="rId674" xr:uid="{00000000-0004-0000-0700-0000A1020000}"/>
    <hyperlink ref="AA163" r:id="rId675" xr:uid="{00000000-0004-0000-0700-0000A2020000}"/>
    <hyperlink ref="AB163" r:id="rId676" xr:uid="{00000000-0004-0000-0700-0000A3020000}"/>
    <hyperlink ref="AC163" r:id="rId677" xr:uid="{00000000-0004-0000-0700-0000A4020000}"/>
    <hyperlink ref="V164" r:id="rId678" xr:uid="{00000000-0004-0000-0700-0000A5020000}"/>
    <hyperlink ref="W164" r:id="rId679" xr:uid="{00000000-0004-0000-0700-0000A6020000}"/>
    <hyperlink ref="X164" r:id="rId680" xr:uid="{00000000-0004-0000-0700-0000A7020000}"/>
    <hyperlink ref="Y164" r:id="rId681" xr:uid="{00000000-0004-0000-0700-0000A8020000}"/>
    <hyperlink ref="Z164" r:id="rId682" xr:uid="{00000000-0004-0000-0700-0000A9020000}"/>
    <hyperlink ref="AA164" r:id="rId683" xr:uid="{00000000-0004-0000-0700-0000AA020000}"/>
    <hyperlink ref="AB164" r:id="rId684" xr:uid="{00000000-0004-0000-0700-0000AB020000}"/>
    <hyperlink ref="AC164" r:id="rId685" xr:uid="{00000000-0004-0000-0700-0000AC020000}"/>
    <hyperlink ref="V165" r:id="rId686" xr:uid="{00000000-0004-0000-0700-0000AD020000}"/>
    <hyperlink ref="W165" r:id="rId687" xr:uid="{00000000-0004-0000-0700-0000AE020000}"/>
    <hyperlink ref="X165" r:id="rId688" xr:uid="{00000000-0004-0000-0700-0000AF020000}"/>
    <hyperlink ref="Y165" r:id="rId689" xr:uid="{00000000-0004-0000-0700-0000B0020000}"/>
    <hyperlink ref="Z165" r:id="rId690" xr:uid="{00000000-0004-0000-0700-0000B1020000}"/>
    <hyperlink ref="AA165" r:id="rId691" xr:uid="{00000000-0004-0000-0700-0000B2020000}"/>
    <hyperlink ref="AB165" r:id="rId692" xr:uid="{00000000-0004-0000-0700-0000B3020000}"/>
    <hyperlink ref="AC165" r:id="rId693" xr:uid="{00000000-0004-0000-0700-0000B4020000}"/>
    <hyperlink ref="V166" r:id="rId694" xr:uid="{00000000-0004-0000-0700-0000B5020000}"/>
    <hyperlink ref="W166" r:id="rId695" xr:uid="{00000000-0004-0000-0700-0000B6020000}"/>
    <hyperlink ref="X166" r:id="rId696" xr:uid="{00000000-0004-0000-0700-0000B7020000}"/>
    <hyperlink ref="Y166" r:id="rId697" xr:uid="{00000000-0004-0000-0700-0000B8020000}"/>
    <hyperlink ref="Z166" r:id="rId698" xr:uid="{00000000-0004-0000-0700-0000B9020000}"/>
    <hyperlink ref="AA166" r:id="rId699" xr:uid="{00000000-0004-0000-0700-0000BA020000}"/>
    <hyperlink ref="AB166" r:id="rId700" xr:uid="{00000000-0004-0000-0700-0000BB020000}"/>
    <hyperlink ref="AC166" r:id="rId701" xr:uid="{00000000-0004-0000-0700-0000BC020000}"/>
    <hyperlink ref="V167" r:id="rId702" xr:uid="{00000000-0004-0000-0700-0000BD020000}"/>
    <hyperlink ref="W167" r:id="rId703" xr:uid="{00000000-0004-0000-0700-0000BE020000}"/>
    <hyperlink ref="X167" r:id="rId704" xr:uid="{00000000-0004-0000-0700-0000BF020000}"/>
    <hyperlink ref="Y167" r:id="rId705" xr:uid="{00000000-0004-0000-0700-0000C0020000}"/>
    <hyperlink ref="Z167" r:id="rId706" xr:uid="{00000000-0004-0000-0700-0000C1020000}"/>
    <hyperlink ref="AA167" r:id="rId707" xr:uid="{00000000-0004-0000-0700-0000C2020000}"/>
    <hyperlink ref="AB167" r:id="rId708" xr:uid="{00000000-0004-0000-0700-0000C3020000}"/>
    <hyperlink ref="AC167" r:id="rId709" xr:uid="{00000000-0004-0000-0700-0000C4020000}"/>
    <hyperlink ref="V168" r:id="rId710" xr:uid="{00000000-0004-0000-0700-0000C5020000}"/>
    <hyperlink ref="W168" r:id="rId711" xr:uid="{00000000-0004-0000-0700-0000C6020000}"/>
    <hyperlink ref="X168" r:id="rId712" xr:uid="{00000000-0004-0000-0700-0000C7020000}"/>
    <hyperlink ref="Y168" r:id="rId713" xr:uid="{00000000-0004-0000-0700-0000C8020000}"/>
    <hyperlink ref="Z168" r:id="rId714" xr:uid="{00000000-0004-0000-0700-0000C9020000}"/>
    <hyperlink ref="AA168" r:id="rId715" xr:uid="{00000000-0004-0000-0700-0000CA020000}"/>
    <hyperlink ref="AB168" r:id="rId716" xr:uid="{00000000-0004-0000-0700-0000CB020000}"/>
    <hyperlink ref="AC168" r:id="rId717" xr:uid="{00000000-0004-0000-0700-0000CC020000}"/>
    <hyperlink ref="W173" r:id="rId718" xr:uid="{00000000-0004-0000-0700-0000CD020000}"/>
    <hyperlink ref="X173" r:id="rId719" xr:uid="{00000000-0004-0000-0700-0000CE020000}"/>
    <hyperlink ref="Y173" r:id="rId720" xr:uid="{00000000-0004-0000-0700-0000CF020000}"/>
    <hyperlink ref="Z173" r:id="rId721" xr:uid="{00000000-0004-0000-0700-0000D0020000}"/>
    <hyperlink ref="AA173" r:id="rId722" xr:uid="{00000000-0004-0000-0700-0000D1020000}"/>
    <hyperlink ref="AB173" r:id="rId723" xr:uid="{00000000-0004-0000-0700-0000D2020000}"/>
    <hyperlink ref="AC173" r:id="rId724" xr:uid="{00000000-0004-0000-0700-0000D3020000}"/>
    <hyperlink ref="V173" r:id="rId725" xr:uid="{00000000-0004-0000-0700-0000D4020000}"/>
    <hyperlink ref="V171" r:id="rId726" xr:uid="{00000000-0004-0000-0700-0000D5020000}"/>
    <hyperlink ref="W171" r:id="rId727" xr:uid="{00000000-0004-0000-0700-0000D6020000}"/>
    <hyperlink ref="X171" r:id="rId728" xr:uid="{00000000-0004-0000-0700-0000D7020000}"/>
    <hyperlink ref="Y171" r:id="rId729" xr:uid="{00000000-0004-0000-0700-0000D8020000}"/>
    <hyperlink ref="Z171" r:id="rId730" xr:uid="{00000000-0004-0000-0700-0000D9020000}"/>
    <hyperlink ref="AA171" r:id="rId731" xr:uid="{00000000-0004-0000-0700-0000DA020000}"/>
    <hyperlink ref="AB171" r:id="rId732" xr:uid="{00000000-0004-0000-0700-0000DB020000}"/>
    <hyperlink ref="W174" r:id="rId733" xr:uid="{00000000-0004-0000-0700-0000DC020000}"/>
    <hyperlink ref="X174" r:id="rId734" xr:uid="{00000000-0004-0000-0700-0000DD020000}"/>
    <hyperlink ref="Y174" r:id="rId735" xr:uid="{00000000-0004-0000-0700-0000DE020000}"/>
    <hyperlink ref="Z174" r:id="rId736" xr:uid="{00000000-0004-0000-0700-0000DF020000}"/>
    <hyperlink ref="AA174" r:id="rId737" xr:uid="{00000000-0004-0000-0700-0000E0020000}"/>
    <hyperlink ref="AB174" r:id="rId738" xr:uid="{00000000-0004-0000-0700-0000E1020000}"/>
    <hyperlink ref="AC174" r:id="rId739" xr:uid="{00000000-0004-0000-0700-0000E2020000}"/>
    <hyperlink ref="V174" r:id="rId740" xr:uid="{00000000-0004-0000-0700-0000E3020000}"/>
    <hyperlink ref="W175" r:id="rId741" xr:uid="{00000000-0004-0000-0700-0000E4020000}"/>
    <hyperlink ref="X175" r:id="rId742" xr:uid="{00000000-0004-0000-0700-0000E5020000}"/>
    <hyperlink ref="Y175" r:id="rId743" xr:uid="{00000000-0004-0000-0700-0000E6020000}"/>
    <hyperlink ref="Z175" r:id="rId744" xr:uid="{00000000-0004-0000-0700-0000E7020000}"/>
    <hyperlink ref="AA175" r:id="rId745" xr:uid="{00000000-0004-0000-0700-0000E8020000}"/>
    <hyperlink ref="AB175" r:id="rId746" xr:uid="{00000000-0004-0000-0700-0000E9020000}"/>
    <hyperlink ref="AC175" r:id="rId747" xr:uid="{00000000-0004-0000-0700-0000EA020000}"/>
    <hyperlink ref="V175" r:id="rId748" xr:uid="{00000000-0004-0000-0700-0000EB020000}"/>
    <hyperlink ref="V172" r:id="rId749" xr:uid="{00000000-0004-0000-0700-0000EC020000}"/>
    <hyperlink ref="W172" r:id="rId750" xr:uid="{00000000-0004-0000-0700-0000ED020000}"/>
    <hyperlink ref="X172" r:id="rId751" xr:uid="{00000000-0004-0000-0700-0000EE020000}"/>
    <hyperlink ref="Y172" r:id="rId752" xr:uid="{00000000-0004-0000-0700-0000EF020000}"/>
    <hyperlink ref="Z172" r:id="rId753" xr:uid="{00000000-0004-0000-0700-0000F0020000}"/>
    <hyperlink ref="AA172" r:id="rId754" xr:uid="{00000000-0004-0000-0700-0000F1020000}"/>
    <hyperlink ref="AB172" r:id="rId755" xr:uid="{00000000-0004-0000-0700-0000F2020000}"/>
    <hyperlink ref="V176" r:id="rId756" xr:uid="{00000000-0004-0000-0700-0000F3020000}"/>
    <hyperlink ref="W176" r:id="rId757" xr:uid="{00000000-0004-0000-0700-0000F4020000}"/>
    <hyperlink ref="X176" r:id="rId758" xr:uid="{00000000-0004-0000-0700-0000F5020000}"/>
    <hyperlink ref="Y176" r:id="rId759" xr:uid="{00000000-0004-0000-0700-0000F6020000}"/>
    <hyperlink ref="Z176" r:id="rId760" xr:uid="{00000000-0004-0000-0700-0000F7020000}"/>
    <hyperlink ref="AA176" r:id="rId761" xr:uid="{00000000-0004-0000-0700-0000F8020000}"/>
    <hyperlink ref="AB176" r:id="rId762" xr:uid="{00000000-0004-0000-0700-0000F9020000}"/>
    <hyperlink ref="V177" r:id="rId763" xr:uid="{00000000-0004-0000-0700-0000FA020000}"/>
    <hyperlink ref="W177" r:id="rId764" xr:uid="{00000000-0004-0000-0700-0000FB020000}"/>
    <hyperlink ref="X177" r:id="rId765" xr:uid="{00000000-0004-0000-0700-0000FC020000}"/>
    <hyperlink ref="Y177" r:id="rId766" xr:uid="{00000000-0004-0000-0700-0000FD020000}"/>
    <hyperlink ref="Z177" r:id="rId767" xr:uid="{00000000-0004-0000-0700-0000FE020000}"/>
    <hyperlink ref="AA177" r:id="rId768" xr:uid="{00000000-0004-0000-0700-0000FF020000}"/>
    <hyperlink ref="AB177" r:id="rId769" xr:uid="{00000000-0004-0000-0700-000000030000}"/>
    <hyperlink ref="W178" r:id="rId770" xr:uid="{00000000-0004-0000-0700-000001030000}"/>
    <hyperlink ref="X178" r:id="rId771" xr:uid="{00000000-0004-0000-0700-000002030000}"/>
    <hyperlink ref="Y178" r:id="rId772" xr:uid="{00000000-0004-0000-0700-000003030000}"/>
    <hyperlink ref="Z178" r:id="rId773" xr:uid="{00000000-0004-0000-0700-000004030000}"/>
    <hyperlink ref="AA178" r:id="rId774" xr:uid="{00000000-0004-0000-0700-000005030000}"/>
    <hyperlink ref="AB178" r:id="rId775" xr:uid="{00000000-0004-0000-0700-000006030000}"/>
    <hyperlink ref="AC178" r:id="rId776" xr:uid="{00000000-0004-0000-0700-000007030000}"/>
    <hyperlink ref="V178" r:id="rId777" xr:uid="{00000000-0004-0000-0700-000008030000}"/>
    <hyperlink ref="W179" r:id="rId778" xr:uid="{00000000-0004-0000-0700-000009030000}"/>
    <hyperlink ref="X179" r:id="rId779" xr:uid="{00000000-0004-0000-0700-00000A030000}"/>
    <hyperlink ref="Y179" r:id="rId780" xr:uid="{00000000-0004-0000-0700-00000B030000}"/>
    <hyperlink ref="Z179" r:id="rId781" xr:uid="{00000000-0004-0000-0700-00000C030000}"/>
    <hyperlink ref="AA179" r:id="rId782" xr:uid="{00000000-0004-0000-0700-00000D030000}"/>
    <hyperlink ref="AB179" r:id="rId783" xr:uid="{00000000-0004-0000-0700-00000E030000}"/>
    <hyperlink ref="AC179" r:id="rId784" xr:uid="{00000000-0004-0000-0700-00000F030000}"/>
    <hyperlink ref="V179" r:id="rId785" xr:uid="{00000000-0004-0000-0700-000010030000}"/>
    <hyperlink ref="V180" r:id="rId786" xr:uid="{00000000-0004-0000-0700-000011030000}"/>
    <hyperlink ref="W180" r:id="rId787" xr:uid="{00000000-0004-0000-0700-000012030000}"/>
    <hyperlink ref="X180" r:id="rId788" xr:uid="{00000000-0004-0000-0700-000013030000}"/>
    <hyperlink ref="Y180" r:id="rId789" xr:uid="{00000000-0004-0000-0700-000014030000}"/>
    <hyperlink ref="Z180" r:id="rId790" xr:uid="{00000000-0004-0000-0700-000015030000}"/>
    <hyperlink ref="AA180" r:id="rId791" xr:uid="{00000000-0004-0000-0700-000016030000}"/>
    <hyperlink ref="AB180" r:id="rId792" xr:uid="{00000000-0004-0000-0700-000017030000}"/>
    <hyperlink ref="V181" r:id="rId793" xr:uid="{00000000-0004-0000-0700-000018030000}"/>
    <hyperlink ref="W181" r:id="rId794" xr:uid="{00000000-0004-0000-0700-000019030000}"/>
    <hyperlink ref="X181" r:id="rId795" xr:uid="{00000000-0004-0000-0700-00001A030000}"/>
    <hyperlink ref="Y181" r:id="rId796" xr:uid="{00000000-0004-0000-0700-00001B030000}"/>
    <hyperlink ref="Z181" r:id="rId797" xr:uid="{00000000-0004-0000-0700-00001C030000}"/>
    <hyperlink ref="AA181" r:id="rId798" xr:uid="{00000000-0004-0000-0700-00001D030000}"/>
    <hyperlink ref="AB181" r:id="rId799" xr:uid="{00000000-0004-0000-0700-00001E030000}"/>
    <hyperlink ref="V182" r:id="rId800" xr:uid="{00000000-0004-0000-0700-00001F030000}"/>
    <hyperlink ref="W182" r:id="rId801" xr:uid="{00000000-0004-0000-0700-000020030000}"/>
    <hyperlink ref="X182" r:id="rId802" xr:uid="{00000000-0004-0000-0700-000021030000}"/>
    <hyperlink ref="Y182" r:id="rId803" xr:uid="{00000000-0004-0000-0700-000022030000}"/>
    <hyperlink ref="Z182" r:id="rId804" xr:uid="{00000000-0004-0000-0700-000023030000}"/>
    <hyperlink ref="AA182" r:id="rId805" xr:uid="{00000000-0004-0000-0700-000024030000}"/>
    <hyperlink ref="AB182" r:id="rId806" xr:uid="{00000000-0004-0000-0700-000025030000}"/>
    <hyperlink ref="V190" r:id="rId807" xr:uid="{00000000-0004-0000-0700-000026030000}"/>
    <hyperlink ref="W190" r:id="rId808" xr:uid="{00000000-0004-0000-0700-000027030000}"/>
    <hyperlink ref="AA190" r:id="rId809" xr:uid="{00000000-0004-0000-0700-000028030000}"/>
    <hyperlink ref="X190" r:id="rId810" xr:uid="{00000000-0004-0000-0700-000029030000}"/>
    <hyperlink ref="Y190" r:id="rId811" xr:uid="{00000000-0004-0000-0700-00002A030000}"/>
    <hyperlink ref="Z190" r:id="rId812" xr:uid="{00000000-0004-0000-0700-00002B030000}"/>
    <hyperlink ref="AB190" r:id="rId813" xr:uid="{00000000-0004-0000-0700-00002C030000}"/>
    <hyperlink ref="AC190" r:id="rId814" xr:uid="{00000000-0004-0000-0700-00002D030000}"/>
    <hyperlink ref="V189" r:id="rId815" xr:uid="{00000000-0004-0000-0700-00002E030000}"/>
    <hyperlink ref="W189" r:id="rId816" xr:uid="{00000000-0004-0000-0700-00002F030000}"/>
    <hyperlink ref="AA189" r:id="rId817" xr:uid="{00000000-0004-0000-0700-000030030000}"/>
    <hyperlink ref="X189" r:id="rId818" xr:uid="{00000000-0004-0000-0700-000031030000}"/>
    <hyperlink ref="Y189" r:id="rId819" xr:uid="{00000000-0004-0000-0700-000032030000}"/>
    <hyperlink ref="Z189" r:id="rId820" xr:uid="{00000000-0004-0000-0700-000033030000}"/>
    <hyperlink ref="AB189" r:id="rId821" xr:uid="{00000000-0004-0000-0700-000034030000}"/>
    <hyperlink ref="AC189" r:id="rId822" xr:uid="{00000000-0004-0000-0700-000035030000}"/>
    <hyperlink ref="V188" r:id="rId823" xr:uid="{00000000-0004-0000-0700-000036030000}"/>
    <hyperlink ref="W188" r:id="rId824" xr:uid="{00000000-0004-0000-0700-000037030000}"/>
    <hyperlink ref="AA188" r:id="rId825" xr:uid="{00000000-0004-0000-0700-000038030000}"/>
    <hyperlink ref="X188" r:id="rId826" xr:uid="{00000000-0004-0000-0700-000039030000}"/>
    <hyperlink ref="Y188" r:id="rId827" xr:uid="{00000000-0004-0000-0700-00003A030000}"/>
    <hyperlink ref="Z188" r:id="rId828" xr:uid="{00000000-0004-0000-0700-00003B030000}"/>
    <hyperlink ref="AB188" r:id="rId829" xr:uid="{00000000-0004-0000-0700-00003C030000}"/>
    <hyperlink ref="AC188" r:id="rId830" xr:uid="{00000000-0004-0000-0700-00003D030000}"/>
    <hyperlink ref="V185" r:id="rId831" xr:uid="{00000000-0004-0000-0700-00003E030000}"/>
    <hyperlink ref="W185" r:id="rId832" xr:uid="{00000000-0004-0000-0700-00003F030000}"/>
    <hyperlink ref="AA185" r:id="rId833" xr:uid="{00000000-0004-0000-0700-000040030000}"/>
    <hyperlink ref="X185" r:id="rId834" xr:uid="{00000000-0004-0000-0700-000041030000}"/>
    <hyperlink ref="Y185" r:id="rId835" xr:uid="{00000000-0004-0000-0700-000042030000}"/>
    <hyperlink ref="Z185" r:id="rId836" xr:uid="{00000000-0004-0000-0700-000043030000}"/>
    <hyperlink ref="AB185" r:id="rId837" xr:uid="{00000000-0004-0000-0700-000044030000}"/>
    <hyperlink ref="AC185" r:id="rId838" xr:uid="{00000000-0004-0000-0700-000045030000}"/>
    <hyperlink ref="V184" r:id="rId839" xr:uid="{00000000-0004-0000-0700-000046030000}"/>
    <hyperlink ref="W184" r:id="rId840" xr:uid="{00000000-0004-0000-0700-000047030000}"/>
    <hyperlink ref="AA184" r:id="rId841" xr:uid="{00000000-0004-0000-0700-000048030000}"/>
    <hyperlink ref="X184" r:id="rId842" xr:uid="{00000000-0004-0000-0700-000049030000}"/>
    <hyperlink ref="Y184" r:id="rId843" xr:uid="{00000000-0004-0000-0700-00004A030000}"/>
    <hyperlink ref="Z184" r:id="rId844" xr:uid="{00000000-0004-0000-0700-00004B030000}"/>
    <hyperlink ref="AB184" r:id="rId845" xr:uid="{00000000-0004-0000-0700-00004C030000}"/>
    <hyperlink ref="AC184" r:id="rId846" xr:uid="{00000000-0004-0000-0700-00004D030000}"/>
    <hyperlink ref="AC183" r:id="rId847" xr:uid="{00000000-0004-0000-0700-00004E030000}"/>
    <hyperlink ref="AB183" r:id="rId848" xr:uid="{00000000-0004-0000-0700-00004F030000}"/>
    <hyperlink ref="AA183" r:id="rId849" xr:uid="{00000000-0004-0000-0700-000050030000}"/>
    <hyperlink ref="Z183" r:id="rId850" xr:uid="{00000000-0004-0000-0700-000051030000}"/>
    <hyperlink ref="Y183" r:id="rId851" xr:uid="{00000000-0004-0000-0700-000052030000}"/>
    <hyperlink ref="AC186" r:id="rId852" xr:uid="{00000000-0004-0000-0700-000053030000}"/>
    <hyperlink ref="AB186" r:id="rId853" xr:uid="{00000000-0004-0000-0700-000054030000}"/>
    <hyperlink ref="AA186" r:id="rId854" xr:uid="{00000000-0004-0000-0700-000055030000}"/>
    <hyperlink ref="Z186" r:id="rId855" xr:uid="{00000000-0004-0000-0700-000056030000}"/>
    <hyperlink ref="Y186" r:id="rId856" xr:uid="{00000000-0004-0000-0700-000057030000}"/>
    <hyperlink ref="AC187" r:id="rId857" xr:uid="{00000000-0004-0000-0700-000058030000}"/>
    <hyperlink ref="AB187" r:id="rId858" xr:uid="{00000000-0004-0000-0700-000059030000}"/>
    <hyperlink ref="AA187" r:id="rId859" xr:uid="{00000000-0004-0000-0700-00005A030000}"/>
    <hyperlink ref="Z187" r:id="rId860" xr:uid="{00000000-0004-0000-0700-00005B030000}"/>
    <hyperlink ref="Y187" r:id="rId861" xr:uid="{00000000-0004-0000-0700-00005C030000}"/>
    <hyperlink ref="X183" r:id="rId862" xr:uid="{00000000-0004-0000-0700-00005D030000}"/>
    <hyperlink ref="X186" r:id="rId863" xr:uid="{00000000-0004-0000-0700-00005E030000}"/>
    <hyperlink ref="X187" r:id="rId864" xr:uid="{00000000-0004-0000-0700-00005F030000}"/>
    <hyperlink ref="W183" r:id="rId865" xr:uid="{00000000-0004-0000-0700-000060030000}"/>
    <hyperlink ref="W186" r:id="rId866" xr:uid="{00000000-0004-0000-0700-000061030000}"/>
    <hyperlink ref="W187" r:id="rId867" xr:uid="{00000000-0004-0000-0700-000062030000}"/>
    <hyperlink ref="W203" r:id="rId868" xr:uid="{00000000-0004-0000-0700-000063030000}"/>
    <hyperlink ref="X203" r:id="rId869" xr:uid="{00000000-0004-0000-0700-000064030000}"/>
    <hyperlink ref="Y203" r:id="rId870" xr:uid="{00000000-0004-0000-0700-000065030000}"/>
    <hyperlink ref="Z203" r:id="rId871" xr:uid="{00000000-0004-0000-0700-000066030000}"/>
    <hyperlink ref="AA203" r:id="rId872" xr:uid="{00000000-0004-0000-0700-000067030000}"/>
    <hyperlink ref="AB203" r:id="rId873" xr:uid="{00000000-0004-0000-0700-000068030000}"/>
    <hyperlink ref="AC203" r:id="rId874" xr:uid="{00000000-0004-0000-0700-000069030000}"/>
    <hyperlink ref="W204" r:id="rId875" xr:uid="{00000000-0004-0000-0700-00006A030000}"/>
    <hyperlink ref="X204" r:id="rId876" xr:uid="{00000000-0004-0000-0700-00006B030000}"/>
    <hyperlink ref="Y204" r:id="rId877" xr:uid="{00000000-0004-0000-0700-00006C030000}"/>
    <hyperlink ref="Z204" r:id="rId878" xr:uid="{00000000-0004-0000-0700-00006D030000}"/>
    <hyperlink ref="AA204" r:id="rId879" xr:uid="{00000000-0004-0000-0700-00006E030000}"/>
    <hyperlink ref="AB204" r:id="rId880" xr:uid="{00000000-0004-0000-0700-00006F030000}"/>
    <hyperlink ref="AC204" r:id="rId881" xr:uid="{00000000-0004-0000-0700-000070030000}"/>
    <hyperlink ref="W205" r:id="rId882" xr:uid="{00000000-0004-0000-0700-000071030000}"/>
    <hyperlink ref="X205" r:id="rId883" xr:uid="{00000000-0004-0000-0700-000072030000}"/>
    <hyperlink ref="Y205" r:id="rId884" xr:uid="{00000000-0004-0000-0700-000073030000}"/>
    <hyperlink ref="Z205" r:id="rId885" xr:uid="{00000000-0004-0000-0700-000074030000}"/>
    <hyperlink ref="AA205" r:id="rId886" xr:uid="{00000000-0004-0000-0700-000075030000}"/>
    <hyperlink ref="AB205" r:id="rId887" xr:uid="{00000000-0004-0000-0700-000076030000}"/>
    <hyperlink ref="AC205" r:id="rId888" xr:uid="{00000000-0004-0000-0700-000077030000}"/>
    <hyperlink ref="W206" r:id="rId889" xr:uid="{00000000-0004-0000-0700-000078030000}"/>
    <hyperlink ref="X206" r:id="rId890" xr:uid="{00000000-0004-0000-0700-000079030000}"/>
    <hyperlink ref="Y206" r:id="rId891" xr:uid="{00000000-0004-0000-0700-00007A030000}"/>
    <hyperlink ref="Z206" r:id="rId892" xr:uid="{00000000-0004-0000-0700-00007B030000}"/>
    <hyperlink ref="AA206" r:id="rId893" xr:uid="{00000000-0004-0000-0700-00007C030000}"/>
    <hyperlink ref="AB206" r:id="rId894" xr:uid="{00000000-0004-0000-0700-00007D030000}"/>
    <hyperlink ref="AC206" r:id="rId895" xr:uid="{00000000-0004-0000-0700-00007E030000}"/>
    <hyperlink ref="W207" r:id="rId896" xr:uid="{00000000-0004-0000-0700-00007F030000}"/>
    <hyperlink ref="X207" r:id="rId897" xr:uid="{00000000-0004-0000-0700-000080030000}"/>
    <hyperlink ref="Y207" r:id="rId898" xr:uid="{00000000-0004-0000-0700-000081030000}"/>
    <hyperlink ref="Z207" r:id="rId899" xr:uid="{00000000-0004-0000-0700-000082030000}"/>
    <hyperlink ref="AA207" r:id="rId900" xr:uid="{00000000-0004-0000-0700-000083030000}"/>
    <hyperlink ref="AB207" r:id="rId901" xr:uid="{00000000-0004-0000-0700-000084030000}"/>
    <hyperlink ref="AC207" r:id="rId902" xr:uid="{00000000-0004-0000-0700-000085030000}"/>
    <hyperlink ref="W208" r:id="rId903" xr:uid="{00000000-0004-0000-0700-000086030000}"/>
    <hyperlink ref="X208" r:id="rId904" xr:uid="{00000000-0004-0000-0700-000087030000}"/>
    <hyperlink ref="Y208" r:id="rId905" xr:uid="{00000000-0004-0000-0700-000088030000}"/>
    <hyperlink ref="Z208" r:id="rId906" xr:uid="{00000000-0004-0000-0700-000089030000}"/>
    <hyperlink ref="AA208" r:id="rId907" xr:uid="{00000000-0004-0000-0700-00008A030000}"/>
    <hyperlink ref="AB208" r:id="rId908" xr:uid="{00000000-0004-0000-0700-00008B030000}"/>
    <hyperlink ref="AC208" r:id="rId909" xr:uid="{00000000-0004-0000-0700-00008C030000}"/>
    <hyperlink ref="W209" r:id="rId910" xr:uid="{00000000-0004-0000-0700-00008D030000}"/>
    <hyperlink ref="X209" r:id="rId911" xr:uid="{00000000-0004-0000-0700-00008E030000}"/>
    <hyperlink ref="Y209" r:id="rId912" xr:uid="{00000000-0004-0000-0700-00008F030000}"/>
    <hyperlink ref="Z209" r:id="rId913" xr:uid="{00000000-0004-0000-0700-000090030000}"/>
    <hyperlink ref="AA209" r:id="rId914" xr:uid="{00000000-0004-0000-0700-000091030000}"/>
    <hyperlink ref="AB209" r:id="rId915" xr:uid="{00000000-0004-0000-0700-000092030000}"/>
    <hyperlink ref="AC209" r:id="rId916" xr:uid="{00000000-0004-0000-0700-000093030000}"/>
    <hyperlink ref="V191" r:id="rId917" xr:uid="{00000000-0004-0000-0700-000094030000}"/>
    <hyperlink ref="W191" r:id="rId918" xr:uid="{00000000-0004-0000-0700-000095030000}"/>
    <hyperlink ref="X191" r:id="rId919" xr:uid="{00000000-0004-0000-0700-000096030000}"/>
    <hyperlink ref="Y191" r:id="rId920" xr:uid="{00000000-0004-0000-0700-000097030000}"/>
    <hyperlink ref="Z191" r:id="rId921" xr:uid="{00000000-0004-0000-0700-000098030000}"/>
    <hyperlink ref="AA191" r:id="rId922" xr:uid="{00000000-0004-0000-0700-000099030000}"/>
    <hyperlink ref="AB191" r:id="rId923" xr:uid="{00000000-0004-0000-0700-00009A030000}"/>
    <hyperlink ref="AC191" r:id="rId924" xr:uid="{00000000-0004-0000-0700-00009B030000}"/>
    <hyperlink ref="V193" r:id="rId925" xr:uid="{00000000-0004-0000-0700-00009C030000}"/>
    <hyperlink ref="W193" r:id="rId926" xr:uid="{00000000-0004-0000-0700-00009D030000}"/>
    <hyperlink ref="X193" r:id="rId927" xr:uid="{00000000-0004-0000-0700-00009E030000}"/>
    <hyperlink ref="Y193" r:id="rId928" xr:uid="{00000000-0004-0000-0700-00009F030000}"/>
    <hyperlink ref="Z193" r:id="rId929" xr:uid="{00000000-0004-0000-0700-0000A0030000}"/>
    <hyperlink ref="AA193" r:id="rId930" xr:uid="{00000000-0004-0000-0700-0000A1030000}"/>
    <hyperlink ref="AB193" r:id="rId931" xr:uid="{00000000-0004-0000-0700-0000A2030000}"/>
    <hyperlink ref="AC193" r:id="rId932" xr:uid="{00000000-0004-0000-0700-0000A3030000}"/>
    <hyperlink ref="V192" r:id="rId933" xr:uid="{00000000-0004-0000-0700-0000A4030000}"/>
    <hyperlink ref="W192" r:id="rId934" xr:uid="{00000000-0004-0000-0700-0000A5030000}"/>
    <hyperlink ref="X192" r:id="rId935" xr:uid="{00000000-0004-0000-0700-0000A6030000}"/>
    <hyperlink ref="Y192" r:id="rId936" xr:uid="{00000000-0004-0000-0700-0000A7030000}"/>
    <hyperlink ref="Z192" r:id="rId937" xr:uid="{00000000-0004-0000-0700-0000A8030000}"/>
    <hyperlink ref="AA192" r:id="rId938" xr:uid="{00000000-0004-0000-0700-0000A9030000}"/>
    <hyperlink ref="AB192" r:id="rId939" xr:uid="{00000000-0004-0000-0700-0000AA030000}"/>
    <hyperlink ref="AC192" r:id="rId940" xr:uid="{00000000-0004-0000-0700-0000AB030000}"/>
    <hyperlink ref="V194" r:id="rId941" xr:uid="{00000000-0004-0000-0700-0000AC030000}"/>
    <hyperlink ref="W194" r:id="rId942" xr:uid="{00000000-0004-0000-0700-0000AD030000}"/>
    <hyperlink ref="X194" r:id="rId943" xr:uid="{00000000-0004-0000-0700-0000AE030000}"/>
    <hyperlink ref="Y194" r:id="rId944" xr:uid="{00000000-0004-0000-0700-0000AF030000}"/>
    <hyperlink ref="Z194" r:id="rId945" xr:uid="{00000000-0004-0000-0700-0000B0030000}"/>
    <hyperlink ref="AA194" r:id="rId946" xr:uid="{00000000-0004-0000-0700-0000B1030000}"/>
    <hyperlink ref="AB194" r:id="rId947" xr:uid="{00000000-0004-0000-0700-0000B2030000}"/>
    <hyperlink ref="AC194" r:id="rId948" xr:uid="{00000000-0004-0000-0700-0000B3030000}"/>
    <hyperlink ref="V195" r:id="rId949" xr:uid="{00000000-0004-0000-0700-0000B4030000}"/>
    <hyperlink ref="W195" r:id="rId950" xr:uid="{00000000-0004-0000-0700-0000B5030000}"/>
    <hyperlink ref="X195" r:id="rId951" xr:uid="{00000000-0004-0000-0700-0000B6030000}"/>
    <hyperlink ref="Y195" r:id="rId952" xr:uid="{00000000-0004-0000-0700-0000B7030000}"/>
    <hyperlink ref="Z195" r:id="rId953" xr:uid="{00000000-0004-0000-0700-0000B8030000}"/>
    <hyperlink ref="AA195" r:id="rId954" xr:uid="{00000000-0004-0000-0700-0000B9030000}"/>
    <hyperlink ref="AB195" r:id="rId955" xr:uid="{00000000-0004-0000-0700-0000BA030000}"/>
    <hyperlink ref="AC195" r:id="rId956" xr:uid="{00000000-0004-0000-0700-0000BB030000}"/>
    <hyperlink ref="V196" r:id="rId957" xr:uid="{00000000-0004-0000-0700-0000BC030000}"/>
    <hyperlink ref="W196" r:id="rId958" xr:uid="{00000000-0004-0000-0700-0000BD030000}"/>
    <hyperlink ref="X196" r:id="rId959" xr:uid="{00000000-0004-0000-0700-0000BE030000}"/>
    <hyperlink ref="Y196" r:id="rId960" xr:uid="{00000000-0004-0000-0700-0000BF030000}"/>
    <hyperlink ref="Z196" r:id="rId961" xr:uid="{00000000-0004-0000-0700-0000C0030000}"/>
    <hyperlink ref="AA196" r:id="rId962" xr:uid="{00000000-0004-0000-0700-0000C1030000}"/>
    <hyperlink ref="AB196" r:id="rId963" xr:uid="{00000000-0004-0000-0700-0000C2030000}"/>
    <hyperlink ref="AC196" r:id="rId964" xr:uid="{00000000-0004-0000-0700-0000C3030000}"/>
    <hyperlink ref="V197" r:id="rId965" xr:uid="{00000000-0004-0000-0700-0000C4030000}"/>
    <hyperlink ref="W197" r:id="rId966" xr:uid="{00000000-0004-0000-0700-0000C5030000}"/>
    <hyperlink ref="X197" r:id="rId967" xr:uid="{00000000-0004-0000-0700-0000C6030000}"/>
    <hyperlink ref="Y197" r:id="rId968" xr:uid="{00000000-0004-0000-0700-0000C7030000}"/>
    <hyperlink ref="Z197" r:id="rId969" xr:uid="{00000000-0004-0000-0700-0000C8030000}"/>
    <hyperlink ref="AA197" r:id="rId970" xr:uid="{00000000-0004-0000-0700-0000C9030000}"/>
    <hyperlink ref="AB197" r:id="rId971" xr:uid="{00000000-0004-0000-0700-0000CA030000}"/>
    <hyperlink ref="AC197" r:id="rId972" xr:uid="{00000000-0004-0000-0700-0000CB030000}"/>
    <hyperlink ref="V198" r:id="rId973" xr:uid="{00000000-0004-0000-0700-0000CC030000}"/>
    <hyperlink ref="W198" r:id="rId974" xr:uid="{00000000-0004-0000-0700-0000CD030000}"/>
    <hyperlink ref="X198" r:id="rId975" xr:uid="{00000000-0004-0000-0700-0000CE030000}"/>
    <hyperlink ref="Y198" r:id="rId976" xr:uid="{00000000-0004-0000-0700-0000CF030000}"/>
    <hyperlink ref="Z198" r:id="rId977" xr:uid="{00000000-0004-0000-0700-0000D0030000}"/>
    <hyperlink ref="AA198" r:id="rId978" xr:uid="{00000000-0004-0000-0700-0000D1030000}"/>
    <hyperlink ref="AB198" r:id="rId979" xr:uid="{00000000-0004-0000-0700-0000D2030000}"/>
    <hyperlink ref="AC198" r:id="rId980" xr:uid="{00000000-0004-0000-0700-0000D3030000}"/>
    <hyperlink ref="V199" r:id="rId981" xr:uid="{00000000-0004-0000-0700-0000D4030000}"/>
    <hyperlink ref="W199" r:id="rId982" xr:uid="{00000000-0004-0000-0700-0000D5030000}"/>
    <hyperlink ref="X199" r:id="rId983" xr:uid="{00000000-0004-0000-0700-0000D6030000}"/>
    <hyperlink ref="Y199" r:id="rId984" xr:uid="{00000000-0004-0000-0700-0000D7030000}"/>
    <hyperlink ref="Z199" r:id="rId985" xr:uid="{00000000-0004-0000-0700-0000D8030000}"/>
    <hyperlink ref="AA199" r:id="rId986" xr:uid="{00000000-0004-0000-0700-0000D9030000}"/>
    <hyperlink ref="AB199" r:id="rId987" xr:uid="{00000000-0004-0000-0700-0000DA030000}"/>
    <hyperlink ref="AC199" r:id="rId988" xr:uid="{00000000-0004-0000-0700-0000DB030000}"/>
    <hyperlink ref="V200" r:id="rId989" xr:uid="{00000000-0004-0000-0700-0000DC030000}"/>
    <hyperlink ref="W200" r:id="rId990" xr:uid="{00000000-0004-0000-0700-0000DD030000}"/>
    <hyperlink ref="X200" r:id="rId991" xr:uid="{00000000-0004-0000-0700-0000DE030000}"/>
    <hyperlink ref="Y200" r:id="rId992" xr:uid="{00000000-0004-0000-0700-0000DF030000}"/>
    <hyperlink ref="Z200" r:id="rId993" xr:uid="{00000000-0004-0000-0700-0000E0030000}"/>
    <hyperlink ref="AA200" r:id="rId994" xr:uid="{00000000-0004-0000-0700-0000E1030000}"/>
    <hyperlink ref="AB200" r:id="rId995" xr:uid="{00000000-0004-0000-0700-0000E2030000}"/>
    <hyperlink ref="AC200" r:id="rId996" xr:uid="{00000000-0004-0000-0700-0000E3030000}"/>
    <hyperlink ref="V201" r:id="rId997" xr:uid="{00000000-0004-0000-0700-0000E4030000}"/>
    <hyperlink ref="W201" r:id="rId998" xr:uid="{00000000-0004-0000-0700-0000E5030000}"/>
    <hyperlink ref="X201" r:id="rId999" xr:uid="{00000000-0004-0000-0700-0000E6030000}"/>
    <hyperlink ref="Y201" r:id="rId1000" xr:uid="{00000000-0004-0000-0700-0000E7030000}"/>
    <hyperlink ref="Z201" r:id="rId1001" xr:uid="{00000000-0004-0000-0700-0000E8030000}"/>
    <hyperlink ref="AA201" r:id="rId1002" xr:uid="{00000000-0004-0000-0700-0000E9030000}"/>
    <hyperlink ref="AB201" r:id="rId1003" xr:uid="{00000000-0004-0000-0700-0000EA030000}"/>
    <hyperlink ref="AC201" r:id="rId1004" xr:uid="{00000000-0004-0000-0700-0000EB030000}"/>
    <hyperlink ref="V202" r:id="rId1005" xr:uid="{00000000-0004-0000-0700-0000EC030000}"/>
    <hyperlink ref="W202" r:id="rId1006" xr:uid="{00000000-0004-0000-0700-0000ED030000}"/>
    <hyperlink ref="X202" r:id="rId1007" xr:uid="{00000000-0004-0000-0700-0000EE030000}"/>
    <hyperlink ref="Y202" r:id="rId1008" xr:uid="{00000000-0004-0000-0700-0000EF030000}"/>
    <hyperlink ref="Z202" r:id="rId1009" xr:uid="{00000000-0004-0000-0700-0000F0030000}"/>
    <hyperlink ref="AA202" r:id="rId1010" xr:uid="{00000000-0004-0000-0700-0000F1030000}"/>
    <hyperlink ref="AB202" r:id="rId1011" xr:uid="{00000000-0004-0000-0700-0000F2030000}"/>
    <hyperlink ref="AC202" r:id="rId1012" xr:uid="{00000000-0004-0000-0700-0000F3030000}"/>
  </hyperlinks>
  <pageMargins left="0.7" right="0.7" top="0.75" bottom="0.75" header="0.3" footer="0.3"/>
  <pageSetup orientation="portrait" verticalDpi="300" r:id="rId101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G133"/>
  <sheetViews>
    <sheetView zoomScale="70" zoomScaleNormal="70" workbookViewId="0">
      <pane ySplit="1" topLeftCell="A20" activePane="bottomLeft" state="frozen"/>
      <selection pane="bottomLeft" activeCell="I9" sqref="I9"/>
    </sheetView>
  </sheetViews>
  <sheetFormatPr defaultRowHeight="15" x14ac:dyDescent="0.25"/>
  <cols>
    <col min="3" max="3" width="14.42578125" bestFit="1" customWidth="1"/>
    <col min="4" max="4" width="17.28515625" bestFit="1" customWidth="1"/>
    <col min="11" max="11" width="9.140625" style="56"/>
    <col min="13" max="13" width="93" bestFit="1" customWidth="1"/>
    <col min="16" max="16" width="12.140625" bestFit="1" customWidth="1"/>
    <col min="17" max="17" width="18.7109375" customWidth="1"/>
    <col min="19" max="19" width="42.7109375" bestFit="1" customWidth="1"/>
    <col min="20" max="20" width="12.7109375" bestFit="1" customWidth="1"/>
  </cols>
  <sheetData>
    <row r="1" spans="2:28" ht="16.5" x14ac:dyDescent="0.3">
      <c r="B1" s="6" t="s">
        <v>10</v>
      </c>
      <c r="C1" s="6" t="s">
        <v>91</v>
      </c>
      <c r="D1" s="6" t="s">
        <v>92</v>
      </c>
      <c r="E1" s="6" t="s">
        <v>11</v>
      </c>
      <c r="F1" s="6" t="s">
        <v>12</v>
      </c>
      <c r="G1" s="6" t="s">
        <v>13</v>
      </c>
      <c r="H1" s="6" t="s">
        <v>83</v>
      </c>
      <c r="I1" s="6" t="s">
        <v>84</v>
      </c>
      <c r="J1" s="61" t="s">
        <v>16</v>
      </c>
      <c r="K1" s="6" t="s">
        <v>104</v>
      </c>
      <c r="L1" s="6" t="s">
        <v>17</v>
      </c>
      <c r="M1" s="7" t="s">
        <v>18</v>
      </c>
      <c r="N1" s="7" t="s">
        <v>70</v>
      </c>
      <c r="O1" s="7" t="s">
        <v>59</v>
      </c>
      <c r="P1" s="7" t="s">
        <v>79</v>
      </c>
      <c r="Q1" s="7" t="s">
        <v>19</v>
      </c>
      <c r="R1" s="62"/>
      <c r="S1" s="7" t="s">
        <v>20</v>
      </c>
      <c r="T1" s="6"/>
    </row>
    <row r="2" spans="2:28" ht="16.5" x14ac:dyDescent="0.3">
      <c r="B2" s="13" t="s">
        <v>10</v>
      </c>
      <c r="C2" s="13"/>
      <c r="D2" s="13"/>
      <c r="E2" s="13" t="s">
        <v>11</v>
      </c>
      <c r="F2" s="13" t="s">
        <v>12</v>
      </c>
      <c r="G2" s="13" t="s">
        <v>13</v>
      </c>
      <c r="H2" s="13" t="s">
        <v>14</v>
      </c>
      <c r="I2" s="13" t="s">
        <v>15</v>
      </c>
      <c r="J2" s="13"/>
      <c r="K2" s="61" t="s">
        <v>16</v>
      </c>
      <c r="L2" s="13" t="s">
        <v>17</v>
      </c>
      <c r="M2" s="63" t="s">
        <v>18</v>
      </c>
      <c r="N2" s="63"/>
      <c r="O2" s="63" t="s">
        <v>58</v>
      </c>
      <c r="P2" s="63"/>
      <c r="Q2" s="63" t="s">
        <v>19</v>
      </c>
      <c r="R2" s="63"/>
      <c r="S2" s="1" t="s">
        <v>0</v>
      </c>
      <c r="T2" s="10" t="s">
        <v>1</v>
      </c>
      <c r="U2" s="11"/>
      <c r="V2" s="11"/>
      <c r="W2" s="1" t="s">
        <v>0</v>
      </c>
      <c r="X2" s="1" t="s">
        <v>1</v>
      </c>
      <c r="Y2" s="1" t="s">
        <v>2</v>
      </c>
    </row>
    <row r="3" spans="2:28" ht="20.25" x14ac:dyDescent="0.3">
      <c r="B3" s="8">
        <v>1</v>
      </c>
      <c r="C3" s="8"/>
      <c r="D3" s="8"/>
      <c r="E3" s="5" t="s">
        <v>57</v>
      </c>
      <c r="F3">
        <v>2</v>
      </c>
      <c r="G3" t="s">
        <v>54</v>
      </c>
      <c r="H3">
        <v>1.2127600000000001</v>
      </c>
      <c r="I3">
        <v>1.2134199999999999</v>
      </c>
      <c r="L3" s="59">
        <v>-1.32</v>
      </c>
      <c r="M3" s="40" t="s">
        <v>53</v>
      </c>
      <c r="N3" s="13" t="s">
        <v>71</v>
      </c>
      <c r="O3" s="44" t="s">
        <v>60</v>
      </c>
      <c r="P3" s="44"/>
      <c r="Q3" s="14">
        <f>T3+(L3)</f>
        <v>498.68</v>
      </c>
      <c r="R3" s="13"/>
      <c r="S3" s="9" t="s">
        <v>21</v>
      </c>
      <c r="T3" s="15">
        <v>500</v>
      </c>
      <c r="U3" s="11"/>
      <c r="V3" s="11"/>
      <c r="W3" s="3"/>
      <c r="X3" s="3"/>
      <c r="Y3" s="3"/>
      <c r="AA3" s="2" t="s">
        <v>22</v>
      </c>
      <c r="AB3" s="3"/>
    </row>
    <row r="4" spans="2:28" ht="20.25" x14ac:dyDescent="0.3">
      <c r="B4" s="8">
        <v>2</v>
      </c>
      <c r="C4" s="8"/>
      <c r="D4" s="8"/>
      <c r="E4" s="5" t="s">
        <v>57</v>
      </c>
      <c r="F4">
        <v>2</v>
      </c>
      <c r="G4" t="s">
        <v>55</v>
      </c>
      <c r="H4">
        <v>106.482</v>
      </c>
      <c r="I4">
        <v>106.55500000000001</v>
      </c>
      <c r="L4" s="59">
        <v>-1.37</v>
      </c>
      <c r="M4" s="40" t="s">
        <v>56</v>
      </c>
      <c r="N4" s="13" t="s">
        <v>71</v>
      </c>
      <c r="O4" s="44" t="s">
        <v>61</v>
      </c>
      <c r="P4" s="44"/>
      <c r="Q4" s="14">
        <f>Q3+(L4)</f>
        <v>497.31</v>
      </c>
      <c r="R4" s="13"/>
      <c r="S4" s="9" t="s">
        <v>23</v>
      </c>
      <c r="T4" s="16">
        <f>Y20</f>
        <v>0</v>
      </c>
      <c r="U4" s="11"/>
      <c r="V4" s="11"/>
      <c r="W4" s="3" t="s">
        <v>24</v>
      </c>
      <c r="X4" s="3" t="s">
        <v>25</v>
      </c>
      <c r="Y4" s="3" t="s">
        <v>26</v>
      </c>
      <c r="AA4" s="17" t="s">
        <v>27</v>
      </c>
      <c r="AB4" s="3" t="s">
        <v>28</v>
      </c>
    </row>
    <row r="5" spans="2:28" ht="20.25" x14ac:dyDescent="0.3">
      <c r="B5" s="8">
        <v>3</v>
      </c>
      <c r="C5" s="8"/>
      <c r="D5" s="8"/>
      <c r="E5" s="5" t="s">
        <v>57</v>
      </c>
      <c r="F5">
        <v>4</v>
      </c>
      <c r="G5" t="s">
        <v>55</v>
      </c>
      <c r="H5">
        <v>106.322</v>
      </c>
      <c r="I5">
        <v>106.46899999999999</v>
      </c>
      <c r="L5" s="59">
        <v>-5.52</v>
      </c>
      <c r="M5" s="40" t="s">
        <v>62</v>
      </c>
      <c r="N5" s="13" t="s">
        <v>71</v>
      </c>
      <c r="O5" s="43" t="s">
        <v>60</v>
      </c>
      <c r="P5" s="43"/>
      <c r="Q5" s="14">
        <f t="shared" ref="Q5:Q68" si="0">Q4+(L5)</f>
        <v>491.79</v>
      </c>
      <c r="R5" s="13"/>
      <c r="S5" s="9" t="s">
        <v>29</v>
      </c>
      <c r="T5" s="18">
        <f>X20</f>
        <v>0</v>
      </c>
      <c r="U5" s="11"/>
      <c r="V5" s="11"/>
      <c r="W5" s="19">
        <v>1</v>
      </c>
      <c r="X5" s="20"/>
      <c r="Y5" s="21"/>
      <c r="AA5" s="22" t="s">
        <v>30</v>
      </c>
      <c r="AB5" s="3" t="s">
        <v>31</v>
      </c>
    </row>
    <row r="6" spans="2:28" ht="20.25" x14ac:dyDescent="0.3">
      <c r="B6" s="8">
        <v>4</v>
      </c>
      <c r="C6" s="8"/>
      <c r="D6" s="8"/>
      <c r="E6" s="5" t="s">
        <v>57</v>
      </c>
      <c r="F6">
        <v>4</v>
      </c>
      <c r="G6" t="s">
        <v>55</v>
      </c>
      <c r="H6">
        <v>106.31399999999999</v>
      </c>
      <c r="I6">
        <v>106.447</v>
      </c>
      <c r="J6" s="56">
        <v>-0.33</v>
      </c>
      <c r="L6" s="59">
        <v>-5</v>
      </c>
      <c r="M6" s="13"/>
      <c r="N6" s="13" t="s">
        <v>71</v>
      </c>
      <c r="O6" s="44" t="s">
        <v>61</v>
      </c>
      <c r="P6" s="44"/>
      <c r="Q6" s="14">
        <f t="shared" si="0"/>
        <v>486.79</v>
      </c>
      <c r="R6" s="13"/>
      <c r="S6" s="9" t="s">
        <v>32</v>
      </c>
      <c r="T6" s="23">
        <v>0.02</v>
      </c>
      <c r="W6" s="19">
        <v>2</v>
      </c>
      <c r="X6" s="20"/>
      <c r="Y6" s="21"/>
      <c r="AA6" s="24" t="s">
        <v>33</v>
      </c>
      <c r="AB6" s="3" t="s">
        <v>34</v>
      </c>
    </row>
    <row r="7" spans="2:28" ht="20.25" x14ac:dyDescent="0.3">
      <c r="B7" s="8">
        <v>5</v>
      </c>
      <c r="C7" s="8"/>
      <c r="D7" s="8"/>
      <c r="E7" s="8"/>
      <c r="F7">
        <v>2</v>
      </c>
      <c r="G7" t="s">
        <v>54</v>
      </c>
      <c r="H7">
        <v>1.2127600000000001</v>
      </c>
      <c r="I7">
        <v>1.2134199999999999</v>
      </c>
      <c r="L7" s="59">
        <v>-6.6</v>
      </c>
      <c r="M7" s="13"/>
      <c r="N7" s="13" t="s">
        <v>71</v>
      </c>
      <c r="O7" s="43" t="s">
        <v>60</v>
      </c>
      <c r="P7" s="43"/>
      <c r="Q7" s="14">
        <f t="shared" si="0"/>
        <v>480.19</v>
      </c>
      <c r="R7" s="13"/>
      <c r="S7" s="9" t="s">
        <v>35</v>
      </c>
      <c r="T7" s="15">
        <f>T15*T6</f>
        <v>8.644400000000001</v>
      </c>
      <c r="W7" s="19">
        <v>3</v>
      </c>
      <c r="X7" s="20"/>
      <c r="Y7" s="21"/>
      <c r="AA7" s="25" t="s">
        <v>36</v>
      </c>
      <c r="AB7" s="3" t="s">
        <v>37</v>
      </c>
    </row>
    <row r="8" spans="2:28" ht="16.5" x14ac:dyDescent="0.3">
      <c r="B8" s="8">
        <v>6</v>
      </c>
      <c r="C8" s="8"/>
      <c r="D8" s="8"/>
      <c r="E8" s="8"/>
      <c r="F8">
        <v>2</v>
      </c>
      <c r="G8" t="s">
        <v>55</v>
      </c>
      <c r="L8" s="59">
        <v>-7.3</v>
      </c>
      <c r="M8" s="13"/>
      <c r="N8" s="13" t="s">
        <v>71</v>
      </c>
      <c r="O8" s="43" t="s">
        <v>61</v>
      </c>
      <c r="P8" s="43"/>
      <c r="Q8" s="14">
        <f t="shared" si="0"/>
        <v>472.89</v>
      </c>
      <c r="R8" s="13"/>
      <c r="S8" s="9" t="s">
        <v>38</v>
      </c>
      <c r="U8" s="26" t="s">
        <v>9</v>
      </c>
      <c r="V8" s="9"/>
      <c r="W8" s="19">
        <v>4</v>
      </c>
      <c r="X8" s="20"/>
      <c r="Y8" s="21"/>
      <c r="AA8" s="27" t="s">
        <v>39</v>
      </c>
      <c r="AB8" s="3" t="s">
        <v>40</v>
      </c>
    </row>
    <row r="9" spans="2:28" ht="20.25" x14ac:dyDescent="0.3">
      <c r="B9" s="8">
        <v>7</v>
      </c>
      <c r="C9" s="42">
        <v>43717</v>
      </c>
      <c r="D9" s="42"/>
      <c r="E9" s="8" t="s">
        <v>67</v>
      </c>
      <c r="F9">
        <v>3</v>
      </c>
      <c r="G9" t="s">
        <v>68</v>
      </c>
      <c r="L9" s="59">
        <v>-10.199999999999999</v>
      </c>
      <c r="M9" s="40" t="s">
        <v>63</v>
      </c>
      <c r="N9" s="13" t="s">
        <v>71</v>
      </c>
      <c r="O9" s="43" t="s">
        <v>61</v>
      </c>
      <c r="P9" s="43"/>
      <c r="Q9" s="14">
        <f t="shared" si="0"/>
        <v>462.69</v>
      </c>
      <c r="R9" s="13"/>
      <c r="S9" s="9" t="s">
        <v>41</v>
      </c>
      <c r="T9" s="28">
        <v>1</v>
      </c>
      <c r="U9" s="9" t="s">
        <v>42</v>
      </c>
      <c r="V9" s="9"/>
      <c r="W9" s="19">
        <v>5</v>
      </c>
      <c r="X9" s="20"/>
      <c r="Y9" s="21"/>
    </row>
    <row r="10" spans="2:28" ht="20.25" x14ac:dyDescent="0.3">
      <c r="B10" s="8">
        <v>8</v>
      </c>
      <c r="C10" s="42">
        <v>43747</v>
      </c>
      <c r="D10" s="42"/>
      <c r="E10" s="8" t="s">
        <v>67</v>
      </c>
      <c r="F10">
        <v>3</v>
      </c>
      <c r="G10" t="s">
        <v>68</v>
      </c>
      <c r="L10" s="59">
        <v>0.11</v>
      </c>
      <c r="M10" s="40" t="s">
        <v>64</v>
      </c>
      <c r="N10" s="13" t="s">
        <v>72</v>
      </c>
      <c r="O10" s="43" t="s">
        <v>61</v>
      </c>
      <c r="P10" s="43"/>
      <c r="Q10" s="14">
        <f t="shared" si="0"/>
        <v>462.8</v>
      </c>
      <c r="R10" s="13"/>
      <c r="S10" s="9" t="s">
        <v>43</v>
      </c>
      <c r="T10" s="28">
        <v>1</v>
      </c>
      <c r="U10" s="29">
        <f>T7*T9</f>
        <v>8.644400000000001</v>
      </c>
      <c r="V10" s="29"/>
      <c r="W10" s="19">
        <v>6</v>
      </c>
      <c r="X10" s="20"/>
      <c r="Y10" s="21"/>
    </row>
    <row r="11" spans="2:28" ht="20.25" x14ac:dyDescent="0.3">
      <c r="B11" s="8">
        <v>9</v>
      </c>
      <c r="C11" s="42">
        <v>43778</v>
      </c>
      <c r="D11" s="42"/>
      <c r="E11" s="8" t="s">
        <v>67</v>
      </c>
      <c r="F11">
        <v>4</v>
      </c>
      <c r="G11" t="s">
        <v>68</v>
      </c>
      <c r="L11" s="59">
        <v>0.15</v>
      </c>
      <c r="M11" s="40" t="s">
        <v>65</v>
      </c>
      <c r="N11" s="13" t="s">
        <v>72</v>
      </c>
      <c r="O11" s="43" t="s">
        <v>61</v>
      </c>
      <c r="P11" s="43"/>
      <c r="Q11" s="14">
        <f t="shared" si="0"/>
        <v>462.95</v>
      </c>
      <c r="R11" s="13"/>
      <c r="S11" s="9" t="s">
        <v>44</v>
      </c>
      <c r="T11" s="30">
        <v>30</v>
      </c>
      <c r="U11" s="31">
        <f>T7*T10</f>
        <v>8.644400000000001</v>
      </c>
      <c r="V11" s="31"/>
      <c r="W11" s="19">
        <v>7</v>
      </c>
      <c r="X11" s="20"/>
      <c r="Y11" s="21"/>
    </row>
    <row r="12" spans="2:28" ht="20.25" x14ac:dyDescent="0.3">
      <c r="B12" s="8">
        <v>10</v>
      </c>
      <c r="C12" s="42">
        <v>43808</v>
      </c>
      <c r="D12" s="42"/>
      <c r="E12" s="8" t="s">
        <v>57</v>
      </c>
      <c r="F12">
        <v>4</v>
      </c>
      <c r="G12" t="s">
        <v>68</v>
      </c>
      <c r="L12" s="59">
        <v>9.1300000000000008</v>
      </c>
      <c r="M12" s="40" t="s">
        <v>66</v>
      </c>
      <c r="N12" s="49" t="s">
        <v>73</v>
      </c>
      <c r="O12" s="43" t="s">
        <v>60</v>
      </c>
      <c r="P12" s="43"/>
      <c r="Q12" s="14">
        <f t="shared" si="0"/>
        <v>472.08</v>
      </c>
      <c r="R12" s="13"/>
      <c r="S12" s="9" t="s">
        <v>45</v>
      </c>
      <c r="T12" s="32">
        <f>(U11/T11)*10</f>
        <v>2.8814666666666673</v>
      </c>
      <c r="U12" s="11"/>
      <c r="V12" s="11"/>
      <c r="W12" s="19">
        <v>8</v>
      </c>
      <c r="X12" s="20"/>
      <c r="Y12" s="21"/>
    </row>
    <row r="13" spans="2:28" ht="20.25" x14ac:dyDescent="0.3">
      <c r="B13" s="8">
        <v>11</v>
      </c>
      <c r="C13" s="42">
        <v>43808</v>
      </c>
      <c r="D13" s="42"/>
      <c r="E13" s="8" t="s">
        <v>67</v>
      </c>
      <c r="F13">
        <v>4</v>
      </c>
      <c r="G13" t="s">
        <v>68</v>
      </c>
      <c r="L13" s="59">
        <v>-9.25</v>
      </c>
      <c r="M13" s="40" t="s">
        <v>66</v>
      </c>
      <c r="N13" s="13" t="s">
        <v>71</v>
      </c>
      <c r="O13" s="43" t="s">
        <v>61</v>
      </c>
      <c r="P13" s="43"/>
      <c r="Q13" s="14">
        <f t="shared" si="0"/>
        <v>462.83</v>
      </c>
      <c r="R13" s="13"/>
      <c r="S13" s="9" t="s">
        <v>46</v>
      </c>
      <c r="T13" s="32">
        <f>(U11/T11)*0.1</f>
        <v>2.8814666666666672E-2</v>
      </c>
      <c r="U13" s="11"/>
      <c r="V13" s="11"/>
      <c r="W13" s="19">
        <v>9</v>
      </c>
      <c r="X13" s="20"/>
      <c r="Y13" s="21"/>
    </row>
    <row r="14" spans="2:28" ht="20.25" x14ac:dyDescent="0.3">
      <c r="B14" s="8">
        <v>12</v>
      </c>
      <c r="C14" t="s">
        <v>81</v>
      </c>
      <c r="E14" s="8" t="s">
        <v>57</v>
      </c>
      <c r="F14">
        <v>3</v>
      </c>
      <c r="G14" t="s">
        <v>68</v>
      </c>
      <c r="H14" s="45">
        <v>134.499</v>
      </c>
      <c r="I14" s="46">
        <v>134.49700000000001</v>
      </c>
      <c r="J14" s="54"/>
      <c r="L14" s="59">
        <v>0.06</v>
      </c>
      <c r="M14" s="40" t="s">
        <v>80</v>
      </c>
      <c r="N14" s="13" t="s">
        <v>72</v>
      </c>
      <c r="O14" s="48" t="s">
        <v>82</v>
      </c>
      <c r="Q14" s="14">
        <f t="shared" si="0"/>
        <v>462.89</v>
      </c>
      <c r="R14" s="13"/>
      <c r="S14" s="9"/>
      <c r="T14" s="28"/>
      <c r="U14" s="11"/>
      <c r="V14" s="11"/>
      <c r="W14" s="19">
        <v>10</v>
      </c>
      <c r="X14" s="20"/>
      <c r="Y14" s="21"/>
    </row>
    <row r="15" spans="2:28" ht="20.25" x14ac:dyDescent="0.3">
      <c r="B15" s="8">
        <v>13</v>
      </c>
      <c r="C15" t="s">
        <v>81</v>
      </c>
      <c r="E15" s="8" t="s">
        <v>67</v>
      </c>
      <c r="F15">
        <v>3</v>
      </c>
      <c r="G15" t="s">
        <v>68</v>
      </c>
      <c r="H15" s="46">
        <v>134.34299999999999</v>
      </c>
      <c r="I15" s="45">
        <v>134.512</v>
      </c>
      <c r="J15" s="54"/>
      <c r="L15" s="59">
        <v>-4.6900000000000004</v>
      </c>
      <c r="M15" s="40" t="s">
        <v>80</v>
      </c>
      <c r="N15" s="13" t="s">
        <v>71</v>
      </c>
      <c r="O15" s="48" t="s">
        <v>82</v>
      </c>
      <c r="Q15" s="14">
        <f t="shared" si="0"/>
        <v>458.2</v>
      </c>
      <c r="R15" s="13"/>
      <c r="S15" s="9" t="s">
        <v>47</v>
      </c>
      <c r="T15" s="15">
        <f>((T3+T4+T5)+L76)</f>
        <v>432.22</v>
      </c>
      <c r="U15" s="11"/>
      <c r="V15" s="11"/>
      <c r="W15" s="19">
        <v>11</v>
      </c>
      <c r="X15" s="20"/>
      <c r="Y15" s="21"/>
    </row>
    <row r="16" spans="2:28" ht="20.25" x14ac:dyDescent="0.3">
      <c r="B16" s="8">
        <v>14</v>
      </c>
      <c r="C16" t="s">
        <v>85</v>
      </c>
      <c r="E16" s="8" t="s">
        <v>57</v>
      </c>
      <c r="F16">
        <v>4</v>
      </c>
      <c r="G16" t="s">
        <v>68</v>
      </c>
      <c r="H16" s="45">
        <v>134.04499999999999</v>
      </c>
      <c r="I16" s="46">
        <v>134.30199999999999</v>
      </c>
      <c r="J16" s="54"/>
      <c r="L16" s="59">
        <v>-9.5299999999999994</v>
      </c>
      <c r="M16" s="40" t="s">
        <v>86</v>
      </c>
      <c r="N16" s="13" t="s">
        <v>71</v>
      </c>
      <c r="O16" s="43" t="s">
        <v>61</v>
      </c>
      <c r="Q16" s="14">
        <f t="shared" si="0"/>
        <v>448.67</v>
      </c>
      <c r="R16" s="13"/>
      <c r="S16" s="9" t="s">
        <v>48</v>
      </c>
      <c r="T16" s="15">
        <f>L77</f>
        <v>-67.78</v>
      </c>
      <c r="U16" s="11"/>
      <c r="V16" s="11"/>
      <c r="W16" s="19">
        <v>12</v>
      </c>
      <c r="X16" s="20"/>
      <c r="Y16" s="21"/>
    </row>
    <row r="17" spans="2:25" ht="20.25" x14ac:dyDescent="0.3">
      <c r="B17" s="8">
        <v>15</v>
      </c>
      <c r="C17" t="s">
        <v>85</v>
      </c>
      <c r="E17" s="8" t="s">
        <v>67</v>
      </c>
      <c r="F17">
        <v>3</v>
      </c>
      <c r="G17" t="s">
        <v>68</v>
      </c>
      <c r="H17" s="46">
        <v>133.99100000000001</v>
      </c>
      <c r="I17" s="45">
        <v>134.32</v>
      </c>
      <c r="J17" s="54"/>
      <c r="L17" s="59">
        <v>-12.19</v>
      </c>
      <c r="M17" s="40" t="s">
        <v>86</v>
      </c>
      <c r="N17" s="13" t="s">
        <v>71</v>
      </c>
      <c r="O17" s="43" t="s">
        <v>61</v>
      </c>
      <c r="Q17" s="14">
        <f t="shared" si="0"/>
        <v>436.48</v>
      </c>
      <c r="R17" s="13"/>
      <c r="S17" s="9" t="s">
        <v>49</v>
      </c>
      <c r="T17" s="33">
        <f>T16/T3</f>
        <v>-0.13556000000000001</v>
      </c>
      <c r="U17" s="11"/>
      <c r="V17" s="11"/>
      <c r="W17" s="19">
        <v>13</v>
      </c>
      <c r="X17" s="20"/>
      <c r="Y17" s="21"/>
    </row>
    <row r="18" spans="2:25" ht="20.25" x14ac:dyDescent="0.3">
      <c r="B18" s="8">
        <v>16</v>
      </c>
      <c r="C18" t="s">
        <v>88</v>
      </c>
      <c r="F18">
        <v>3</v>
      </c>
      <c r="G18" t="s">
        <v>68</v>
      </c>
      <c r="H18" s="45">
        <v>134.17699999999999</v>
      </c>
      <c r="I18" s="46">
        <v>134.30600000000001</v>
      </c>
      <c r="J18" s="54"/>
      <c r="L18" s="59">
        <v>-3.58</v>
      </c>
      <c r="N18" s="13" t="s">
        <v>71</v>
      </c>
      <c r="O18" s="43" t="s">
        <v>61</v>
      </c>
      <c r="Q18" s="14">
        <f t="shared" si="0"/>
        <v>432.90000000000003</v>
      </c>
      <c r="R18" s="13"/>
      <c r="S18" s="8" t="s">
        <v>50</v>
      </c>
      <c r="T18" s="33">
        <f>(T16/(T3+T4+T5))</f>
        <v>-0.13556000000000001</v>
      </c>
      <c r="U18" s="11"/>
      <c r="V18" s="11"/>
      <c r="W18" s="19">
        <v>14</v>
      </c>
      <c r="X18" s="20"/>
      <c r="Y18" s="21"/>
    </row>
    <row r="19" spans="2:25" ht="18.75" x14ac:dyDescent="0.3">
      <c r="B19" s="8">
        <v>17</v>
      </c>
      <c r="C19" t="s">
        <v>89</v>
      </c>
      <c r="E19" s="8" t="s">
        <v>67</v>
      </c>
      <c r="F19">
        <v>3</v>
      </c>
      <c r="G19" t="s">
        <v>68</v>
      </c>
      <c r="H19" s="45">
        <v>134.17699999999999</v>
      </c>
      <c r="I19" s="46">
        <v>134.30600000000001</v>
      </c>
      <c r="J19" s="54"/>
      <c r="L19" s="59">
        <v>8.35</v>
      </c>
      <c r="M19" s="40" t="s">
        <v>87</v>
      </c>
      <c r="N19" s="49" t="s">
        <v>73</v>
      </c>
      <c r="O19" s="48" t="s">
        <v>60</v>
      </c>
      <c r="Q19" s="14">
        <f t="shared" si="0"/>
        <v>441.25000000000006</v>
      </c>
      <c r="R19" s="13"/>
      <c r="S19" s="34"/>
      <c r="T19" s="35"/>
      <c r="U19" s="11"/>
      <c r="V19" s="11"/>
      <c r="W19" s="19">
        <v>15</v>
      </c>
      <c r="X19" s="20"/>
      <c r="Y19" s="21"/>
    </row>
    <row r="20" spans="2:25" ht="16.5" x14ac:dyDescent="0.3">
      <c r="B20" s="8">
        <v>18</v>
      </c>
      <c r="C20" t="s">
        <v>77</v>
      </c>
      <c r="E20" s="8" t="s">
        <v>57</v>
      </c>
      <c r="F20" s="47">
        <v>4000</v>
      </c>
      <c r="G20" t="s">
        <v>68</v>
      </c>
      <c r="H20" s="46">
        <v>133.048</v>
      </c>
      <c r="I20" s="45">
        <v>133.04900000000001</v>
      </c>
      <c r="J20" s="54"/>
      <c r="L20" s="59">
        <v>0.04</v>
      </c>
      <c r="M20" s="40" t="s">
        <v>78</v>
      </c>
      <c r="N20" s="13" t="s">
        <v>72</v>
      </c>
      <c r="O20" s="13" t="s">
        <v>69</v>
      </c>
      <c r="P20" s="13"/>
      <c r="Q20" s="14">
        <f t="shared" si="0"/>
        <v>441.29000000000008</v>
      </c>
      <c r="R20" s="13"/>
      <c r="S20" s="11"/>
      <c r="T20" s="35"/>
      <c r="U20" s="11"/>
      <c r="V20" s="11"/>
      <c r="W20" s="3" t="s">
        <v>31</v>
      </c>
      <c r="X20" s="20">
        <f>(SUM(X5:X19))</f>
        <v>0</v>
      </c>
      <c r="Y20" s="21">
        <f>(SUM(Y5:Y19))</f>
        <v>0</v>
      </c>
    </row>
    <row r="21" spans="2:25" ht="16.5" x14ac:dyDescent="0.3">
      <c r="B21" s="8">
        <v>19</v>
      </c>
      <c r="C21" s="42">
        <v>43475</v>
      </c>
      <c r="D21" s="42"/>
      <c r="E21" s="8" t="s">
        <v>57</v>
      </c>
      <c r="F21" s="12">
        <v>3</v>
      </c>
      <c r="G21" t="s">
        <v>68</v>
      </c>
      <c r="H21" s="45">
        <v>133.02500000000001</v>
      </c>
      <c r="I21" s="46">
        <v>132.684</v>
      </c>
      <c r="J21" s="54"/>
      <c r="K21" s="55"/>
      <c r="L21" s="59">
        <v>9.4499999999999993</v>
      </c>
      <c r="M21" s="40" t="s">
        <v>75</v>
      </c>
      <c r="N21" s="13" t="s">
        <v>74</v>
      </c>
      <c r="O21" s="13" t="s">
        <v>60</v>
      </c>
      <c r="P21" s="13"/>
      <c r="Q21" s="14">
        <f t="shared" si="0"/>
        <v>450.74000000000007</v>
      </c>
      <c r="R21" s="13"/>
      <c r="S21" s="11"/>
      <c r="T21" s="35"/>
      <c r="U21" s="11"/>
      <c r="V21" s="11"/>
      <c r="W21" s="3"/>
      <c r="X21" s="4">
        <f>Y20+X20</f>
        <v>0</v>
      </c>
      <c r="Y21" s="36"/>
    </row>
    <row r="22" spans="2:25" ht="16.5" x14ac:dyDescent="0.3">
      <c r="B22" s="8">
        <v>20</v>
      </c>
      <c r="C22" s="42">
        <v>43534</v>
      </c>
      <c r="D22" s="42"/>
      <c r="E22" s="8" t="s">
        <v>57</v>
      </c>
      <c r="F22" s="12">
        <v>4</v>
      </c>
      <c r="G22" t="s">
        <v>68</v>
      </c>
      <c r="H22" s="45">
        <v>131.79900000000001</v>
      </c>
      <c r="I22" s="46">
        <v>132.072</v>
      </c>
      <c r="J22" s="54"/>
      <c r="K22" s="55"/>
      <c r="L22" s="59">
        <v>-10.130000000000001</v>
      </c>
      <c r="M22" s="40" t="s">
        <v>76</v>
      </c>
      <c r="N22" s="13" t="s">
        <v>71</v>
      </c>
      <c r="O22" s="13" t="s">
        <v>69</v>
      </c>
      <c r="P22" s="13"/>
      <c r="Q22" s="14">
        <f t="shared" si="0"/>
        <v>440.61000000000007</v>
      </c>
      <c r="R22" s="13"/>
      <c r="S22" s="11"/>
      <c r="T22" s="35"/>
      <c r="U22" s="11"/>
      <c r="V22" s="11"/>
    </row>
    <row r="23" spans="2:25" ht="16.5" x14ac:dyDescent="0.3">
      <c r="B23" s="8">
        <v>21</v>
      </c>
      <c r="C23" s="42">
        <v>43534</v>
      </c>
      <c r="D23" s="42"/>
      <c r="E23" s="8" t="s">
        <v>67</v>
      </c>
      <c r="F23" s="12">
        <v>4</v>
      </c>
      <c r="G23" t="s">
        <v>68</v>
      </c>
      <c r="H23" s="46">
        <v>135.11699999999999</v>
      </c>
      <c r="I23" s="45">
        <v>134.89099999999999</v>
      </c>
      <c r="J23" s="54"/>
      <c r="K23" s="55"/>
      <c r="L23" s="59">
        <v>8.35</v>
      </c>
      <c r="M23" s="40" t="s">
        <v>76</v>
      </c>
      <c r="N23" s="13" t="s">
        <v>72</v>
      </c>
      <c r="O23" s="13" t="s">
        <v>69</v>
      </c>
      <c r="P23" s="13"/>
      <c r="Q23" s="14">
        <f t="shared" si="0"/>
        <v>448.96000000000009</v>
      </c>
      <c r="R23" s="13"/>
      <c r="S23" s="11"/>
      <c r="T23" s="35"/>
      <c r="U23" s="11"/>
      <c r="V23" s="11"/>
    </row>
    <row r="24" spans="2:25" ht="21" x14ac:dyDescent="0.3">
      <c r="B24" s="8">
        <v>22</v>
      </c>
      <c r="C24" s="50" t="s">
        <v>90</v>
      </c>
      <c r="D24" s="51" t="s">
        <v>93</v>
      </c>
      <c r="E24" t="s">
        <v>57</v>
      </c>
      <c r="F24" s="12">
        <v>4</v>
      </c>
      <c r="G24" t="s">
        <v>68</v>
      </c>
      <c r="H24" s="45">
        <v>131.61199999999999</v>
      </c>
      <c r="I24" s="46">
        <v>131.82400000000001</v>
      </c>
      <c r="J24" s="54"/>
      <c r="L24" s="59">
        <v>-7.93</v>
      </c>
      <c r="M24" s="40" t="s">
        <v>99</v>
      </c>
      <c r="N24" s="13" t="s">
        <v>71</v>
      </c>
      <c r="O24" s="49" t="s">
        <v>61</v>
      </c>
      <c r="P24" s="13"/>
      <c r="Q24" s="14">
        <f t="shared" si="0"/>
        <v>441.03000000000009</v>
      </c>
      <c r="R24" s="13"/>
      <c r="S24" s="11"/>
      <c r="T24" s="35"/>
      <c r="U24" s="11"/>
      <c r="V24" s="11"/>
    </row>
    <row r="25" spans="2:25" ht="21" x14ac:dyDescent="0.3">
      <c r="B25" s="8">
        <v>23</v>
      </c>
      <c r="C25" s="50" t="s">
        <v>94</v>
      </c>
      <c r="D25" s="51" t="s">
        <v>95</v>
      </c>
      <c r="E25" t="s">
        <v>67</v>
      </c>
      <c r="F25" s="12">
        <v>4</v>
      </c>
      <c r="G25" t="s">
        <v>68</v>
      </c>
      <c r="H25" s="46">
        <v>130.62100000000001</v>
      </c>
      <c r="I25" s="45">
        <v>130.69300000000001</v>
      </c>
      <c r="J25" s="54"/>
      <c r="L25" s="59">
        <v>-2.7</v>
      </c>
      <c r="M25" s="40" t="s">
        <v>100</v>
      </c>
      <c r="N25" s="49" t="s">
        <v>98</v>
      </c>
      <c r="O25" s="49" t="s">
        <v>61</v>
      </c>
      <c r="P25" s="13"/>
      <c r="Q25" s="14">
        <f t="shared" si="0"/>
        <v>438.3300000000001</v>
      </c>
      <c r="R25" s="13"/>
      <c r="S25" s="11"/>
      <c r="T25" s="35"/>
      <c r="U25" s="11"/>
      <c r="V25" s="11"/>
    </row>
    <row r="26" spans="2:25" ht="21" x14ac:dyDescent="0.3">
      <c r="B26" s="8">
        <v>24</v>
      </c>
      <c r="C26" s="50" t="s">
        <v>96</v>
      </c>
      <c r="D26" s="51" t="s">
        <v>97</v>
      </c>
      <c r="E26" t="s">
        <v>57</v>
      </c>
      <c r="F26" s="12">
        <v>4</v>
      </c>
      <c r="G26" t="s">
        <v>68</v>
      </c>
      <c r="H26" s="45">
        <v>130.68199999999999</v>
      </c>
      <c r="I26" s="46">
        <v>130.875</v>
      </c>
      <c r="J26" s="54"/>
      <c r="L26" s="59">
        <v>-7.2</v>
      </c>
      <c r="M26" s="40" t="s">
        <v>100</v>
      </c>
      <c r="N26" s="13" t="s">
        <v>71</v>
      </c>
      <c r="O26" s="49" t="s">
        <v>61</v>
      </c>
      <c r="P26" s="13"/>
      <c r="Q26" s="14">
        <f t="shared" si="0"/>
        <v>431.13000000000011</v>
      </c>
      <c r="R26" s="13"/>
      <c r="S26" s="11"/>
      <c r="T26" s="35"/>
      <c r="U26" s="11"/>
      <c r="V26" s="11"/>
    </row>
    <row r="27" spans="2:25" ht="16.5" x14ac:dyDescent="0.3">
      <c r="B27" s="8">
        <v>25</v>
      </c>
      <c r="C27" s="41">
        <v>43747.410416666666</v>
      </c>
      <c r="D27" s="41">
        <v>43747.427083333336</v>
      </c>
      <c r="E27" t="s">
        <v>57</v>
      </c>
      <c r="F27" s="12">
        <v>4</v>
      </c>
      <c r="G27" t="s">
        <v>68</v>
      </c>
      <c r="H27" s="45">
        <v>131.28</v>
      </c>
      <c r="I27" s="46">
        <v>131.27799999999999</v>
      </c>
      <c r="J27" s="54"/>
      <c r="K27" s="57">
        <v>0.2</v>
      </c>
      <c r="L27" s="59">
        <v>7.0000000000000007E-2</v>
      </c>
      <c r="M27" s="40" t="s">
        <v>103</v>
      </c>
      <c r="N27" s="13" t="s">
        <v>72</v>
      </c>
      <c r="O27" s="49" t="s">
        <v>60</v>
      </c>
      <c r="P27" s="13"/>
      <c r="Q27" s="14">
        <f t="shared" si="0"/>
        <v>431.2000000000001</v>
      </c>
      <c r="R27" s="13"/>
      <c r="S27" s="11"/>
      <c r="T27" s="35"/>
      <c r="U27" s="11"/>
      <c r="V27" s="11"/>
    </row>
    <row r="28" spans="2:25" ht="16.5" x14ac:dyDescent="0.3">
      <c r="B28" s="8">
        <v>26</v>
      </c>
      <c r="C28" s="52">
        <v>43747.410416666666</v>
      </c>
      <c r="D28" s="53">
        <v>43747.427083333336</v>
      </c>
      <c r="E28" t="s">
        <v>67</v>
      </c>
      <c r="F28" s="12">
        <v>4</v>
      </c>
      <c r="G28" t="s">
        <v>68</v>
      </c>
      <c r="H28" s="46">
        <v>131.63900000000001</v>
      </c>
      <c r="I28" s="45">
        <v>131.50800000000001</v>
      </c>
      <c r="J28" s="54"/>
      <c r="K28" s="55">
        <v>13.1</v>
      </c>
      <c r="L28" s="59">
        <v>4.87</v>
      </c>
      <c r="M28" s="40" t="s">
        <v>102</v>
      </c>
      <c r="N28" s="49" t="s">
        <v>73</v>
      </c>
      <c r="O28" s="49" t="s">
        <v>60</v>
      </c>
      <c r="P28" s="13"/>
      <c r="Q28" s="14">
        <f t="shared" si="0"/>
        <v>436.07000000000011</v>
      </c>
      <c r="R28" s="13"/>
      <c r="S28" s="11"/>
      <c r="T28" s="35"/>
      <c r="U28" s="11"/>
      <c r="V28" s="11"/>
    </row>
    <row r="29" spans="2:25" ht="16.5" x14ac:dyDescent="0.3">
      <c r="B29" s="8">
        <v>27</v>
      </c>
      <c r="C29" s="52">
        <v>43748.413194444445</v>
      </c>
      <c r="D29" s="53">
        <v>43748.442361111112</v>
      </c>
      <c r="E29" t="s">
        <v>67</v>
      </c>
      <c r="F29" s="12">
        <v>4</v>
      </c>
      <c r="G29" t="s">
        <v>68</v>
      </c>
      <c r="H29" s="46">
        <v>131.98500000000001</v>
      </c>
      <c r="I29" s="45">
        <v>131.76400000000001</v>
      </c>
      <c r="J29" s="54"/>
      <c r="K29" s="55">
        <v>22.1</v>
      </c>
      <c r="L29" s="59">
        <v>8.1999999999999993</v>
      </c>
      <c r="M29" s="40" t="s">
        <v>102</v>
      </c>
      <c r="N29" s="49" t="s">
        <v>73</v>
      </c>
      <c r="O29" s="49" t="s">
        <v>60</v>
      </c>
      <c r="P29" s="13"/>
      <c r="Q29" s="14">
        <f t="shared" si="0"/>
        <v>444.2700000000001</v>
      </c>
      <c r="R29" s="13"/>
      <c r="S29" s="11"/>
      <c r="T29" s="35"/>
      <c r="U29" s="11"/>
      <c r="V29" s="11"/>
    </row>
    <row r="30" spans="2:25" ht="21" x14ac:dyDescent="0.3">
      <c r="B30" s="8">
        <v>28</v>
      </c>
      <c r="C30" s="50" t="s">
        <v>101</v>
      </c>
      <c r="D30" s="51" t="s">
        <v>101</v>
      </c>
      <c r="E30" t="s">
        <v>67</v>
      </c>
      <c r="F30" s="12">
        <v>4</v>
      </c>
      <c r="G30" t="s">
        <v>68</v>
      </c>
      <c r="H30" s="46">
        <v>132.51300000000001</v>
      </c>
      <c r="I30" s="45">
        <v>131.82499999999999</v>
      </c>
      <c r="J30" s="54"/>
      <c r="K30" s="55">
        <v>68.8</v>
      </c>
      <c r="L30" s="59">
        <v>25.51</v>
      </c>
      <c r="M30" s="40" t="s">
        <v>102</v>
      </c>
      <c r="N30" s="49" t="s">
        <v>73</v>
      </c>
      <c r="O30" s="49" t="s">
        <v>60</v>
      </c>
      <c r="P30" s="13"/>
      <c r="Q30" s="14">
        <f t="shared" si="0"/>
        <v>469.78000000000009</v>
      </c>
      <c r="R30" s="13"/>
      <c r="S30" s="11"/>
      <c r="T30" s="35"/>
      <c r="U30" s="11"/>
      <c r="V30" s="11"/>
    </row>
    <row r="31" spans="2:25" ht="21" x14ac:dyDescent="0.3">
      <c r="B31" s="8">
        <v>29</v>
      </c>
      <c r="C31" s="50" t="s">
        <v>105</v>
      </c>
      <c r="D31" s="51" t="s">
        <v>106</v>
      </c>
      <c r="E31" t="s">
        <v>67</v>
      </c>
      <c r="F31" s="12">
        <v>4</v>
      </c>
      <c r="G31" t="s">
        <v>68</v>
      </c>
      <c r="H31" s="46">
        <v>136.667</v>
      </c>
      <c r="I31" s="45">
        <v>136.441</v>
      </c>
      <c r="J31" s="8"/>
      <c r="K31" s="55"/>
      <c r="L31" s="59">
        <v>8.35</v>
      </c>
      <c r="M31" s="40" t="s">
        <v>109</v>
      </c>
      <c r="N31" s="49" t="s">
        <v>73</v>
      </c>
      <c r="O31" s="49" t="s">
        <v>60</v>
      </c>
      <c r="P31" s="13"/>
      <c r="Q31" s="14">
        <f t="shared" si="0"/>
        <v>478.13000000000011</v>
      </c>
      <c r="R31" s="13"/>
      <c r="S31" s="11"/>
      <c r="T31" s="35"/>
      <c r="U31" s="11"/>
      <c r="V31" s="11"/>
    </row>
    <row r="32" spans="2:25" ht="21" x14ac:dyDescent="0.3">
      <c r="B32" s="8">
        <v>30</v>
      </c>
      <c r="C32" s="50" t="s">
        <v>107</v>
      </c>
      <c r="D32" s="51" t="s">
        <v>108</v>
      </c>
      <c r="E32" t="s">
        <v>67</v>
      </c>
      <c r="F32" s="12">
        <v>4</v>
      </c>
      <c r="G32" t="s">
        <v>68</v>
      </c>
      <c r="H32" s="46">
        <v>136.77199999999999</v>
      </c>
      <c r="I32" s="45">
        <v>136.61000000000001</v>
      </c>
      <c r="J32" s="8"/>
      <c r="K32" s="55"/>
      <c r="L32" s="59">
        <v>5.98</v>
      </c>
      <c r="M32" s="40" t="s">
        <v>109</v>
      </c>
      <c r="N32" s="49" t="s">
        <v>73</v>
      </c>
      <c r="O32" s="49" t="s">
        <v>60</v>
      </c>
      <c r="P32" s="13"/>
      <c r="Q32" s="14">
        <f t="shared" si="0"/>
        <v>484.11000000000013</v>
      </c>
      <c r="R32" s="13"/>
      <c r="S32" s="11"/>
      <c r="T32" s="35"/>
      <c r="U32" s="11"/>
      <c r="V32" s="11"/>
    </row>
    <row r="33" spans="2:22" ht="21" x14ac:dyDescent="0.3">
      <c r="B33" s="8">
        <v>31</v>
      </c>
      <c r="C33" s="50" t="s">
        <v>110</v>
      </c>
      <c r="D33" s="51" t="s">
        <v>111</v>
      </c>
      <c r="E33" s="8" t="s">
        <v>67</v>
      </c>
      <c r="F33" s="12">
        <v>4</v>
      </c>
      <c r="G33" t="s">
        <v>68</v>
      </c>
      <c r="H33" s="46">
        <v>136.80699999999999</v>
      </c>
      <c r="I33" s="45">
        <v>136.97999999999999</v>
      </c>
      <c r="J33" s="8"/>
      <c r="K33" s="55"/>
      <c r="L33" s="59">
        <v>-6.39</v>
      </c>
      <c r="M33" s="40" t="s">
        <v>109</v>
      </c>
      <c r="N33" s="13" t="s">
        <v>71</v>
      </c>
      <c r="O33" s="13" t="s">
        <v>61</v>
      </c>
      <c r="P33" s="13"/>
      <c r="Q33" s="14">
        <f t="shared" si="0"/>
        <v>477.72000000000014</v>
      </c>
      <c r="R33" s="13"/>
      <c r="S33" s="11"/>
      <c r="T33" s="35"/>
      <c r="U33" s="11"/>
      <c r="V33" s="11"/>
    </row>
    <row r="34" spans="2:22" ht="21" x14ac:dyDescent="0.3">
      <c r="B34" s="8">
        <v>32</v>
      </c>
      <c r="C34" s="50" t="s">
        <v>112</v>
      </c>
      <c r="D34" s="51" t="s">
        <v>113</v>
      </c>
      <c r="E34" s="8" t="s">
        <v>67</v>
      </c>
      <c r="F34" s="12">
        <v>4</v>
      </c>
      <c r="G34" t="s">
        <v>68</v>
      </c>
      <c r="H34" s="46">
        <v>136.97900000000001</v>
      </c>
      <c r="I34" s="45">
        <v>137.15299999999999</v>
      </c>
      <c r="J34" s="8"/>
      <c r="K34" s="55"/>
      <c r="L34" s="59">
        <v>-6.42</v>
      </c>
      <c r="M34" s="40" t="s">
        <v>114</v>
      </c>
      <c r="N34" s="13" t="s">
        <v>71</v>
      </c>
      <c r="O34" s="13" t="s">
        <v>69</v>
      </c>
      <c r="P34" s="13"/>
      <c r="Q34" s="14">
        <f t="shared" si="0"/>
        <v>471.30000000000013</v>
      </c>
      <c r="R34" s="13"/>
      <c r="S34" s="11"/>
      <c r="T34" s="35"/>
      <c r="U34" s="11"/>
      <c r="V34" s="11"/>
    </row>
    <row r="35" spans="2:22" ht="21" x14ac:dyDescent="0.3">
      <c r="B35" s="8">
        <v>33</v>
      </c>
      <c r="C35" s="50" t="s">
        <v>115</v>
      </c>
      <c r="D35" s="51" t="s">
        <v>116</v>
      </c>
      <c r="E35" s="8" t="s">
        <v>67</v>
      </c>
      <c r="F35" s="12">
        <v>4</v>
      </c>
      <c r="G35" t="s">
        <v>68</v>
      </c>
      <c r="H35" s="46">
        <v>139.423</v>
      </c>
      <c r="I35" s="45">
        <v>139.613</v>
      </c>
      <c r="J35" s="8"/>
      <c r="K35" s="55"/>
      <c r="L35" s="59">
        <v>-6.99</v>
      </c>
      <c r="M35" s="40" t="s">
        <v>127</v>
      </c>
      <c r="N35" s="13" t="s">
        <v>71</v>
      </c>
      <c r="O35" s="13" t="s">
        <v>61</v>
      </c>
      <c r="P35" s="13"/>
      <c r="Q35" s="14">
        <f t="shared" si="0"/>
        <v>464.31000000000012</v>
      </c>
      <c r="R35" s="13"/>
      <c r="S35" s="11"/>
      <c r="T35" s="35"/>
      <c r="U35" s="11"/>
      <c r="V35" s="11"/>
    </row>
    <row r="36" spans="2:22" ht="21" x14ac:dyDescent="0.3">
      <c r="B36" s="8">
        <v>34</v>
      </c>
      <c r="C36" s="50" t="s">
        <v>117</v>
      </c>
      <c r="D36" s="51" t="s">
        <v>118</v>
      </c>
      <c r="E36" s="8" t="s">
        <v>67</v>
      </c>
      <c r="F36" s="12">
        <v>4</v>
      </c>
      <c r="G36" t="s">
        <v>68</v>
      </c>
      <c r="H36" s="46">
        <v>138.97499999999999</v>
      </c>
      <c r="I36" s="45">
        <v>139.31399999999999</v>
      </c>
      <c r="J36" s="8"/>
      <c r="K36" s="55"/>
      <c r="L36" s="59">
        <v>-12.48</v>
      </c>
      <c r="M36" s="40" t="s">
        <v>127</v>
      </c>
      <c r="N36" s="13" t="s">
        <v>71</v>
      </c>
      <c r="O36" s="13" t="s">
        <v>61</v>
      </c>
      <c r="P36" s="13"/>
      <c r="Q36" s="14">
        <f t="shared" si="0"/>
        <v>451.8300000000001</v>
      </c>
      <c r="R36" s="13"/>
      <c r="S36" s="11"/>
      <c r="T36" s="35"/>
      <c r="U36" s="11"/>
      <c r="V36" s="11"/>
    </row>
    <row r="37" spans="2:22" ht="21" x14ac:dyDescent="0.3">
      <c r="B37" s="8">
        <v>35</v>
      </c>
      <c r="C37" s="50" t="s">
        <v>119</v>
      </c>
      <c r="D37" s="51" t="s">
        <v>120</v>
      </c>
      <c r="E37" s="8" t="s">
        <v>67</v>
      </c>
      <c r="F37" s="12">
        <v>3</v>
      </c>
      <c r="G37" t="s">
        <v>68</v>
      </c>
      <c r="H37" s="46">
        <v>139.46199999999999</v>
      </c>
      <c r="I37" s="45">
        <v>139.13999999999999</v>
      </c>
      <c r="J37" s="8"/>
      <c r="K37" s="55">
        <v>32</v>
      </c>
      <c r="L37" s="59">
        <v>8.89</v>
      </c>
      <c r="M37" s="40" t="s">
        <v>128</v>
      </c>
      <c r="N37" s="49" t="s">
        <v>73</v>
      </c>
      <c r="O37" s="49" t="s">
        <v>60</v>
      </c>
      <c r="P37" s="13"/>
      <c r="Q37" s="14">
        <f t="shared" si="0"/>
        <v>460.72000000000008</v>
      </c>
      <c r="R37" s="13"/>
      <c r="S37" s="11"/>
      <c r="T37" s="35"/>
      <c r="U37" s="11"/>
      <c r="V37" s="11"/>
    </row>
    <row r="38" spans="2:22" ht="21" x14ac:dyDescent="0.3">
      <c r="B38" s="8">
        <v>36</v>
      </c>
      <c r="C38" s="50" t="s">
        <v>121</v>
      </c>
      <c r="D38" s="51" t="s">
        <v>122</v>
      </c>
      <c r="E38" s="8" t="s">
        <v>67</v>
      </c>
      <c r="F38" s="12">
        <v>4</v>
      </c>
      <c r="G38" t="s">
        <v>68</v>
      </c>
      <c r="H38" s="46">
        <v>139.69</v>
      </c>
      <c r="I38" s="45">
        <v>139.67599999999999</v>
      </c>
      <c r="J38" s="8"/>
      <c r="K38" s="55"/>
      <c r="L38" s="59">
        <v>0.39</v>
      </c>
      <c r="M38" s="40" t="s">
        <v>128</v>
      </c>
      <c r="N38" s="13" t="s">
        <v>72</v>
      </c>
      <c r="O38" s="13" t="s">
        <v>69</v>
      </c>
      <c r="P38" s="13"/>
      <c r="Q38" s="14">
        <f t="shared" si="0"/>
        <v>461.11000000000007</v>
      </c>
      <c r="R38" s="13"/>
      <c r="S38" s="11"/>
      <c r="T38" s="35"/>
      <c r="U38" s="11"/>
      <c r="V38" s="11"/>
    </row>
    <row r="39" spans="2:22" ht="16.5" x14ac:dyDescent="0.3">
      <c r="B39" s="8">
        <v>37</v>
      </c>
      <c r="L39" s="59"/>
      <c r="M39" s="40" t="s">
        <v>129</v>
      </c>
      <c r="N39" s="49" t="s">
        <v>130</v>
      </c>
      <c r="P39" s="13"/>
      <c r="Q39" s="14">
        <f t="shared" si="0"/>
        <v>461.11000000000007</v>
      </c>
      <c r="R39" s="13"/>
      <c r="S39" s="11"/>
      <c r="T39" s="35"/>
      <c r="U39" s="11"/>
      <c r="V39" s="11"/>
    </row>
    <row r="40" spans="2:22" ht="21" x14ac:dyDescent="0.3">
      <c r="B40" s="8">
        <v>38</v>
      </c>
      <c r="C40" s="50" t="s">
        <v>123</v>
      </c>
      <c r="D40" s="51" t="s">
        <v>124</v>
      </c>
      <c r="E40" s="8" t="s">
        <v>67</v>
      </c>
      <c r="F40" s="12">
        <v>4</v>
      </c>
      <c r="G40" t="s">
        <v>68</v>
      </c>
      <c r="H40" s="46">
        <v>140.941</v>
      </c>
      <c r="I40" s="45">
        <v>140.93299999999999</v>
      </c>
      <c r="J40" s="8"/>
      <c r="K40" s="55">
        <v>0.8</v>
      </c>
      <c r="L40" s="59">
        <v>0.3</v>
      </c>
      <c r="M40" s="40" t="s">
        <v>131</v>
      </c>
      <c r="N40" s="13" t="s">
        <v>72</v>
      </c>
      <c r="O40" s="13" t="s">
        <v>69</v>
      </c>
      <c r="P40" s="13"/>
      <c r="Q40" s="14">
        <f t="shared" si="0"/>
        <v>461.41000000000008</v>
      </c>
      <c r="R40" s="13"/>
      <c r="S40" s="11"/>
      <c r="T40" s="35"/>
      <c r="U40" s="11"/>
      <c r="V40" s="11"/>
    </row>
    <row r="41" spans="2:22" ht="21" x14ac:dyDescent="0.3">
      <c r="B41" s="8">
        <v>39</v>
      </c>
      <c r="C41" s="50" t="s">
        <v>125</v>
      </c>
      <c r="D41" s="51" t="s">
        <v>126</v>
      </c>
      <c r="E41" s="8" t="s">
        <v>57</v>
      </c>
      <c r="F41" s="12">
        <v>4</v>
      </c>
      <c r="G41" t="s">
        <v>68</v>
      </c>
      <c r="H41" s="45">
        <v>140.80500000000001</v>
      </c>
      <c r="I41" s="46">
        <v>140.80099999999999</v>
      </c>
      <c r="J41" s="8"/>
      <c r="K41" s="55">
        <v>0.4</v>
      </c>
      <c r="L41" s="59">
        <v>0.15</v>
      </c>
      <c r="M41" s="40" t="s">
        <v>131</v>
      </c>
      <c r="N41" s="13" t="s">
        <v>72</v>
      </c>
      <c r="O41" s="13" t="s">
        <v>69</v>
      </c>
      <c r="P41" s="13"/>
      <c r="Q41" s="14">
        <f t="shared" si="0"/>
        <v>461.56000000000006</v>
      </c>
      <c r="R41" s="13"/>
      <c r="S41" s="11"/>
      <c r="T41" s="35"/>
      <c r="U41" s="11"/>
      <c r="V41" s="11"/>
    </row>
    <row r="42" spans="2:22" ht="21" x14ac:dyDescent="0.3">
      <c r="B42" s="8">
        <v>40</v>
      </c>
      <c r="C42" s="50" t="s">
        <v>132</v>
      </c>
      <c r="D42" s="51" t="s">
        <v>133</v>
      </c>
      <c r="E42" s="8" t="s">
        <v>57</v>
      </c>
      <c r="F42" s="12">
        <v>4</v>
      </c>
      <c r="G42" t="s">
        <v>68</v>
      </c>
      <c r="H42" s="45">
        <v>140.05500000000001</v>
      </c>
      <c r="I42" s="46">
        <v>140.26300000000001</v>
      </c>
      <c r="K42" s="56">
        <v>-20.8</v>
      </c>
      <c r="L42" s="59">
        <v>-7.67</v>
      </c>
      <c r="M42" s="40" t="s">
        <v>141</v>
      </c>
      <c r="Q42" s="14">
        <f t="shared" si="0"/>
        <v>453.89000000000004</v>
      </c>
      <c r="R42" s="13"/>
      <c r="S42" s="11"/>
      <c r="T42" s="35"/>
      <c r="U42" s="11"/>
      <c r="V42" s="11"/>
    </row>
    <row r="43" spans="2:22" ht="21" x14ac:dyDescent="0.3">
      <c r="B43" s="8">
        <v>41</v>
      </c>
      <c r="C43" s="50" t="s">
        <v>134</v>
      </c>
      <c r="D43" s="51" t="s">
        <v>135</v>
      </c>
      <c r="E43" s="8" t="s">
        <v>57</v>
      </c>
      <c r="F43" s="12">
        <v>4</v>
      </c>
      <c r="G43" t="s">
        <v>68</v>
      </c>
      <c r="H43" s="45">
        <v>140.083</v>
      </c>
      <c r="I43" s="46">
        <v>140.20500000000001</v>
      </c>
      <c r="K43" s="56">
        <v>-12.2</v>
      </c>
      <c r="L43" s="59">
        <v>-4.5</v>
      </c>
      <c r="M43" s="40" t="s">
        <v>141</v>
      </c>
      <c r="Q43" s="14">
        <f t="shared" si="0"/>
        <v>449.39000000000004</v>
      </c>
      <c r="R43" s="13"/>
      <c r="S43" s="11"/>
      <c r="T43" s="35"/>
      <c r="U43" s="11"/>
      <c r="V43" s="11"/>
    </row>
    <row r="44" spans="2:22" ht="21" x14ac:dyDescent="0.3">
      <c r="B44" s="8">
        <v>42</v>
      </c>
      <c r="C44" s="50" t="s">
        <v>136</v>
      </c>
      <c r="D44" s="51" t="s">
        <v>137</v>
      </c>
      <c r="E44" s="8" t="s">
        <v>67</v>
      </c>
      <c r="F44" s="12">
        <v>4</v>
      </c>
      <c r="G44" t="s">
        <v>68</v>
      </c>
      <c r="H44" s="46">
        <v>139.42500000000001</v>
      </c>
      <c r="I44" s="45">
        <v>139.672</v>
      </c>
      <c r="J44" s="8"/>
      <c r="K44" s="55">
        <v>-24.7</v>
      </c>
      <c r="L44" s="59">
        <v>-9.1199999999999992</v>
      </c>
      <c r="M44" s="40" t="s">
        <v>140</v>
      </c>
      <c r="N44" s="13" t="s">
        <v>71</v>
      </c>
      <c r="O44" s="13" t="s">
        <v>61</v>
      </c>
      <c r="P44" s="13"/>
      <c r="Q44" s="14">
        <f t="shared" si="0"/>
        <v>440.27000000000004</v>
      </c>
      <c r="R44" s="13"/>
      <c r="S44" s="11"/>
      <c r="T44" s="35"/>
      <c r="U44" s="11"/>
      <c r="V44" s="11"/>
    </row>
    <row r="45" spans="2:22" ht="21" x14ac:dyDescent="0.3">
      <c r="B45" s="8">
        <v>43</v>
      </c>
      <c r="C45" s="50" t="s">
        <v>138</v>
      </c>
      <c r="D45" s="51" t="s">
        <v>139</v>
      </c>
      <c r="E45" s="8" t="s">
        <v>57</v>
      </c>
      <c r="F45" s="12">
        <v>4</v>
      </c>
      <c r="G45" t="s">
        <v>68</v>
      </c>
      <c r="H45" s="45">
        <v>139.30199999999999</v>
      </c>
      <c r="I45" s="46">
        <v>139.52000000000001</v>
      </c>
      <c r="J45" s="8"/>
      <c r="K45" s="55">
        <v>-21.8</v>
      </c>
      <c r="L45" s="59">
        <v>-8.0500000000000007</v>
      </c>
      <c r="M45" s="40" t="s">
        <v>140</v>
      </c>
      <c r="N45" s="13" t="s">
        <v>98</v>
      </c>
      <c r="O45" s="13" t="s">
        <v>69</v>
      </c>
      <c r="P45" s="13"/>
      <c r="Q45" s="14">
        <f t="shared" si="0"/>
        <v>432.22</v>
      </c>
      <c r="R45" s="13"/>
      <c r="S45" s="11"/>
      <c r="T45" s="35"/>
      <c r="U45" s="11"/>
      <c r="V45" s="11"/>
    </row>
    <row r="46" spans="2:22" ht="16.5" x14ac:dyDescent="0.3">
      <c r="B46" s="8">
        <v>44</v>
      </c>
      <c r="C46" s="8"/>
      <c r="D46" s="8"/>
      <c r="E46" s="8"/>
      <c r="F46" s="12"/>
      <c r="G46" t="s">
        <v>68</v>
      </c>
      <c r="H46" s="8"/>
      <c r="I46" s="8"/>
      <c r="J46" s="8"/>
      <c r="K46" s="59"/>
      <c r="L46" s="59"/>
      <c r="M46" s="13"/>
      <c r="N46" s="13"/>
      <c r="O46" s="13"/>
      <c r="P46" s="13"/>
      <c r="Q46" s="14">
        <f t="shared" si="0"/>
        <v>432.22</v>
      </c>
      <c r="R46" s="13"/>
      <c r="S46" s="11"/>
      <c r="T46" s="35"/>
      <c r="U46" s="11"/>
      <c r="V46" s="11"/>
    </row>
    <row r="47" spans="2:22" ht="16.5" x14ac:dyDescent="0.3">
      <c r="B47" s="8">
        <v>45</v>
      </c>
      <c r="C47" s="8"/>
      <c r="D47" s="8"/>
      <c r="E47" s="8"/>
      <c r="F47" s="12"/>
      <c r="G47" t="s">
        <v>68</v>
      </c>
      <c r="H47" s="8"/>
      <c r="I47" s="8"/>
      <c r="J47" s="8"/>
      <c r="K47" s="59"/>
      <c r="L47" s="59"/>
      <c r="M47" s="13"/>
      <c r="N47" s="13"/>
      <c r="O47" s="13"/>
      <c r="P47" s="13"/>
      <c r="Q47" s="14">
        <f t="shared" si="0"/>
        <v>432.22</v>
      </c>
      <c r="R47" s="13"/>
      <c r="S47" s="11"/>
      <c r="T47" s="35"/>
      <c r="U47" s="11"/>
      <c r="V47" s="11"/>
    </row>
    <row r="48" spans="2:22" ht="16.5" x14ac:dyDescent="0.3">
      <c r="B48" s="8">
        <v>46</v>
      </c>
      <c r="C48" s="8"/>
      <c r="D48" s="8"/>
      <c r="E48" s="8"/>
      <c r="F48" s="12"/>
      <c r="G48" t="s">
        <v>68</v>
      </c>
      <c r="H48" s="8"/>
      <c r="I48" s="8"/>
      <c r="J48" s="8"/>
      <c r="K48" s="59"/>
      <c r="L48" s="59"/>
      <c r="M48" s="13"/>
      <c r="N48" s="13"/>
      <c r="O48" s="13"/>
      <c r="P48" s="13"/>
      <c r="Q48" s="14">
        <f t="shared" si="0"/>
        <v>432.22</v>
      </c>
      <c r="R48" s="13"/>
      <c r="S48" s="11"/>
      <c r="T48" s="35"/>
      <c r="U48" s="11"/>
      <c r="V48" s="11"/>
    </row>
    <row r="49" spans="2:22" ht="16.5" x14ac:dyDescent="0.3">
      <c r="B49" s="8">
        <v>47</v>
      </c>
      <c r="C49" s="8"/>
      <c r="D49" s="8"/>
      <c r="E49" s="8"/>
      <c r="F49" s="12"/>
      <c r="G49" t="s">
        <v>68</v>
      </c>
      <c r="H49" s="8"/>
      <c r="I49" s="8"/>
      <c r="J49" s="8"/>
      <c r="K49" s="59"/>
      <c r="L49" s="59"/>
      <c r="M49" s="13"/>
      <c r="N49" s="13"/>
      <c r="O49" s="13"/>
      <c r="P49" s="13"/>
      <c r="Q49" s="14">
        <f t="shared" si="0"/>
        <v>432.22</v>
      </c>
      <c r="R49" s="13"/>
      <c r="S49" s="11"/>
      <c r="T49" s="35"/>
      <c r="U49" s="11"/>
      <c r="V49" s="11"/>
    </row>
    <row r="50" spans="2:22" ht="16.5" x14ac:dyDescent="0.3">
      <c r="B50" s="8">
        <v>48</v>
      </c>
      <c r="C50" s="8"/>
      <c r="D50" s="8"/>
      <c r="E50" s="8"/>
      <c r="F50" s="12"/>
      <c r="G50" t="s">
        <v>68</v>
      </c>
      <c r="H50" s="8"/>
      <c r="I50" s="8"/>
      <c r="J50" s="8"/>
      <c r="K50" s="59"/>
      <c r="L50" s="59"/>
      <c r="M50" s="13"/>
      <c r="N50" s="13"/>
      <c r="O50" s="13"/>
      <c r="P50" s="13"/>
      <c r="Q50" s="14">
        <f t="shared" si="0"/>
        <v>432.22</v>
      </c>
      <c r="R50" s="13"/>
      <c r="S50" s="11"/>
      <c r="T50" s="35"/>
      <c r="U50" s="11"/>
      <c r="V50" s="11"/>
    </row>
    <row r="51" spans="2:22" ht="16.5" x14ac:dyDescent="0.3">
      <c r="B51" s="8"/>
      <c r="C51" s="60"/>
      <c r="D51" s="60"/>
      <c r="E51" s="8"/>
      <c r="F51" s="12"/>
      <c r="H51" s="54"/>
      <c r="I51" s="54"/>
      <c r="J51" s="8"/>
      <c r="K51" s="55"/>
      <c r="L51" s="59"/>
      <c r="M51" s="40"/>
      <c r="N51" s="13"/>
      <c r="O51" s="13"/>
      <c r="P51" s="13"/>
      <c r="Q51" s="14">
        <f t="shared" si="0"/>
        <v>432.22</v>
      </c>
      <c r="R51" s="13"/>
      <c r="S51" s="11"/>
      <c r="T51" s="35"/>
      <c r="U51" s="11"/>
      <c r="V51" s="11"/>
    </row>
    <row r="52" spans="2:22" ht="16.5" x14ac:dyDescent="0.3">
      <c r="B52" s="8"/>
      <c r="C52" s="60"/>
      <c r="D52" s="60"/>
      <c r="E52" s="8"/>
      <c r="F52" s="12"/>
      <c r="H52" s="54"/>
      <c r="I52" s="54"/>
      <c r="J52" s="8"/>
      <c r="K52" s="55"/>
      <c r="L52" s="59"/>
      <c r="M52" s="40"/>
      <c r="N52" s="13"/>
      <c r="O52" s="13"/>
      <c r="P52" s="13"/>
      <c r="Q52" s="14">
        <f t="shared" si="0"/>
        <v>432.22</v>
      </c>
      <c r="R52" s="13"/>
      <c r="S52" s="11"/>
      <c r="T52" s="35"/>
      <c r="U52" s="11"/>
      <c r="V52" s="11"/>
    </row>
    <row r="53" spans="2:22" ht="16.5" x14ac:dyDescent="0.3">
      <c r="B53" s="8"/>
      <c r="C53" s="60"/>
      <c r="D53" s="60"/>
      <c r="E53" s="8"/>
      <c r="F53" s="12"/>
      <c r="H53" s="54"/>
      <c r="I53" s="54"/>
      <c r="J53" s="8"/>
      <c r="K53" s="55"/>
      <c r="L53" s="59"/>
      <c r="M53" s="40"/>
      <c r="N53" s="13"/>
      <c r="O53" s="13"/>
      <c r="P53" s="13"/>
      <c r="Q53" s="14">
        <f t="shared" si="0"/>
        <v>432.22</v>
      </c>
      <c r="R53" s="13"/>
      <c r="S53" s="11"/>
      <c r="T53" s="35"/>
      <c r="U53" s="11"/>
      <c r="V53" s="11"/>
    </row>
    <row r="54" spans="2:22" ht="16.5" x14ac:dyDescent="0.3">
      <c r="B54" s="8"/>
      <c r="C54" s="60"/>
      <c r="D54" s="60"/>
      <c r="E54" s="8"/>
      <c r="F54" s="12"/>
      <c r="H54" s="54"/>
      <c r="I54" s="54"/>
      <c r="J54" s="8"/>
      <c r="K54" s="55"/>
      <c r="L54" s="59"/>
      <c r="M54" s="40"/>
      <c r="N54" s="13"/>
      <c r="O54" s="13"/>
      <c r="P54" s="13"/>
      <c r="Q54" s="14">
        <f t="shared" si="0"/>
        <v>432.22</v>
      </c>
      <c r="R54" s="13"/>
      <c r="S54" s="11"/>
      <c r="T54" s="35"/>
      <c r="U54" s="11"/>
      <c r="V54" s="11"/>
    </row>
    <row r="55" spans="2:22" ht="16.5" x14ac:dyDescent="0.3">
      <c r="B55" s="8"/>
      <c r="C55" s="60"/>
      <c r="D55" s="60"/>
      <c r="E55" s="8"/>
      <c r="F55" s="12"/>
      <c r="H55" s="54"/>
      <c r="I55" s="54"/>
      <c r="J55" s="8"/>
      <c r="K55" s="55"/>
      <c r="L55" s="59"/>
      <c r="M55" s="40"/>
      <c r="N55" s="13"/>
      <c r="O55" s="13"/>
      <c r="P55" s="13"/>
      <c r="Q55" s="14">
        <f t="shared" si="0"/>
        <v>432.22</v>
      </c>
      <c r="R55" s="13"/>
      <c r="S55" s="11"/>
      <c r="T55" s="35"/>
      <c r="U55" s="11"/>
      <c r="V55" s="11"/>
    </row>
    <row r="56" spans="2:22" ht="16.5" x14ac:dyDescent="0.3">
      <c r="B56" s="8"/>
      <c r="C56" s="60"/>
      <c r="D56" s="60"/>
      <c r="E56" s="8"/>
      <c r="F56" s="12"/>
      <c r="H56" s="54"/>
      <c r="I56" s="54"/>
      <c r="J56" s="8"/>
      <c r="K56" s="55"/>
      <c r="L56" s="59"/>
      <c r="M56" s="40"/>
      <c r="N56" s="13"/>
      <c r="O56" s="13"/>
      <c r="P56" s="13"/>
      <c r="Q56" s="14">
        <f t="shared" si="0"/>
        <v>432.22</v>
      </c>
      <c r="R56" s="13"/>
      <c r="S56" s="11"/>
      <c r="T56" s="35"/>
      <c r="U56" s="11"/>
      <c r="V56" s="11"/>
    </row>
    <row r="57" spans="2:22" ht="16.5" x14ac:dyDescent="0.3">
      <c r="B57" s="8"/>
      <c r="C57" s="60"/>
      <c r="D57" s="60"/>
      <c r="E57" s="8"/>
      <c r="F57" s="12"/>
      <c r="H57" s="54"/>
      <c r="I57" s="54"/>
      <c r="J57" s="8"/>
      <c r="K57" s="55"/>
      <c r="L57" s="59"/>
      <c r="M57" s="40"/>
      <c r="N57" s="13"/>
      <c r="O57" s="13"/>
      <c r="P57" s="13"/>
      <c r="Q57" s="14">
        <f t="shared" si="0"/>
        <v>432.22</v>
      </c>
      <c r="R57" s="13"/>
      <c r="S57" s="11"/>
      <c r="T57" s="35"/>
      <c r="U57" s="11"/>
      <c r="V57" s="11"/>
    </row>
    <row r="58" spans="2:22" ht="16.5" x14ac:dyDescent="0.3">
      <c r="B58" s="8"/>
      <c r="C58" s="60"/>
      <c r="D58" s="60"/>
      <c r="E58" s="8"/>
      <c r="F58" s="12"/>
      <c r="H58" s="54"/>
      <c r="I58" s="54"/>
      <c r="J58" s="8"/>
      <c r="K58" s="55"/>
      <c r="L58" s="59"/>
      <c r="M58" s="40"/>
      <c r="N58" s="13"/>
      <c r="O58" s="13"/>
      <c r="P58" s="13"/>
      <c r="Q58" s="14">
        <f t="shared" si="0"/>
        <v>432.22</v>
      </c>
      <c r="R58" s="13"/>
      <c r="S58" s="11"/>
      <c r="T58" s="35"/>
      <c r="U58" s="11"/>
      <c r="V58" s="11"/>
    </row>
    <row r="59" spans="2:22" ht="16.5" x14ac:dyDescent="0.3">
      <c r="B59" s="8"/>
      <c r="C59" s="60"/>
      <c r="D59" s="60"/>
      <c r="E59" s="8"/>
      <c r="F59" s="12"/>
      <c r="H59" s="54"/>
      <c r="I59" s="54"/>
      <c r="J59" s="8"/>
      <c r="K59" s="55"/>
      <c r="L59" s="59"/>
      <c r="M59" s="40"/>
      <c r="N59" s="13"/>
      <c r="O59" s="13"/>
      <c r="P59" s="13"/>
      <c r="Q59" s="14">
        <f t="shared" si="0"/>
        <v>432.22</v>
      </c>
      <c r="R59" s="13"/>
      <c r="S59" s="11"/>
      <c r="T59" s="35"/>
      <c r="U59" s="11"/>
      <c r="V59" s="11"/>
    </row>
    <row r="60" spans="2:22" ht="16.5" x14ac:dyDescent="0.3">
      <c r="B60" s="8"/>
      <c r="C60" s="60"/>
      <c r="D60" s="60"/>
      <c r="E60" s="8"/>
      <c r="F60" s="12"/>
      <c r="H60" s="54"/>
      <c r="I60" s="54"/>
      <c r="J60" s="8"/>
      <c r="K60" s="55"/>
      <c r="L60" s="59"/>
      <c r="M60" s="40"/>
      <c r="N60" s="13"/>
      <c r="O60" s="13"/>
      <c r="P60" s="13"/>
      <c r="Q60" s="14">
        <f t="shared" si="0"/>
        <v>432.22</v>
      </c>
      <c r="R60" s="13"/>
      <c r="S60" s="11"/>
      <c r="T60" s="35"/>
      <c r="U60" s="11"/>
      <c r="V60" s="11"/>
    </row>
    <row r="61" spans="2:22" ht="16.5" x14ac:dyDescent="0.3">
      <c r="B61" s="8"/>
      <c r="C61" s="60"/>
      <c r="D61" s="60"/>
      <c r="E61" s="8"/>
      <c r="F61" s="12"/>
      <c r="H61" s="54"/>
      <c r="I61" s="54"/>
      <c r="J61" s="8"/>
      <c r="K61" s="55"/>
      <c r="L61" s="59"/>
      <c r="M61" s="40"/>
      <c r="N61" s="13"/>
      <c r="O61" s="13"/>
      <c r="P61" s="13"/>
      <c r="Q61" s="14">
        <f t="shared" si="0"/>
        <v>432.22</v>
      </c>
      <c r="R61" s="13"/>
      <c r="S61" s="11"/>
      <c r="T61" s="35"/>
      <c r="U61" s="11"/>
      <c r="V61" s="11"/>
    </row>
    <row r="62" spans="2:22" ht="16.5" x14ac:dyDescent="0.3">
      <c r="B62" s="8"/>
      <c r="C62" s="60"/>
      <c r="D62" s="60"/>
      <c r="E62" s="8"/>
      <c r="F62" s="12"/>
      <c r="H62" s="54"/>
      <c r="I62" s="54"/>
      <c r="J62" s="8"/>
      <c r="K62" s="55"/>
      <c r="L62" s="59"/>
      <c r="M62" s="40"/>
      <c r="N62" s="13"/>
      <c r="O62" s="13"/>
      <c r="P62" s="13"/>
      <c r="Q62" s="14">
        <f t="shared" si="0"/>
        <v>432.22</v>
      </c>
      <c r="R62" s="13"/>
      <c r="S62" s="11"/>
      <c r="T62" s="35"/>
      <c r="U62" s="11"/>
      <c r="V62" s="11"/>
    </row>
    <row r="63" spans="2:22" ht="16.5" x14ac:dyDescent="0.3">
      <c r="B63" s="8"/>
      <c r="C63" s="60"/>
      <c r="D63" s="60"/>
      <c r="E63" s="8"/>
      <c r="F63" s="12"/>
      <c r="H63" s="54"/>
      <c r="I63" s="54"/>
      <c r="J63" s="8"/>
      <c r="K63" s="55"/>
      <c r="L63" s="59"/>
      <c r="M63" s="40"/>
      <c r="N63" s="13"/>
      <c r="O63" s="13"/>
      <c r="P63" s="13"/>
      <c r="Q63" s="14">
        <f t="shared" si="0"/>
        <v>432.22</v>
      </c>
      <c r="R63" s="13"/>
      <c r="S63" s="11"/>
      <c r="T63" s="35"/>
      <c r="U63" s="11"/>
      <c r="V63" s="11"/>
    </row>
    <row r="64" spans="2:22" ht="16.5" x14ac:dyDescent="0.3">
      <c r="B64" s="8"/>
      <c r="C64" s="60"/>
      <c r="D64" s="60"/>
      <c r="E64" s="8"/>
      <c r="F64" s="12"/>
      <c r="H64" s="54"/>
      <c r="I64" s="54"/>
      <c r="J64" s="8"/>
      <c r="K64" s="55"/>
      <c r="L64" s="59"/>
      <c r="M64" s="40"/>
      <c r="N64" s="13"/>
      <c r="O64" s="13"/>
      <c r="P64" s="13"/>
      <c r="Q64" s="14">
        <f t="shared" si="0"/>
        <v>432.22</v>
      </c>
      <c r="R64" s="13"/>
      <c r="S64" s="11"/>
      <c r="T64" s="35"/>
      <c r="U64" s="11"/>
      <c r="V64" s="11"/>
    </row>
    <row r="65" spans="2:22" ht="16.5" x14ac:dyDescent="0.3">
      <c r="B65" s="8"/>
      <c r="C65" s="60"/>
      <c r="D65" s="60"/>
      <c r="E65" s="8"/>
      <c r="F65" s="12"/>
      <c r="H65" s="54"/>
      <c r="I65" s="54"/>
      <c r="J65" s="8"/>
      <c r="K65" s="55"/>
      <c r="L65" s="59"/>
      <c r="M65" s="40"/>
      <c r="N65" s="13"/>
      <c r="O65" s="13"/>
      <c r="P65" s="13"/>
      <c r="Q65" s="14">
        <f t="shared" si="0"/>
        <v>432.22</v>
      </c>
      <c r="R65" s="13"/>
      <c r="S65" s="11"/>
      <c r="T65" s="35"/>
      <c r="U65" s="11"/>
      <c r="V65" s="11"/>
    </row>
    <row r="66" spans="2:22" ht="16.5" x14ac:dyDescent="0.3">
      <c r="B66" s="8"/>
      <c r="C66" s="60"/>
      <c r="D66" s="60"/>
      <c r="E66" s="8"/>
      <c r="F66" s="12"/>
      <c r="H66" s="54"/>
      <c r="I66" s="54"/>
      <c r="J66" s="8"/>
      <c r="K66" s="55"/>
      <c r="L66" s="59"/>
      <c r="M66" s="40"/>
      <c r="N66" s="13"/>
      <c r="O66" s="13"/>
      <c r="P66" s="13"/>
      <c r="Q66" s="14">
        <f t="shared" si="0"/>
        <v>432.22</v>
      </c>
      <c r="R66" s="13"/>
      <c r="S66" s="11"/>
      <c r="T66" s="35"/>
      <c r="U66" s="11"/>
      <c r="V66" s="11"/>
    </row>
    <row r="67" spans="2:22" ht="16.5" x14ac:dyDescent="0.3">
      <c r="B67" s="8"/>
      <c r="C67" s="60"/>
      <c r="D67" s="60"/>
      <c r="E67" s="8"/>
      <c r="F67" s="12"/>
      <c r="H67" s="54"/>
      <c r="I67" s="54"/>
      <c r="J67" s="8"/>
      <c r="K67" s="55"/>
      <c r="L67" s="59"/>
      <c r="M67" s="40"/>
      <c r="N67" s="13"/>
      <c r="O67" s="13"/>
      <c r="P67" s="13"/>
      <c r="Q67" s="14">
        <f t="shared" si="0"/>
        <v>432.22</v>
      </c>
      <c r="R67" s="13"/>
      <c r="S67" s="11"/>
      <c r="T67" s="35"/>
      <c r="U67" s="11"/>
      <c r="V67" s="11"/>
    </row>
    <row r="68" spans="2:22" ht="16.5" x14ac:dyDescent="0.3">
      <c r="B68" s="8"/>
      <c r="C68" s="60"/>
      <c r="D68" s="60"/>
      <c r="E68" s="8"/>
      <c r="F68" s="12"/>
      <c r="H68" s="54"/>
      <c r="I68" s="54"/>
      <c r="J68" s="8"/>
      <c r="K68" s="55"/>
      <c r="L68" s="59"/>
      <c r="M68" s="40"/>
      <c r="N68" s="13"/>
      <c r="O68" s="13"/>
      <c r="P68" s="13"/>
      <c r="Q68" s="14">
        <f t="shared" si="0"/>
        <v>432.22</v>
      </c>
      <c r="R68" s="13"/>
      <c r="S68" s="11"/>
      <c r="T68" s="35"/>
      <c r="U68" s="11"/>
      <c r="V68" s="11"/>
    </row>
    <row r="69" spans="2:22" ht="16.5" x14ac:dyDescent="0.3">
      <c r="B69" s="8"/>
      <c r="C69" s="60"/>
      <c r="D69" s="60"/>
      <c r="E69" s="8"/>
      <c r="F69" s="12"/>
      <c r="H69" s="54"/>
      <c r="I69" s="54"/>
      <c r="J69" s="8"/>
      <c r="K69" s="55"/>
      <c r="L69" s="59"/>
      <c r="M69" s="40"/>
      <c r="N69" s="13"/>
      <c r="O69" s="13"/>
      <c r="P69" s="13"/>
      <c r="Q69" s="14">
        <f t="shared" ref="Q69:Q75" si="1">Q68+(L69)</f>
        <v>432.22</v>
      </c>
      <c r="R69" s="13"/>
      <c r="S69" s="11"/>
      <c r="T69" s="35"/>
      <c r="U69" s="11"/>
      <c r="V69" s="11"/>
    </row>
    <row r="70" spans="2:22" ht="16.5" x14ac:dyDescent="0.3">
      <c r="B70" s="8"/>
      <c r="C70" s="60"/>
      <c r="D70" s="60"/>
      <c r="E70" s="8"/>
      <c r="F70" s="12"/>
      <c r="H70" s="54"/>
      <c r="I70" s="54"/>
      <c r="J70" s="8"/>
      <c r="K70" s="55"/>
      <c r="L70" s="59"/>
      <c r="M70" s="40"/>
      <c r="N70" s="13"/>
      <c r="O70" s="13"/>
      <c r="P70" s="13"/>
      <c r="Q70" s="14">
        <f t="shared" si="1"/>
        <v>432.22</v>
      </c>
      <c r="R70" s="13"/>
      <c r="S70" s="11"/>
      <c r="T70" s="35"/>
      <c r="U70" s="11"/>
      <c r="V70" s="11"/>
    </row>
    <row r="71" spans="2:22" ht="16.5" x14ac:dyDescent="0.3">
      <c r="Q71" s="14">
        <f t="shared" si="1"/>
        <v>432.22</v>
      </c>
      <c r="R71" s="13"/>
      <c r="S71" s="11"/>
      <c r="T71" s="35"/>
      <c r="U71" s="11"/>
      <c r="V71" s="11"/>
    </row>
    <row r="72" spans="2:22" ht="16.5" x14ac:dyDescent="0.3">
      <c r="Q72" s="14">
        <f t="shared" si="1"/>
        <v>432.22</v>
      </c>
      <c r="R72" s="13"/>
      <c r="S72" s="11"/>
      <c r="T72" s="35"/>
      <c r="U72" s="11"/>
      <c r="V72" s="11"/>
    </row>
    <row r="73" spans="2:22" ht="16.5" x14ac:dyDescent="0.3">
      <c r="Q73" s="14">
        <f t="shared" si="1"/>
        <v>432.22</v>
      </c>
      <c r="R73" s="13"/>
      <c r="S73" s="11"/>
      <c r="T73" s="35"/>
      <c r="U73" s="11"/>
      <c r="V73" s="11"/>
    </row>
    <row r="74" spans="2:22" ht="16.5" x14ac:dyDescent="0.3">
      <c r="Q74" s="14">
        <f t="shared" si="1"/>
        <v>432.22</v>
      </c>
      <c r="R74" s="13"/>
      <c r="S74" s="11"/>
      <c r="T74" s="35"/>
      <c r="U74" s="11"/>
      <c r="V74" s="11"/>
    </row>
    <row r="75" spans="2:22" ht="16.5" x14ac:dyDescent="0.3">
      <c r="Q75" s="14">
        <f t="shared" si="1"/>
        <v>432.22</v>
      </c>
      <c r="R75" s="13"/>
      <c r="S75" s="11"/>
      <c r="T75" s="35"/>
      <c r="U75" s="11"/>
      <c r="V75" s="11"/>
    </row>
    <row r="76" spans="2:22" ht="16.5" x14ac:dyDescent="0.3">
      <c r="B76" s="8"/>
      <c r="C76" s="8"/>
      <c r="D76" s="8"/>
      <c r="E76" s="8"/>
      <c r="F76" s="8"/>
      <c r="G76" t="s">
        <v>68</v>
      </c>
      <c r="H76" s="8"/>
      <c r="I76" s="37" t="s">
        <v>51</v>
      </c>
      <c r="J76" s="37"/>
      <c r="K76" s="59"/>
      <c r="L76" s="59">
        <f>(SUM(L3:L70))</f>
        <v>-67.78</v>
      </c>
      <c r="M76" s="9" t="s">
        <v>17</v>
      </c>
      <c r="N76" s="9"/>
      <c r="O76" s="9"/>
      <c r="P76" s="9"/>
      <c r="Q76" s="38"/>
      <c r="R76" s="9"/>
      <c r="S76" s="11"/>
      <c r="T76" s="35"/>
      <c r="U76" s="11"/>
      <c r="V76" s="11"/>
    </row>
    <row r="77" spans="2:22" ht="18.75" x14ac:dyDescent="0.3">
      <c r="B77" s="8"/>
      <c r="C77" s="8"/>
      <c r="D77" s="8"/>
      <c r="E77" s="8"/>
      <c r="F77" s="8"/>
      <c r="G77" t="s">
        <v>68</v>
      </c>
      <c r="H77" s="8"/>
      <c r="I77" s="8"/>
      <c r="J77" s="8"/>
      <c r="K77" s="59"/>
      <c r="L77" s="59">
        <f>K76+L76</f>
        <v>-67.78</v>
      </c>
      <c r="M77" s="9" t="s">
        <v>52</v>
      </c>
      <c r="N77" s="9"/>
      <c r="O77" s="9"/>
      <c r="P77" s="9"/>
      <c r="Q77" s="39">
        <f>Q50</f>
        <v>432.22</v>
      </c>
      <c r="R77" s="9"/>
      <c r="S77" s="11"/>
      <c r="T77" s="35"/>
      <c r="U77" s="11"/>
      <c r="V77" s="11"/>
    </row>
    <row r="78" spans="2:22" ht="16.5" x14ac:dyDescent="0.3">
      <c r="K78" s="59"/>
      <c r="L78" s="59"/>
    </row>
    <row r="79" spans="2:22" ht="16.5" x14ac:dyDescent="0.3">
      <c r="K79" s="59"/>
      <c r="L79" s="59"/>
    </row>
    <row r="80" spans="2:22" ht="16.5" x14ac:dyDescent="0.3">
      <c r="K80" s="59"/>
      <c r="L80" s="59"/>
    </row>
    <row r="81" spans="2:33" ht="16.5" x14ac:dyDescent="0.3">
      <c r="K81" s="59"/>
      <c r="L81" s="59"/>
    </row>
    <row r="82" spans="2:33" ht="16.5" x14ac:dyDescent="0.3">
      <c r="K82" s="59"/>
      <c r="L82" s="59"/>
    </row>
    <row r="83" spans="2:33" ht="16.5" x14ac:dyDescent="0.3">
      <c r="K83" s="59"/>
      <c r="L83" s="59"/>
    </row>
    <row r="84" spans="2:33" ht="16.5" x14ac:dyDescent="0.3">
      <c r="K84" s="59"/>
      <c r="L84" s="59"/>
    </row>
    <row r="85" spans="2:33" ht="16.5" x14ac:dyDescent="0.3">
      <c r="K85" s="59"/>
      <c r="L85" s="59"/>
    </row>
    <row r="86" spans="2:33" ht="16.5" x14ac:dyDescent="0.3">
      <c r="K86" s="59"/>
      <c r="L86" s="59"/>
    </row>
    <row r="87" spans="2:33" ht="16.5" x14ac:dyDescent="0.3">
      <c r="K87" s="59"/>
      <c r="L87" s="59"/>
    </row>
    <row r="88" spans="2:33" x14ac:dyDescent="0.25">
      <c r="I88" s="5"/>
      <c r="J88" s="5"/>
      <c r="K88" s="58"/>
      <c r="L88" s="5"/>
      <c r="T88" s="5"/>
    </row>
    <row r="89" spans="2:33" ht="16.5" x14ac:dyDescent="0.3">
      <c r="B89" s="13">
        <v>1</v>
      </c>
      <c r="C89" s="13" t="s">
        <v>736</v>
      </c>
      <c r="D89" s="13" t="s">
        <v>739</v>
      </c>
      <c r="E89" s="13"/>
      <c r="F89" s="13" t="s">
        <v>5</v>
      </c>
      <c r="G89" s="13"/>
      <c r="H89" s="13"/>
      <c r="I89" s="13"/>
      <c r="J89" s="13"/>
      <c r="K89" s="13"/>
      <c r="L89" s="13"/>
      <c r="M89" s="13" t="s">
        <v>28</v>
      </c>
      <c r="N89" s="59">
        <v>-1.3</v>
      </c>
      <c r="O89" s="89"/>
      <c r="P89" s="89" t="s">
        <v>739</v>
      </c>
      <c r="Q89" s="89" t="s">
        <v>739</v>
      </c>
      <c r="R89" s="89" t="s">
        <v>739</v>
      </c>
      <c r="S89" s="89" t="s">
        <v>739</v>
      </c>
      <c r="T89" s="89" t="s">
        <v>739</v>
      </c>
      <c r="U89" s="13"/>
      <c r="V89" s="13"/>
      <c r="W89" s="40" t="s">
        <v>737</v>
      </c>
      <c r="X89" s="13"/>
      <c r="Y89" s="13"/>
      <c r="Z89" s="13"/>
      <c r="AA89" s="13"/>
      <c r="AB89" s="13"/>
      <c r="AC89" s="13"/>
      <c r="AD89" s="63"/>
      <c r="AF89" s="63"/>
      <c r="AG89" s="13"/>
    </row>
    <row r="90" spans="2:33" ht="16.5" x14ac:dyDescent="0.3">
      <c r="B90" s="13">
        <v>2</v>
      </c>
      <c r="C90" s="13" t="s">
        <v>740</v>
      </c>
      <c r="D90" s="13" t="s">
        <v>67</v>
      </c>
      <c r="E90" s="13"/>
      <c r="F90" s="13" t="s">
        <v>7</v>
      </c>
      <c r="G90" s="13"/>
      <c r="H90" s="13"/>
      <c r="I90" s="13"/>
      <c r="J90" s="13"/>
      <c r="K90" s="13"/>
      <c r="L90" s="13"/>
      <c r="M90" s="13" t="s">
        <v>71</v>
      </c>
      <c r="N90" s="59">
        <v>-6.6</v>
      </c>
      <c r="O90" s="89"/>
      <c r="P90" s="89" t="s">
        <v>742</v>
      </c>
      <c r="Q90" s="89" t="s">
        <v>743</v>
      </c>
      <c r="R90" s="89" t="s">
        <v>744</v>
      </c>
      <c r="S90" s="89" t="s">
        <v>734</v>
      </c>
      <c r="T90" s="89" t="s">
        <v>745</v>
      </c>
      <c r="U90" s="13"/>
      <c r="V90" s="13"/>
      <c r="W90" s="40" t="s">
        <v>741</v>
      </c>
      <c r="X90" s="13"/>
      <c r="Y90" s="13"/>
      <c r="Z90" s="13"/>
      <c r="AA90" s="13"/>
      <c r="AB90" s="13"/>
      <c r="AC90" s="13"/>
      <c r="AD90" s="63"/>
      <c r="AF90" s="63"/>
      <c r="AG90" s="13"/>
    </row>
    <row r="91" spans="2:33" ht="16.5" x14ac:dyDescent="0.3">
      <c r="B91" s="13">
        <v>4</v>
      </c>
      <c r="C91" s="13" t="s">
        <v>767</v>
      </c>
      <c r="D91" s="13" t="s">
        <v>67</v>
      </c>
      <c r="E91" s="13"/>
      <c r="F91" s="13" t="s">
        <v>7</v>
      </c>
      <c r="G91" s="13"/>
      <c r="H91" s="13"/>
      <c r="I91" s="13"/>
      <c r="J91" s="13"/>
      <c r="K91" s="13"/>
      <c r="L91" s="13"/>
      <c r="M91" s="13" t="s">
        <v>73</v>
      </c>
      <c r="N91" s="59">
        <v>30</v>
      </c>
      <c r="O91" s="89"/>
      <c r="P91" s="89" t="s">
        <v>768</v>
      </c>
      <c r="Q91" s="89" t="s">
        <v>769</v>
      </c>
      <c r="R91" s="89" t="s">
        <v>770</v>
      </c>
      <c r="S91" s="89"/>
      <c r="T91" s="89" t="s">
        <v>130</v>
      </c>
      <c r="U91" s="13"/>
      <c r="V91" s="13"/>
      <c r="W91" s="40" t="s">
        <v>766</v>
      </c>
      <c r="X91" s="13"/>
      <c r="Y91" s="13"/>
      <c r="Z91" s="13"/>
      <c r="AA91" s="13"/>
      <c r="AB91" s="13"/>
      <c r="AC91" s="13"/>
      <c r="AD91" s="63"/>
      <c r="AF91" s="63"/>
      <c r="AG91" s="13"/>
    </row>
    <row r="92" spans="2:33" ht="16.5" x14ac:dyDescent="0.3">
      <c r="B92" s="13">
        <v>5</v>
      </c>
      <c r="C92" s="13" t="s">
        <v>767</v>
      </c>
      <c r="D92" s="13" t="s">
        <v>57</v>
      </c>
      <c r="E92" s="13"/>
      <c r="F92" s="13" t="s">
        <v>5</v>
      </c>
      <c r="G92" s="13"/>
      <c r="H92" s="13"/>
      <c r="I92" s="13"/>
      <c r="J92" s="13"/>
      <c r="K92" s="13"/>
      <c r="L92" s="13"/>
      <c r="M92" s="13" t="s">
        <v>71</v>
      </c>
      <c r="N92" s="59">
        <v>-13.1</v>
      </c>
      <c r="O92" s="89"/>
      <c r="P92" s="89" t="s">
        <v>761</v>
      </c>
      <c r="Q92" s="89" t="s">
        <v>762</v>
      </c>
      <c r="R92" s="89" t="s">
        <v>763</v>
      </c>
      <c r="S92" s="89" t="s">
        <v>764</v>
      </c>
      <c r="T92" s="89" t="s">
        <v>718</v>
      </c>
      <c r="U92" s="13"/>
      <c r="V92" s="13"/>
      <c r="W92" s="40" t="s">
        <v>765</v>
      </c>
      <c r="X92" s="13"/>
      <c r="Y92" s="13"/>
      <c r="Z92" s="13"/>
      <c r="AA92" s="13"/>
      <c r="AB92" s="13"/>
      <c r="AC92" s="13"/>
      <c r="AD92" s="63"/>
      <c r="AF92" s="63"/>
      <c r="AG92" s="13"/>
    </row>
    <row r="93" spans="2:33" ht="16.5" x14ac:dyDescent="0.3">
      <c r="B93" s="13">
        <v>4</v>
      </c>
      <c r="C93" s="13" t="s">
        <v>767</v>
      </c>
      <c r="D93" s="13" t="s">
        <v>67</v>
      </c>
      <c r="E93" s="13"/>
      <c r="F93" s="13" t="s">
        <v>3</v>
      </c>
      <c r="G93" s="13"/>
      <c r="H93" s="13"/>
      <c r="I93" s="13"/>
      <c r="J93" s="13"/>
      <c r="K93" s="13"/>
      <c r="L93" s="13"/>
      <c r="M93" s="13" t="s">
        <v>71</v>
      </c>
      <c r="N93" s="59">
        <v>-12.8</v>
      </c>
      <c r="O93" s="89"/>
      <c r="P93" s="89" t="s">
        <v>760</v>
      </c>
      <c r="Q93" s="89" t="s">
        <v>756</v>
      </c>
      <c r="R93" s="89" t="s">
        <v>757</v>
      </c>
      <c r="S93" s="89" t="s">
        <v>758</v>
      </c>
      <c r="T93" s="89" t="s">
        <v>759</v>
      </c>
      <c r="U93" s="13"/>
      <c r="V93" s="13"/>
      <c r="W93" s="40" t="s">
        <v>754</v>
      </c>
      <c r="X93" s="13"/>
      <c r="Y93" s="13"/>
      <c r="Z93" s="13"/>
      <c r="AA93" s="13"/>
      <c r="AB93" s="13"/>
      <c r="AC93" s="13"/>
      <c r="AD93" s="63"/>
      <c r="AF93" s="63"/>
      <c r="AG93" s="13"/>
    </row>
    <row r="94" spans="2:33" ht="16.5" x14ac:dyDescent="0.3">
      <c r="B94" s="13">
        <v>6</v>
      </c>
      <c r="C94" s="13" t="s">
        <v>755</v>
      </c>
      <c r="D94" s="13" t="s">
        <v>57</v>
      </c>
      <c r="F94" s="13" t="s">
        <v>5</v>
      </c>
      <c r="K94"/>
      <c r="M94" s="13" t="s">
        <v>73</v>
      </c>
      <c r="N94" s="59">
        <v>14.5</v>
      </c>
      <c r="O94" s="90"/>
      <c r="P94" s="90"/>
      <c r="Q94" s="90"/>
      <c r="R94" s="90"/>
      <c r="S94" s="90"/>
      <c r="T94" s="89" t="s">
        <v>130</v>
      </c>
      <c r="W94" s="40" t="s">
        <v>771</v>
      </c>
    </row>
    <row r="95" spans="2:33" ht="16.5" x14ac:dyDescent="0.3">
      <c r="B95" s="13">
        <v>7</v>
      </c>
      <c r="C95" s="13" t="s">
        <v>746</v>
      </c>
      <c r="D95" s="13" t="s">
        <v>57</v>
      </c>
      <c r="E95" s="13"/>
      <c r="F95" s="13" t="s">
        <v>714</v>
      </c>
      <c r="G95" s="13"/>
      <c r="H95" s="13"/>
      <c r="I95" s="13"/>
      <c r="J95" s="13"/>
      <c r="K95" s="13"/>
      <c r="L95" s="13"/>
      <c r="M95" s="13" t="s">
        <v>71</v>
      </c>
      <c r="N95" s="59">
        <v>-7.6</v>
      </c>
      <c r="O95" s="89"/>
      <c r="P95" s="89" t="s">
        <v>720</v>
      </c>
      <c r="Q95" s="89" t="s">
        <v>715</v>
      </c>
      <c r="R95" s="89" t="s">
        <v>716</v>
      </c>
      <c r="S95" s="89" t="s">
        <v>724</v>
      </c>
      <c r="T95" s="89" t="s">
        <v>718</v>
      </c>
      <c r="U95" s="13"/>
      <c r="V95" s="13"/>
      <c r="W95" s="40" t="s">
        <v>713</v>
      </c>
      <c r="X95" s="13"/>
      <c r="Y95" s="13"/>
      <c r="Z95" s="13"/>
      <c r="AA95" s="13"/>
      <c r="AB95" s="13"/>
      <c r="AC95" s="13"/>
      <c r="AD95" s="63"/>
      <c r="AF95" s="63"/>
      <c r="AG95" s="13"/>
    </row>
    <row r="96" spans="2:33" ht="16.5" x14ac:dyDescent="0.3">
      <c r="B96" s="13">
        <v>8</v>
      </c>
      <c r="C96" s="13" t="s">
        <v>746</v>
      </c>
      <c r="D96" s="13" t="s">
        <v>67</v>
      </c>
      <c r="E96" s="13"/>
      <c r="F96" s="13" t="s">
        <v>7</v>
      </c>
      <c r="G96" s="13"/>
      <c r="H96" s="13"/>
      <c r="I96" s="13"/>
      <c r="J96" s="13"/>
      <c r="K96" s="13"/>
      <c r="L96" s="13"/>
      <c r="M96" s="13" t="s">
        <v>71</v>
      </c>
      <c r="N96" s="59">
        <v>-14.3</v>
      </c>
      <c r="O96" s="89"/>
      <c r="P96" s="89" t="s">
        <v>721</v>
      </c>
      <c r="Q96" s="89" t="s">
        <v>722</v>
      </c>
      <c r="R96" s="89" t="s">
        <v>723</v>
      </c>
      <c r="S96" s="89" t="s">
        <v>724</v>
      </c>
      <c r="T96" s="89" t="s">
        <v>718</v>
      </c>
      <c r="U96" s="13"/>
      <c r="V96" s="13"/>
      <c r="W96" s="40" t="s">
        <v>719</v>
      </c>
      <c r="X96" s="13"/>
      <c r="Y96" s="13"/>
      <c r="Z96" s="13"/>
      <c r="AA96" s="13"/>
      <c r="AB96" s="13"/>
      <c r="AC96" s="13"/>
      <c r="AD96" s="63"/>
      <c r="AF96" s="63"/>
      <c r="AG96" s="13"/>
    </row>
    <row r="97" spans="2:33" ht="16.5" x14ac:dyDescent="0.3">
      <c r="B97" s="13">
        <v>9</v>
      </c>
      <c r="C97" s="13" t="s">
        <v>747</v>
      </c>
      <c r="D97" s="13" t="s">
        <v>57</v>
      </c>
      <c r="E97" s="13"/>
      <c r="F97" s="13" t="s">
        <v>714</v>
      </c>
      <c r="G97" s="13"/>
      <c r="H97" s="13"/>
      <c r="I97" s="13"/>
      <c r="J97" s="13"/>
      <c r="K97" s="13"/>
      <c r="L97" s="13"/>
      <c r="M97" s="13" t="s">
        <v>71</v>
      </c>
      <c r="N97" s="59">
        <v>-12.5</v>
      </c>
      <c r="O97" s="89"/>
      <c r="P97" s="89" t="s">
        <v>726</v>
      </c>
      <c r="Q97" s="89" t="s">
        <v>727</v>
      </c>
      <c r="R97" s="89" t="s">
        <v>728</v>
      </c>
      <c r="S97" s="89" t="s">
        <v>729</v>
      </c>
      <c r="T97" s="89" t="s">
        <v>745</v>
      </c>
      <c r="U97" s="13"/>
      <c r="V97" s="13"/>
      <c r="W97" s="40" t="s">
        <v>725</v>
      </c>
      <c r="X97" s="13"/>
      <c r="Y97" s="13"/>
      <c r="Z97" s="13"/>
      <c r="AA97" s="13"/>
      <c r="AB97" s="13"/>
      <c r="AC97" s="13"/>
      <c r="AD97" s="63"/>
      <c r="AF97" s="63"/>
      <c r="AG97" s="13"/>
    </row>
    <row r="98" spans="2:33" ht="16.5" x14ac:dyDescent="0.3">
      <c r="B98" s="13">
        <v>10</v>
      </c>
      <c r="C98" s="13" t="s">
        <v>747</v>
      </c>
      <c r="D98" s="13" t="s">
        <v>67</v>
      </c>
      <c r="E98" s="13"/>
      <c r="F98" s="13" t="s">
        <v>5</v>
      </c>
      <c r="G98" s="13"/>
      <c r="H98" s="13"/>
      <c r="I98" s="13"/>
      <c r="J98" s="13"/>
      <c r="K98" s="13"/>
      <c r="L98" s="13"/>
      <c r="M98" s="13" t="s">
        <v>71</v>
      </c>
      <c r="N98" s="59">
        <v>-12.3</v>
      </c>
      <c r="O98" s="89"/>
      <c r="P98" s="89" t="s">
        <v>731</v>
      </c>
      <c r="Q98" s="89" t="s">
        <v>732</v>
      </c>
      <c r="R98" s="89" t="s">
        <v>733</v>
      </c>
      <c r="S98" s="89" t="s">
        <v>734</v>
      </c>
      <c r="T98" s="89" t="s">
        <v>735</v>
      </c>
      <c r="U98" s="13"/>
      <c r="V98" s="13"/>
      <c r="W98" s="40" t="s">
        <v>730</v>
      </c>
      <c r="X98" s="13"/>
      <c r="Y98" s="13"/>
      <c r="Z98" s="13"/>
      <c r="AA98" s="13"/>
      <c r="AB98" s="13"/>
      <c r="AC98" s="13"/>
      <c r="AD98" s="63"/>
      <c r="AF98" s="63"/>
      <c r="AG98" s="13"/>
    </row>
    <row r="99" spans="2:33" ht="16.5" x14ac:dyDescent="0.3">
      <c r="B99" s="49">
        <v>11</v>
      </c>
      <c r="C99" s="13" t="s">
        <v>772</v>
      </c>
      <c r="D99" s="13" t="s">
        <v>67</v>
      </c>
      <c r="F99" s="13" t="s">
        <v>7</v>
      </c>
      <c r="K99"/>
      <c r="M99" s="13" t="s">
        <v>73</v>
      </c>
      <c r="N99" s="59">
        <v>29.2</v>
      </c>
      <c r="O99" s="90"/>
      <c r="P99" s="89" t="s">
        <v>774</v>
      </c>
      <c r="Q99" s="89" t="s">
        <v>775</v>
      </c>
      <c r="R99" s="91" t="s">
        <v>776</v>
      </c>
      <c r="S99" s="89" t="s">
        <v>753</v>
      </c>
      <c r="T99" s="89" t="s">
        <v>130</v>
      </c>
      <c r="W99" s="40" t="s">
        <v>773</v>
      </c>
    </row>
    <row r="100" spans="2:33" ht="16.5" x14ac:dyDescent="0.3">
      <c r="B100" s="13">
        <v>12</v>
      </c>
      <c r="C100" s="13" t="s">
        <v>749</v>
      </c>
      <c r="D100" s="13" t="s">
        <v>57</v>
      </c>
      <c r="E100" s="13"/>
      <c r="F100" s="13" t="s">
        <v>4</v>
      </c>
      <c r="G100" s="13"/>
      <c r="H100" s="13"/>
      <c r="I100" s="13"/>
      <c r="J100" s="13"/>
      <c r="K100" s="13"/>
      <c r="L100" s="13"/>
      <c r="M100" s="13" t="s">
        <v>73</v>
      </c>
      <c r="N100" s="59">
        <v>18.899999999999999</v>
      </c>
      <c r="O100" s="89"/>
      <c r="P100" s="89" t="s">
        <v>750</v>
      </c>
      <c r="Q100" s="89" t="s">
        <v>751</v>
      </c>
      <c r="R100" s="89" t="s">
        <v>752</v>
      </c>
      <c r="S100" s="89" t="s">
        <v>753</v>
      </c>
      <c r="T100" s="89" t="s">
        <v>130</v>
      </c>
      <c r="U100" s="13"/>
      <c r="V100" s="13"/>
      <c r="W100" s="40" t="s">
        <v>748</v>
      </c>
      <c r="X100" s="13"/>
      <c r="Y100" s="13"/>
      <c r="Z100" s="13"/>
      <c r="AA100" s="13"/>
      <c r="AB100" s="13"/>
      <c r="AC100" s="13"/>
      <c r="AD100" s="63"/>
      <c r="AF100" s="63"/>
      <c r="AG100" s="13"/>
    </row>
    <row r="101" spans="2:33" ht="16.5" x14ac:dyDescent="0.3">
      <c r="B101" s="13">
        <v>13</v>
      </c>
      <c r="C101" s="13" t="s">
        <v>781</v>
      </c>
      <c r="D101" s="13" t="s">
        <v>57</v>
      </c>
      <c r="E101" s="13"/>
      <c r="F101" s="13" t="s">
        <v>8</v>
      </c>
      <c r="G101" s="13"/>
      <c r="H101" s="13"/>
      <c r="I101" s="13"/>
      <c r="J101" s="13"/>
      <c r="K101" s="13"/>
      <c r="L101" s="13"/>
      <c r="M101" s="13" t="s">
        <v>71</v>
      </c>
      <c r="N101" s="59">
        <v>-14.7</v>
      </c>
      <c r="O101" s="89"/>
      <c r="P101" s="89" t="s">
        <v>777</v>
      </c>
      <c r="Q101" s="89" t="s">
        <v>778</v>
      </c>
      <c r="R101" s="89" t="s">
        <v>779</v>
      </c>
      <c r="S101" s="89" t="s">
        <v>764</v>
      </c>
      <c r="T101" s="89" t="s">
        <v>718</v>
      </c>
      <c r="V101" s="13"/>
      <c r="W101" s="40" t="s">
        <v>780</v>
      </c>
      <c r="X101" s="13"/>
      <c r="Y101" s="13"/>
      <c r="Z101" s="13"/>
      <c r="AA101" s="13"/>
      <c r="AB101" s="13"/>
      <c r="AC101" s="13"/>
      <c r="AD101" s="63"/>
      <c r="AE101" s="64"/>
      <c r="AF101" s="63"/>
      <c r="AG101" s="13"/>
    </row>
    <row r="102" spans="2:33" ht="16.5" x14ac:dyDescent="0.3">
      <c r="B102" s="13">
        <v>14</v>
      </c>
      <c r="C102" s="13" t="s">
        <v>781</v>
      </c>
      <c r="D102" s="13" t="s">
        <v>57</v>
      </c>
      <c r="E102" s="13"/>
      <c r="F102" s="13" t="s">
        <v>8</v>
      </c>
      <c r="G102" s="13"/>
      <c r="H102" s="13"/>
      <c r="I102" s="13"/>
      <c r="J102" s="13"/>
      <c r="K102" s="13"/>
      <c r="L102" s="13"/>
      <c r="M102" s="13" t="s">
        <v>71</v>
      </c>
      <c r="N102" s="59">
        <v>-13.3</v>
      </c>
      <c r="O102" s="89"/>
      <c r="P102" s="89" t="s">
        <v>783</v>
      </c>
      <c r="Q102" s="89" t="s">
        <v>785</v>
      </c>
      <c r="R102" s="89" t="s">
        <v>786</v>
      </c>
      <c r="S102" s="89" t="s">
        <v>784</v>
      </c>
      <c r="T102" s="89" t="s">
        <v>718</v>
      </c>
      <c r="U102" s="13"/>
      <c r="V102" s="13"/>
      <c r="W102" s="40" t="s">
        <v>782</v>
      </c>
      <c r="X102" s="13"/>
      <c r="Y102" s="13"/>
      <c r="Z102" s="13"/>
      <c r="AA102" s="13"/>
      <c r="AB102" s="13"/>
      <c r="AC102" s="13"/>
      <c r="AD102" s="63"/>
      <c r="AE102" s="64"/>
      <c r="AF102" s="63"/>
      <c r="AG102" s="13"/>
    </row>
    <row r="103" spans="2:33" ht="16.5" x14ac:dyDescent="0.3">
      <c r="B103" s="13">
        <v>15</v>
      </c>
      <c r="C103" s="13" t="s">
        <v>788</v>
      </c>
      <c r="D103" s="13" t="s">
        <v>67</v>
      </c>
      <c r="E103" s="13"/>
      <c r="F103" s="13" t="s">
        <v>8</v>
      </c>
      <c r="G103" s="13"/>
      <c r="H103" s="13"/>
      <c r="I103" s="13"/>
      <c r="J103" s="13"/>
      <c r="K103" s="13"/>
      <c r="L103" s="13"/>
      <c r="M103" s="13" t="s">
        <v>71</v>
      </c>
      <c r="N103" s="59">
        <v>-16.2</v>
      </c>
      <c r="O103" s="89"/>
      <c r="P103" s="89" t="s">
        <v>789</v>
      </c>
      <c r="Q103" s="89" t="s">
        <v>790</v>
      </c>
      <c r="R103" s="89" t="s">
        <v>791</v>
      </c>
      <c r="S103" s="89" t="s">
        <v>792</v>
      </c>
      <c r="T103" s="89" t="s">
        <v>745</v>
      </c>
      <c r="U103" s="13"/>
      <c r="V103" s="13"/>
      <c r="W103" s="40" t="s">
        <v>787</v>
      </c>
      <c r="X103" s="13"/>
      <c r="Y103" s="13"/>
      <c r="Z103" s="13"/>
      <c r="AA103" s="13"/>
      <c r="AB103" s="13"/>
      <c r="AC103" s="13"/>
      <c r="AD103" s="63"/>
      <c r="AE103" s="64"/>
      <c r="AF103" s="63"/>
      <c r="AG103" s="13"/>
    </row>
    <row r="104" spans="2:33" ht="16.5" x14ac:dyDescent="0.3">
      <c r="B104" s="13">
        <v>16</v>
      </c>
      <c r="C104" s="13" t="s">
        <v>788</v>
      </c>
      <c r="D104" s="13" t="s">
        <v>57</v>
      </c>
      <c r="E104" s="13"/>
      <c r="F104" s="13" t="s">
        <v>8</v>
      </c>
      <c r="G104" s="13"/>
      <c r="H104" s="13"/>
      <c r="I104" s="13"/>
      <c r="J104" s="13"/>
      <c r="K104" s="13"/>
      <c r="L104" s="13"/>
      <c r="M104" s="13" t="s">
        <v>71</v>
      </c>
      <c r="N104" s="59">
        <v>-16.899999999999999</v>
      </c>
      <c r="O104" s="89"/>
      <c r="P104" s="89" t="s">
        <v>793</v>
      </c>
      <c r="Q104" s="89" t="s">
        <v>790</v>
      </c>
      <c r="R104" s="89" t="s">
        <v>794</v>
      </c>
      <c r="S104" s="89" t="s">
        <v>795</v>
      </c>
      <c r="T104" s="89" t="s">
        <v>821</v>
      </c>
      <c r="U104" s="13"/>
      <c r="V104" s="13"/>
      <c r="W104" s="40" t="s">
        <v>787</v>
      </c>
      <c r="X104" s="13"/>
      <c r="Y104" s="13"/>
      <c r="Z104" s="13"/>
      <c r="AA104" s="13"/>
      <c r="AB104" s="13"/>
      <c r="AC104" s="13"/>
      <c r="AD104" s="63"/>
      <c r="AE104" s="64"/>
      <c r="AF104" s="63"/>
      <c r="AG104" s="13"/>
    </row>
    <row r="105" spans="2:33" ht="16.5" x14ac:dyDescent="0.3">
      <c r="B105" s="13">
        <v>17</v>
      </c>
      <c r="C105" s="13" t="s">
        <v>834</v>
      </c>
      <c r="D105" s="13" t="s">
        <v>57</v>
      </c>
      <c r="E105" s="13"/>
      <c r="F105" s="13" t="s">
        <v>6</v>
      </c>
      <c r="G105" s="13"/>
      <c r="H105" s="13"/>
      <c r="I105" s="13"/>
      <c r="J105" s="13"/>
      <c r="K105" s="13"/>
      <c r="L105" s="13"/>
      <c r="M105" s="13" t="s">
        <v>71</v>
      </c>
      <c r="N105" s="59">
        <v>-27.3</v>
      </c>
      <c r="O105" s="89"/>
      <c r="P105" s="89" t="s">
        <v>802</v>
      </c>
      <c r="Q105" s="89" t="s">
        <v>803</v>
      </c>
      <c r="R105" s="91" t="s">
        <v>804</v>
      </c>
      <c r="S105" s="89" t="s">
        <v>805</v>
      </c>
      <c r="T105" s="89" t="s">
        <v>806</v>
      </c>
      <c r="U105" s="13"/>
      <c r="V105" s="13"/>
      <c r="W105" s="40" t="s">
        <v>797</v>
      </c>
      <c r="X105" s="13"/>
      <c r="Y105" s="40" t="s">
        <v>798</v>
      </c>
      <c r="Z105" s="40" t="s">
        <v>799</v>
      </c>
      <c r="AA105" s="40" t="s">
        <v>800</v>
      </c>
      <c r="AB105" s="40" t="s">
        <v>800</v>
      </c>
      <c r="AC105" s="40" t="s">
        <v>801</v>
      </c>
      <c r="AD105" s="63"/>
      <c r="AE105" s="64"/>
      <c r="AF105" s="63"/>
      <c r="AG105" s="13"/>
    </row>
    <row r="106" spans="2:33" ht="16.5" x14ac:dyDescent="0.3">
      <c r="B106" s="13">
        <v>18</v>
      </c>
      <c r="C106" s="13" t="s">
        <v>834</v>
      </c>
      <c r="D106" s="13" t="s">
        <v>57</v>
      </c>
      <c r="E106" s="13"/>
      <c r="F106" s="13" t="s">
        <v>6</v>
      </c>
      <c r="G106" s="13"/>
      <c r="H106" s="13"/>
      <c r="I106" s="13"/>
      <c r="J106" s="13"/>
      <c r="K106" s="13"/>
      <c r="L106" s="13"/>
      <c r="M106" s="13" t="s">
        <v>72</v>
      </c>
      <c r="N106" s="59">
        <v>0.9</v>
      </c>
      <c r="O106" s="89"/>
      <c r="P106" s="89" t="s">
        <v>807</v>
      </c>
      <c r="Q106" s="89" t="s">
        <v>808</v>
      </c>
      <c r="R106" s="89" t="s">
        <v>809</v>
      </c>
      <c r="S106" s="89" t="s">
        <v>810</v>
      </c>
      <c r="T106" s="89" t="s">
        <v>745</v>
      </c>
      <c r="U106" s="13" t="s">
        <v>812</v>
      </c>
      <c r="V106" s="13"/>
      <c r="W106" s="40" t="s">
        <v>797</v>
      </c>
      <c r="X106" s="13"/>
      <c r="Y106" s="40" t="s">
        <v>798</v>
      </c>
      <c r="Z106" s="40" t="s">
        <v>799</v>
      </c>
      <c r="AA106" s="40" t="s">
        <v>800</v>
      </c>
      <c r="AB106" s="40" t="s">
        <v>800</v>
      </c>
      <c r="AC106" s="13"/>
      <c r="AD106" s="63"/>
      <c r="AE106" s="64"/>
      <c r="AF106" s="63"/>
      <c r="AG106" s="13"/>
    </row>
    <row r="107" spans="2:33" ht="16.5" x14ac:dyDescent="0.3">
      <c r="B107" s="13">
        <v>19</v>
      </c>
      <c r="C107" s="13" t="s">
        <v>835</v>
      </c>
      <c r="D107" s="13" t="s">
        <v>57</v>
      </c>
      <c r="E107" s="13"/>
      <c r="F107" s="13" t="s">
        <v>6</v>
      </c>
      <c r="G107" s="13"/>
      <c r="H107" s="13"/>
      <c r="I107" s="13"/>
      <c r="J107" s="13"/>
      <c r="K107" s="13"/>
      <c r="L107" s="13"/>
      <c r="M107" s="13" t="s">
        <v>71</v>
      </c>
      <c r="N107" s="59">
        <v>-21.2</v>
      </c>
      <c r="O107" s="89"/>
      <c r="P107" s="89" t="s">
        <v>819</v>
      </c>
      <c r="Q107" s="89" t="s">
        <v>803</v>
      </c>
      <c r="R107" s="89" t="s">
        <v>820</v>
      </c>
      <c r="S107" s="89" t="s">
        <v>805</v>
      </c>
      <c r="T107" s="89" t="s">
        <v>806</v>
      </c>
      <c r="U107" s="13"/>
      <c r="V107" s="13"/>
      <c r="W107" s="40" t="s">
        <v>813</v>
      </c>
      <c r="X107" s="13"/>
      <c r="Y107" s="40" t="s">
        <v>814</v>
      </c>
      <c r="Z107" s="40" t="s">
        <v>815</v>
      </c>
      <c r="AA107" s="40" t="s">
        <v>816</v>
      </c>
      <c r="AB107" s="40" t="s">
        <v>817</v>
      </c>
      <c r="AC107" s="40" t="s">
        <v>818</v>
      </c>
      <c r="AD107" s="63"/>
      <c r="AE107" s="64"/>
      <c r="AF107" s="63"/>
      <c r="AG107" s="13"/>
    </row>
    <row r="108" spans="2:33" ht="16.5" x14ac:dyDescent="0.3">
      <c r="B108" s="13">
        <v>20</v>
      </c>
      <c r="C108" s="13" t="s">
        <v>836</v>
      </c>
      <c r="D108" s="13" t="s">
        <v>67</v>
      </c>
      <c r="E108" s="13"/>
      <c r="F108" s="13" t="s">
        <v>6</v>
      </c>
      <c r="G108" s="13"/>
      <c r="H108" s="13"/>
      <c r="I108" s="13"/>
      <c r="J108" s="13"/>
      <c r="K108" s="13"/>
      <c r="L108" s="13"/>
      <c r="M108" s="13" t="s">
        <v>71</v>
      </c>
      <c r="N108" s="59">
        <v>-7.2</v>
      </c>
      <c r="O108" s="89"/>
      <c r="P108" s="89" t="s">
        <v>827</v>
      </c>
      <c r="Q108" s="89" t="s">
        <v>828</v>
      </c>
      <c r="R108" s="89" t="s">
        <v>829</v>
      </c>
      <c r="S108" s="89" t="s">
        <v>830</v>
      </c>
      <c r="T108" s="89" t="s">
        <v>806</v>
      </c>
      <c r="U108" s="13"/>
      <c r="V108" s="13"/>
      <c r="W108" s="40"/>
      <c r="X108" s="13"/>
      <c r="Y108" s="40" t="s">
        <v>822</v>
      </c>
      <c r="Z108" s="40" t="s">
        <v>823</v>
      </c>
      <c r="AA108" s="40" t="s">
        <v>824</v>
      </c>
      <c r="AB108" s="40" t="s">
        <v>825</v>
      </c>
      <c r="AC108" s="40" t="s">
        <v>826</v>
      </c>
      <c r="AD108" s="63"/>
      <c r="AE108" s="64"/>
      <c r="AF108" s="63"/>
      <c r="AG108" s="13"/>
    </row>
    <row r="109" spans="2:33" ht="16.5" x14ac:dyDescent="0.3">
      <c r="B109" s="13">
        <v>21</v>
      </c>
      <c r="C109" s="13" t="s">
        <v>836</v>
      </c>
      <c r="D109" s="13" t="s">
        <v>57</v>
      </c>
      <c r="E109" s="13"/>
      <c r="F109" s="13" t="s">
        <v>6</v>
      </c>
      <c r="G109" s="13"/>
      <c r="H109" s="13"/>
      <c r="I109" s="13"/>
      <c r="J109" s="13"/>
      <c r="K109" s="13"/>
      <c r="L109" s="13"/>
      <c r="M109" s="13" t="s">
        <v>71</v>
      </c>
      <c r="N109" s="88">
        <v>-19.3</v>
      </c>
      <c r="O109" s="89"/>
      <c r="P109" s="89" t="s">
        <v>832</v>
      </c>
      <c r="Q109" s="89" t="s">
        <v>831</v>
      </c>
      <c r="R109" s="89" t="s">
        <v>833</v>
      </c>
      <c r="S109" s="89"/>
      <c r="T109" s="89" t="s">
        <v>821</v>
      </c>
      <c r="U109" s="13"/>
      <c r="V109" s="13"/>
      <c r="W109" s="40"/>
      <c r="X109" s="13"/>
      <c r="Y109" s="40" t="s">
        <v>822</v>
      </c>
      <c r="Z109" s="40" t="s">
        <v>823</v>
      </c>
      <c r="AA109" s="40" t="s">
        <v>824</v>
      </c>
      <c r="AB109" s="40" t="s">
        <v>825</v>
      </c>
      <c r="AC109" s="40" t="s">
        <v>826</v>
      </c>
      <c r="AD109" s="63"/>
      <c r="AE109" s="64"/>
      <c r="AF109" s="63"/>
      <c r="AG109" s="13"/>
    </row>
    <row r="110" spans="2:33" ht="16.5" x14ac:dyDescent="0.3">
      <c r="B110" s="13">
        <v>22</v>
      </c>
      <c r="C110" s="13" t="s">
        <v>837</v>
      </c>
      <c r="D110" s="13" t="s">
        <v>57</v>
      </c>
      <c r="E110" s="13"/>
      <c r="F110" s="13" t="s">
        <v>6</v>
      </c>
      <c r="G110" s="13"/>
      <c r="H110" s="13"/>
      <c r="I110" s="13"/>
      <c r="J110" s="13"/>
      <c r="K110" s="13"/>
      <c r="L110" s="13"/>
      <c r="M110" s="13" t="s">
        <v>72</v>
      </c>
      <c r="N110" s="59">
        <v>0.2</v>
      </c>
      <c r="O110" s="89"/>
      <c r="P110" s="89" t="s">
        <v>842</v>
      </c>
      <c r="Q110" s="89" t="s">
        <v>843</v>
      </c>
      <c r="R110" s="89" t="s">
        <v>844</v>
      </c>
      <c r="S110" s="89" t="s">
        <v>845</v>
      </c>
      <c r="T110" s="89" t="s">
        <v>745</v>
      </c>
      <c r="U110" s="13"/>
      <c r="V110" s="13"/>
      <c r="W110" s="13"/>
      <c r="X110" s="13"/>
      <c r="Y110" s="40" t="s">
        <v>838</v>
      </c>
      <c r="Z110" s="40" t="s">
        <v>839</v>
      </c>
      <c r="AA110" s="40" t="s">
        <v>840</v>
      </c>
      <c r="AB110" s="40" t="s">
        <v>841</v>
      </c>
      <c r="AC110" s="13"/>
      <c r="AD110" s="63"/>
      <c r="AE110" s="64"/>
      <c r="AF110" s="63"/>
      <c r="AG110" s="13"/>
    </row>
    <row r="111" spans="2:33" ht="16.5" x14ac:dyDescent="0.3">
      <c r="B111" s="13">
        <v>23</v>
      </c>
      <c r="C111" s="13" t="s">
        <v>846</v>
      </c>
      <c r="D111" s="13" t="s">
        <v>67</v>
      </c>
      <c r="E111" s="13"/>
      <c r="F111" s="13" t="s">
        <v>6</v>
      </c>
      <c r="G111" s="13"/>
      <c r="H111" s="13"/>
      <c r="I111" s="13"/>
      <c r="J111" s="13"/>
      <c r="K111" s="13"/>
      <c r="L111" s="13"/>
      <c r="M111" s="13" t="s">
        <v>73</v>
      </c>
      <c r="N111" s="59">
        <v>13.1</v>
      </c>
      <c r="O111" s="89"/>
      <c r="P111" s="89" t="s">
        <v>853</v>
      </c>
      <c r="Q111" s="89" t="s">
        <v>854</v>
      </c>
      <c r="R111" s="89" t="s">
        <v>855</v>
      </c>
      <c r="S111" s="89" t="s">
        <v>860</v>
      </c>
      <c r="T111" s="89" t="s">
        <v>130</v>
      </c>
      <c r="U111" s="89" t="s">
        <v>856</v>
      </c>
      <c r="V111" s="89"/>
      <c r="W111" s="40" t="s">
        <v>847</v>
      </c>
      <c r="X111" s="13"/>
      <c r="Y111" s="40" t="s">
        <v>848</v>
      </c>
      <c r="Z111" s="40" t="s">
        <v>849</v>
      </c>
      <c r="AA111" s="40" t="s">
        <v>850</v>
      </c>
      <c r="AB111" s="40" t="s">
        <v>851</v>
      </c>
      <c r="AC111" s="40" t="s">
        <v>852</v>
      </c>
      <c r="AD111" s="63"/>
      <c r="AE111" s="64"/>
      <c r="AF111" s="63"/>
      <c r="AG111" s="13"/>
    </row>
    <row r="112" spans="2:33" ht="16.5" x14ac:dyDescent="0.3">
      <c r="B112" s="13">
        <v>24</v>
      </c>
      <c r="C112" s="13" t="s">
        <v>846</v>
      </c>
      <c r="D112" s="13" t="s">
        <v>67</v>
      </c>
      <c r="E112" s="13"/>
      <c r="F112" s="13" t="s">
        <v>6</v>
      </c>
      <c r="G112" s="13"/>
      <c r="H112" s="13"/>
      <c r="I112" s="13"/>
      <c r="J112" s="13"/>
      <c r="K112" s="13"/>
      <c r="L112" s="13"/>
      <c r="M112" s="13" t="s">
        <v>73</v>
      </c>
      <c r="N112" s="59">
        <v>22.1</v>
      </c>
      <c r="O112" s="89"/>
      <c r="P112" s="89" t="s">
        <v>857</v>
      </c>
      <c r="Q112" s="91" t="s">
        <v>859</v>
      </c>
      <c r="R112" s="89" t="s">
        <v>855</v>
      </c>
      <c r="S112" s="89" t="s">
        <v>860</v>
      </c>
      <c r="T112" s="89" t="s">
        <v>130</v>
      </c>
      <c r="U112" s="89" t="s">
        <v>856</v>
      </c>
      <c r="V112" s="89"/>
      <c r="W112" s="40" t="s">
        <v>847</v>
      </c>
      <c r="X112" s="13"/>
      <c r="Y112" s="40" t="s">
        <v>848</v>
      </c>
      <c r="Z112" s="40" t="s">
        <v>849</v>
      </c>
      <c r="AA112" s="40" t="s">
        <v>850</v>
      </c>
      <c r="AB112" s="40" t="s">
        <v>851</v>
      </c>
      <c r="AC112" s="40" t="s">
        <v>852</v>
      </c>
      <c r="AD112" s="63"/>
      <c r="AE112" s="64"/>
      <c r="AF112" s="63"/>
      <c r="AG112" s="13"/>
    </row>
    <row r="113" spans="2:33" ht="16.5" x14ac:dyDescent="0.3">
      <c r="B113" s="13">
        <v>25</v>
      </c>
      <c r="C113" s="13" t="s">
        <v>846</v>
      </c>
      <c r="D113" s="13" t="s">
        <v>67</v>
      </c>
      <c r="E113" s="13"/>
      <c r="F113" s="13" t="s">
        <v>6</v>
      </c>
      <c r="G113" s="13"/>
      <c r="H113" s="13"/>
      <c r="I113" s="13"/>
      <c r="J113" s="13"/>
      <c r="K113" s="13"/>
      <c r="L113" s="13"/>
      <c r="M113" s="13" t="s">
        <v>73</v>
      </c>
      <c r="N113" s="59">
        <v>68.8</v>
      </c>
      <c r="O113" s="89"/>
      <c r="P113" s="89" t="s">
        <v>857</v>
      </c>
      <c r="Q113" s="89" t="s">
        <v>858</v>
      </c>
      <c r="R113" s="89" t="s">
        <v>855</v>
      </c>
      <c r="S113" s="89" t="s">
        <v>860</v>
      </c>
      <c r="T113" s="89" t="s">
        <v>130</v>
      </c>
      <c r="U113" s="89" t="s">
        <v>856</v>
      </c>
      <c r="V113" s="89"/>
      <c r="W113" s="40" t="s">
        <v>847</v>
      </c>
      <c r="X113" s="13"/>
      <c r="Y113" s="40" t="s">
        <v>848</v>
      </c>
      <c r="Z113" s="40" t="s">
        <v>849</v>
      </c>
      <c r="AA113" s="40" t="s">
        <v>850</v>
      </c>
      <c r="AB113" s="40" t="s">
        <v>851</v>
      </c>
      <c r="AC113" s="40" t="s">
        <v>852</v>
      </c>
      <c r="AD113" s="63"/>
      <c r="AE113" s="64"/>
      <c r="AF113" s="63"/>
      <c r="AG113" s="13"/>
    </row>
    <row r="114" spans="2:33" ht="16.5" x14ac:dyDescent="0.3">
      <c r="B114" s="13">
        <v>26</v>
      </c>
      <c r="C114" s="13" t="s">
        <v>861</v>
      </c>
      <c r="D114" s="13" t="s">
        <v>67</v>
      </c>
      <c r="E114" s="13"/>
      <c r="F114" s="13" t="s">
        <v>6</v>
      </c>
      <c r="G114" s="13"/>
      <c r="H114" s="13"/>
      <c r="I114" s="13"/>
      <c r="J114" s="13"/>
      <c r="K114" s="13"/>
      <c r="L114" s="13"/>
      <c r="M114" s="13" t="s">
        <v>73</v>
      </c>
      <c r="N114" s="59">
        <v>0.01</v>
      </c>
      <c r="O114" s="89"/>
      <c r="P114" s="89" t="s">
        <v>857</v>
      </c>
      <c r="Q114" s="89" t="s">
        <v>858</v>
      </c>
      <c r="R114" s="89" t="s">
        <v>868</v>
      </c>
      <c r="S114" s="89" t="s">
        <v>869</v>
      </c>
      <c r="T114" s="89" t="s">
        <v>130</v>
      </c>
      <c r="U114" s="89" t="s">
        <v>856</v>
      </c>
      <c r="V114" s="89"/>
      <c r="W114" s="40" t="s">
        <v>862</v>
      </c>
      <c r="X114" s="13"/>
      <c r="Y114" s="40" t="s">
        <v>863</v>
      </c>
      <c r="Z114" s="40" t="s">
        <v>864</v>
      </c>
      <c r="AA114" s="40" t="s">
        <v>865</v>
      </c>
      <c r="AB114" s="40" t="s">
        <v>866</v>
      </c>
      <c r="AC114" s="40" t="s">
        <v>867</v>
      </c>
      <c r="AD114" s="63"/>
      <c r="AE114" s="64"/>
      <c r="AF114" s="63"/>
      <c r="AG114" s="13"/>
    </row>
    <row r="115" spans="2:33" ht="16.5" x14ac:dyDescent="0.3">
      <c r="B115" s="13">
        <v>27</v>
      </c>
      <c r="C115" s="13" t="s">
        <v>861</v>
      </c>
      <c r="D115" s="13" t="s">
        <v>67</v>
      </c>
      <c r="E115" s="13"/>
      <c r="F115" s="13" t="s">
        <v>6</v>
      </c>
      <c r="G115" s="13"/>
      <c r="H115" s="13"/>
      <c r="I115" s="13"/>
      <c r="J115" s="13"/>
      <c r="K115" s="13"/>
      <c r="L115" s="13"/>
      <c r="M115" s="13" t="s">
        <v>73</v>
      </c>
      <c r="N115" s="59">
        <v>0.01</v>
      </c>
      <c r="O115" s="89"/>
      <c r="P115" s="89" t="s">
        <v>857</v>
      </c>
      <c r="Q115" s="89" t="s">
        <v>858</v>
      </c>
      <c r="R115" s="89" t="s">
        <v>868</v>
      </c>
      <c r="S115" s="89" t="s">
        <v>869</v>
      </c>
      <c r="T115" s="89" t="s">
        <v>130</v>
      </c>
      <c r="U115" s="89" t="s">
        <v>856</v>
      </c>
      <c r="V115" s="89"/>
      <c r="W115" s="40" t="s">
        <v>862</v>
      </c>
      <c r="X115" s="13"/>
      <c r="Y115" s="40" t="s">
        <v>863</v>
      </c>
      <c r="Z115" s="40" t="s">
        <v>864</v>
      </c>
      <c r="AA115" s="40" t="s">
        <v>865</v>
      </c>
      <c r="AB115" s="40" t="s">
        <v>866</v>
      </c>
      <c r="AC115" s="40" t="s">
        <v>867</v>
      </c>
      <c r="AD115" s="63"/>
      <c r="AE115" s="64"/>
      <c r="AF115" s="63"/>
      <c r="AG115" s="13"/>
    </row>
    <row r="116" spans="2:33" ht="16.5" x14ac:dyDescent="0.3">
      <c r="B116" s="13">
        <v>28</v>
      </c>
      <c r="C116" s="13" t="s">
        <v>870</v>
      </c>
      <c r="D116" s="13" t="s">
        <v>67</v>
      </c>
      <c r="E116" s="13"/>
      <c r="F116" s="13" t="s">
        <v>6</v>
      </c>
      <c r="G116" s="13"/>
      <c r="H116" s="13"/>
      <c r="I116" s="13"/>
      <c r="J116" s="13"/>
      <c r="K116" s="13"/>
      <c r="L116" s="13"/>
      <c r="M116" s="13" t="s">
        <v>71</v>
      </c>
      <c r="N116" s="59">
        <v>-0.01</v>
      </c>
      <c r="O116" s="13"/>
      <c r="P116" s="89" t="s">
        <v>857</v>
      </c>
      <c r="Q116" s="13" t="s">
        <v>877</v>
      </c>
      <c r="R116" s="13" t="s">
        <v>855</v>
      </c>
      <c r="S116" s="13" t="s">
        <v>845</v>
      </c>
      <c r="T116" s="89" t="s">
        <v>745</v>
      </c>
      <c r="U116" s="13"/>
      <c r="V116" s="13"/>
      <c r="W116" s="40" t="s">
        <v>871</v>
      </c>
      <c r="X116" s="13"/>
      <c r="Y116" s="40" t="s">
        <v>872</v>
      </c>
      <c r="Z116" s="40" t="s">
        <v>873</v>
      </c>
      <c r="AA116" s="40" t="s">
        <v>874</v>
      </c>
      <c r="AB116" s="40" t="s">
        <v>875</v>
      </c>
      <c r="AC116" s="40" t="s">
        <v>876</v>
      </c>
      <c r="AD116" s="63"/>
      <c r="AE116" s="64"/>
      <c r="AF116" s="63"/>
      <c r="AG116" s="13"/>
    </row>
    <row r="117" spans="2:33" ht="16.5" x14ac:dyDescent="0.3">
      <c r="B117" s="13">
        <v>29</v>
      </c>
      <c r="C117" s="13" t="s">
        <v>878</v>
      </c>
      <c r="D117" s="13" t="s">
        <v>67</v>
      </c>
      <c r="E117" s="13"/>
      <c r="F117" s="13" t="s">
        <v>6</v>
      </c>
      <c r="G117" s="13"/>
      <c r="H117" s="13"/>
      <c r="I117" s="13"/>
      <c r="J117" s="13"/>
      <c r="K117" s="13"/>
      <c r="L117" s="13"/>
      <c r="M117" s="13" t="s">
        <v>71</v>
      </c>
      <c r="N117" s="88">
        <v>-19</v>
      </c>
      <c r="O117" s="13"/>
      <c r="P117" s="89" t="s">
        <v>885</v>
      </c>
      <c r="Q117" s="91" t="s">
        <v>887</v>
      </c>
      <c r="R117" s="89" t="s">
        <v>886</v>
      </c>
      <c r="S117" s="89" t="s">
        <v>845</v>
      </c>
      <c r="T117" s="89" t="s">
        <v>745</v>
      </c>
      <c r="U117" s="89"/>
      <c r="V117" s="89"/>
      <c r="W117" s="40" t="s">
        <v>879</v>
      </c>
      <c r="X117" s="13"/>
      <c r="Y117" s="40" t="s">
        <v>880</v>
      </c>
      <c r="Z117" s="40" t="s">
        <v>881</v>
      </c>
      <c r="AA117" s="40" t="s">
        <v>882</v>
      </c>
      <c r="AB117" s="40" t="s">
        <v>883</v>
      </c>
      <c r="AC117" s="40" t="s">
        <v>884</v>
      </c>
      <c r="AD117" s="63"/>
      <c r="AE117" s="64"/>
      <c r="AF117" s="63"/>
      <c r="AG117" s="13"/>
    </row>
    <row r="118" spans="2:33" ht="16.5" x14ac:dyDescent="0.3">
      <c r="B118" s="13">
        <v>30</v>
      </c>
      <c r="C118" s="13" t="s">
        <v>878</v>
      </c>
      <c r="D118" s="13" t="s">
        <v>67</v>
      </c>
      <c r="E118" s="13"/>
      <c r="F118" s="13" t="s">
        <v>6</v>
      </c>
      <c r="G118" s="13"/>
      <c r="H118" s="13"/>
      <c r="I118" s="13"/>
      <c r="J118" s="13"/>
      <c r="K118" s="13"/>
      <c r="L118" s="13"/>
      <c r="M118" s="13" t="s">
        <v>71</v>
      </c>
      <c r="N118" s="88">
        <v>-33.9</v>
      </c>
      <c r="O118" s="13"/>
      <c r="P118" s="89" t="s">
        <v>888</v>
      </c>
      <c r="Q118" s="91" t="s">
        <v>887</v>
      </c>
      <c r="R118" s="89" t="s">
        <v>889</v>
      </c>
      <c r="S118" s="89" t="s">
        <v>890</v>
      </c>
      <c r="T118" s="89" t="s">
        <v>821</v>
      </c>
      <c r="U118" s="89"/>
      <c r="V118" s="89"/>
      <c r="W118" s="40" t="s">
        <v>879</v>
      </c>
      <c r="X118" s="13"/>
      <c r="Y118" s="40" t="s">
        <v>880</v>
      </c>
      <c r="Z118" s="40" t="s">
        <v>881</v>
      </c>
      <c r="AA118" s="40" t="s">
        <v>882</v>
      </c>
      <c r="AB118" s="40" t="s">
        <v>883</v>
      </c>
      <c r="AC118" s="40" t="s">
        <v>884</v>
      </c>
      <c r="AD118" s="63"/>
      <c r="AE118" s="64"/>
      <c r="AF118" s="63"/>
      <c r="AG118" s="13"/>
    </row>
    <row r="119" spans="2:33" ht="16.5" x14ac:dyDescent="0.3">
      <c r="B119" s="13">
        <v>31</v>
      </c>
      <c r="C119" s="13" t="s">
        <v>897</v>
      </c>
      <c r="D119" s="13" t="s">
        <v>67</v>
      </c>
      <c r="E119" s="13"/>
      <c r="F119" s="13" t="s">
        <v>6</v>
      </c>
      <c r="G119" s="13"/>
      <c r="H119" s="13"/>
      <c r="I119" s="13"/>
      <c r="J119" s="13"/>
      <c r="K119" s="13"/>
      <c r="L119" s="13"/>
      <c r="M119" s="13" t="s">
        <v>73</v>
      </c>
      <c r="N119" s="59">
        <v>0.01</v>
      </c>
      <c r="O119" s="13"/>
      <c r="P119" s="89" t="s">
        <v>885</v>
      </c>
      <c r="Q119" s="89" t="s">
        <v>898</v>
      </c>
      <c r="R119" s="89" t="s">
        <v>899</v>
      </c>
      <c r="S119" s="13"/>
      <c r="T119" s="13"/>
      <c r="U119" s="13"/>
      <c r="V119" s="13"/>
      <c r="W119" s="40" t="s">
        <v>891</v>
      </c>
      <c r="X119" s="13"/>
      <c r="Y119" s="40" t="s">
        <v>892</v>
      </c>
      <c r="Z119" s="40" t="s">
        <v>893</v>
      </c>
      <c r="AA119" s="40" t="s">
        <v>894</v>
      </c>
      <c r="AB119" s="40" t="s">
        <v>895</v>
      </c>
      <c r="AC119" s="40" t="s">
        <v>896</v>
      </c>
      <c r="AD119" s="63"/>
      <c r="AE119" s="64"/>
      <c r="AF119" s="63"/>
      <c r="AG119" s="13"/>
    </row>
    <row r="120" spans="2:33" ht="16.5" x14ac:dyDescent="0.3">
      <c r="B120" s="13">
        <v>32</v>
      </c>
      <c r="C120" s="13" t="s">
        <v>897</v>
      </c>
      <c r="D120" s="13" t="s">
        <v>67</v>
      </c>
      <c r="E120" s="13"/>
      <c r="F120" s="13" t="s">
        <v>6</v>
      </c>
      <c r="G120" s="13"/>
      <c r="H120" s="13"/>
      <c r="I120" s="13"/>
      <c r="J120" s="13"/>
      <c r="K120" s="13"/>
      <c r="L120" s="13"/>
      <c r="M120" s="13" t="s">
        <v>73</v>
      </c>
      <c r="N120" s="59">
        <v>0.01</v>
      </c>
      <c r="O120" s="13"/>
      <c r="P120" s="89" t="s">
        <v>885</v>
      </c>
      <c r="Q120" s="89" t="s">
        <v>898</v>
      </c>
      <c r="R120" s="89" t="s">
        <v>899</v>
      </c>
      <c r="S120" s="13"/>
      <c r="T120" s="13"/>
      <c r="U120" s="13"/>
      <c r="V120" s="13"/>
      <c r="W120" s="40" t="s">
        <v>891</v>
      </c>
      <c r="X120" s="13"/>
      <c r="Y120" s="40" t="s">
        <v>892</v>
      </c>
      <c r="Z120" s="40" t="s">
        <v>893</v>
      </c>
      <c r="AA120" s="40" t="s">
        <v>894</v>
      </c>
      <c r="AB120" s="40" t="s">
        <v>895</v>
      </c>
      <c r="AC120" s="40" t="s">
        <v>896</v>
      </c>
      <c r="AD120" s="63"/>
      <c r="AE120" s="64"/>
      <c r="AF120" s="63"/>
      <c r="AG120" s="13"/>
    </row>
    <row r="121" spans="2:33" ht="16.5" x14ac:dyDescent="0.3">
      <c r="B121" s="13">
        <v>33</v>
      </c>
      <c r="C121" s="13" t="s">
        <v>900</v>
      </c>
      <c r="D121" s="13" t="s">
        <v>739</v>
      </c>
      <c r="E121" s="13"/>
      <c r="F121" s="13" t="s">
        <v>6</v>
      </c>
      <c r="G121" s="13"/>
      <c r="H121" s="13"/>
      <c r="I121" s="13"/>
      <c r="J121" s="13"/>
      <c r="K121" s="13"/>
      <c r="L121" s="13"/>
      <c r="M121" s="13"/>
      <c r="N121" s="59">
        <v>0.01</v>
      </c>
      <c r="O121" s="13"/>
      <c r="P121" s="89"/>
      <c r="Q121" s="89"/>
      <c r="R121" s="89"/>
      <c r="S121" s="13"/>
      <c r="T121" s="13"/>
      <c r="U121" s="13"/>
      <c r="V121" s="13"/>
      <c r="W121" s="40" t="s">
        <v>901</v>
      </c>
      <c r="X121" s="13"/>
      <c r="Y121" s="40" t="s">
        <v>902</v>
      </c>
      <c r="Z121" s="40" t="s">
        <v>903</v>
      </c>
      <c r="AA121" s="40" t="s">
        <v>904</v>
      </c>
      <c r="AB121" s="40" t="s">
        <v>905</v>
      </c>
      <c r="AC121" s="40" t="s">
        <v>906</v>
      </c>
      <c r="AD121" s="63"/>
      <c r="AE121" s="64"/>
      <c r="AF121" s="63"/>
      <c r="AG121" s="13"/>
    </row>
    <row r="122" spans="2:33" ht="16.5" x14ac:dyDescent="0.3">
      <c r="B122" s="13">
        <v>34</v>
      </c>
      <c r="C122" s="13" t="s">
        <v>907</v>
      </c>
      <c r="D122" s="13" t="s">
        <v>67</v>
      </c>
      <c r="E122" s="13"/>
      <c r="F122" s="13" t="s">
        <v>6</v>
      </c>
      <c r="G122" s="13"/>
      <c r="H122" s="13"/>
      <c r="I122" s="13"/>
      <c r="J122" s="13"/>
      <c r="K122" s="13"/>
      <c r="L122" s="13"/>
      <c r="M122" s="13" t="s">
        <v>72</v>
      </c>
      <c r="N122" s="88">
        <v>0.8</v>
      </c>
      <c r="O122" s="13"/>
      <c r="P122" s="89" t="s">
        <v>914</v>
      </c>
      <c r="Q122" s="89" t="s">
        <v>915</v>
      </c>
      <c r="R122" s="89" t="s">
        <v>916</v>
      </c>
      <c r="S122" s="13" t="s">
        <v>917</v>
      </c>
      <c r="T122" s="13" t="s">
        <v>130</v>
      </c>
      <c r="U122" s="13"/>
      <c r="V122" s="13"/>
      <c r="W122" s="40" t="s">
        <v>908</v>
      </c>
      <c r="X122" s="13"/>
      <c r="Y122" s="40" t="s">
        <v>909</v>
      </c>
      <c r="Z122" s="40" t="s">
        <v>910</v>
      </c>
      <c r="AA122" s="40" t="s">
        <v>911</v>
      </c>
      <c r="AB122" s="40" t="s">
        <v>912</v>
      </c>
      <c r="AC122" s="40" t="s">
        <v>913</v>
      </c>
      <c r="AD122" s="63"/>
      <c r="AE122" s="64"/>
      <c r="AF122" s="63"/>
      <c r="AG122" s="13"/>
    </row>
    <row r="123" spans="2:33" ht="16.5" x14ac:dyDescent="0.3">
      <c r="B123" s="13">
        <v>35</v>
      </c>
      <c r="C123" s="13" t="s">
        <v>907</v>
      </c>
      <c r="D123" s="13" t="s">
        <v>57</v>
      </c>
      <c r="E123" s="13"/>
      <c r="F123" s="13" t="s">
        <v>6</v>
      </c>
      <c r="G123" s="13"/>
      <c r="H123" s="13"/>
      <c r="I123" s="13"/>
      <c r="J123" s="13"/>
      <c r="K123" s="13"/>
      <c r="L123" s="13"/>
      <c r="M123" s="13" t="s">
        <v>72</v>
      </c>
      <c r="N123" s="88">
        <v>0.4</v>
      </c>
      <c r="O123" s="13"/>
      <c r="P123" s="89" t="s">
        <v>918</v>
      </c>
      <c r="Q123" s="89" t="s">
        <v>916</v>
      </c>
      <c r="R123" s="89" t="s">
        <v>916</v>
      </c>
      <c r="S123" s="13" t="s">
        <v>919</v>
      </c>
      <c r="T123" s="13" t="s">
        <v>130</v>
      </c>
      <c r="U123" s="13"/>
      <c r="V123" s="13"/>
      <c r="W123" s="40" t="s">
        <v>908</v>
      </c>
      <c r="X123" s="13"/>
      <c r="Y123" s="40" t="s">
        <v>909</v>
      </c>
      <c r="Z123" s="40" t="s">
        <v>910</v>
      </c>
      <c r="AA123" s="40" t="s">
        <v>911</v>
      </c>
      <c r="AB123" s="40" t="s">
        <v>912</v>
      </c>
      <c r="AC123" s="40" t="s">
        <v>913</v>
      </c>
      <c r="AD123" s="63"/>
      <c r="AE123" s="64"/>
      <c r="AF123" s="63"/>
      <c r="AG123" s="13"/>
    </row>
    <row r="124" spans="2:33" ht="16.5" x14ac:dyDescent="0.3">
      <c r="B124" s="13">
        <v>36</v>
      </c>
      <c r="C124" s="13" t="s">
        <v>920</v>
      </c>
      <c r="D124" s="13" t="s">
        <v>57</v>
      </c>
      <c r="E124" s="13"/>
      <c r="F124" s="13" t="s">
        <v>6</v>
      </c>
      <c r="G124" s="13"/>
      <c r="H124" s="13"/>
      <c r="I124" s="13"/>
      <c r="J124" s="13"/>
      <c r="K124" s="13"/>
      <c r="L124" s="13"/>
      <c r="M124" s="13" t="s">
        <v>71</v>
      </c>
      <c r="N124" s="88">
        <v>-20.8</v>
      </c>
      <c r="O124" s="13"/>
      <c r="P124" s="89" t="s">
        <v>927</v>
      </c>
      <c r="Q124" s="89" t="s">
        <v>928</v>
      </c>
      <c r="R124" s="89" t="s">
        <v>929</v>
      </c>
      <c r="S124" s="13" t="s">
        <v>930</v>
      </c>
      <c r="T124" s="13" t="s">
        <v>931</v>
      </c>
      <c r="U124" s="13"/>
      <c r="V124" s="13"/>
      <c r="W124" s="40" t="s">
        <v>921</v>
      </c>
      <c r="X124" s="13"/>
      <c r="Y124" s="40" t="s">
        <v>922</v>
      </c>
      <c r="Z124" s="40" t="s">
        <v>923</v>
      </c>
      <c r="AA124" s="40" t="s">
        <v>924</v>
      </c>
      <c r="AB124" s="40" t="s">
        <v>925</v>
      </c>
      <c r="AC124" s="40" t="s">
        <v>926</v>
      </c>
      <c r="AD124" s="63"/>
      <c r="AE124" s="64"/>
      <c r="AF124" s="63"/>
      <c r="AG124" s="13"/>
    </row>
    <row r="125" spans="2:33" ht="16.5" x14ac:dyDescent="0.3">
      <c r="B125" s="13">
        <v>37</v>
      </c>
      <c r="C125" s="13" t="s">
        <v>920</v>
      </c>
      <c r="D125" s="13" t="s">
        <v>57</v>
      </c>
      <c r="E125" s="13"/>
      <c r="F125" s="13" t="s">
        <v>6</v>
      </c>
      <c r="G125" s="13"/>
      <c r="H125" s="13"/>
      <c r="I125" s="13"/>
      <c r="J125" s="13"/>
      <c r="K125" s="13"/>
      <c r="L125" s="13"/>
      <c r="M125" s="13" t="s">
        <v>71</v>
      </c>
      <c r="N125" s="88">
        <v>-12.2</v>
      </c>
      <c r="O125" s="13"/>
      <c r="P125" s="89" t="s">
        <v>932</v>
      </c>
      <c r="Q125" s="89" t="s">
        <v>928</v>
      </c>
      <c r="R125" s="89" t="s">
        <v>933</v>
      </c>
      <c r="S125" s="13" t="s">
        <v>930</v>
      </c>
      <c r="T125" s="13" t="s">
        <v>931</v>
      </c>
      <c r="U125" s="13"/>
      <c r="V125" s="13"/>
      <c r="W125" s="40" t="s">
        <v>921</v>
      </c>
      <c r="X125" s="13"/>
      <c r="Y125" s="40" t="s">
        <v>922</v>
      </c>
      <c r="Z125" s="40" t="s">
        <v>923</v>
      </c>
      <c r="AA125" s="40" t="s">
        <v>924</v>
      </c>
      <c r="AB125" s="40" t="s">
        <v>925</v>
      </c>
      <c r="AC125" s="40" t="s">
        <v>926</v>
      </c>
      <c r="AD125" s="63"/>
      <c r="AE125" s="64"/>
      <c r="AF125" s="63"/>
      <c r="AG125" s="13"/>
    </row>
    <row r="126" spans="2:33" ht="16.5" x14ac:dyDescent="0.3">
      <c r="B126" s="13">
        <v>38</v>
      </c>
      <c r="C126" s="13" t="s">
        <v>940</v>
      </c>
      <c r="D126" s="13" t="s">
        <v>67</v>
      </c>
      <c r="E126" s="13"/>
      <c r="F126" s="13" t="s">
        <v>6</v>
      </c>
      <c r="G126" s="13"/>
      <c r="H126" s="13"/>
      <c r="I126" s="13"/>
      <c r="J126" s="13"/>
      <c r="K126" s="13"/>
      <c r="L126" s="13"/>
      <c r="M126" s="13" t="s">
        <v>71</v>
      </c>
      <c r="N126" s="88">
        <v>-24.7</v>
      </c>
      <c r="O126" s="13"/>
      <c r="P126" s="89" t="s">
        <v>964</v>
      </c>
      <c r="Q126" s="89" t="s">
        <v>762</v>
      </c>
      <c r="R126" s="89" t="s">
        <v>887</v>
      </c>
      <c r="S126" s="13" t="s">
        <v>965</v>
      </c>
      <c r="T126" s="13" t="s">
        <v>966</v>
      </c>
      <c r="U126" s="13"/>
      <c r="V126" s="13"/>
      <c r="W126" s="40" t="s">
        <v>934</v>
      </c>
      <c r="X126" s="13"/>
      <c r="Y126" s="40" t="s">
        <v>935</v>
      </c>
      <c r="Z126" s="40" t="s">
        <v>936</v>
      </c>
      <c r="AA126" s="40" t="s">
        <v>937</v>
      </c>
      <c r="AB126" s="40" t="s">
        <v>938</v>
      </c>
      <c r="AC126" s="40" t="s">
        <v>939</v>
      </c>
      <c r="AD126" s="63"/>
      <c r="AE126" s="64"/>
      <c r="AF126" s="63"/>
      <c r="AG126" s="13"/>
    </row>
    <row r="127" spans="2:33" ht="16.5" x14ac:dyDescent="0.3">
      <c r="B127" s="13">
        <v>39</v>
      </c>
      <c r="C127" s="13" t="s">
        <v>940</v>
      </c>
      <c r="D127" s="13" t="s">
        <v>57</v>
      </c>
      <c r="E127" s="13"/>
      <c r="F127" s="13" t="s">
        <v>6</v>
      </c>
      <c r="G127" s="13"/>
      <c r="H127" s="13"/>
      <c r="I127" s="13"/>
      <c r="J127" s="13"/>
      <c r="K127" s="13"/>
      <c r="L127" s="13"/>
      <c r="M127" s="13" t="s">
        <v>71</v>
      </c>
      <c r="N127" s="88">
        <v>-21.8</v>
      </c>
      <c r="O127" s="13"/>
      <c r="P127" s="89" t="s">
        <v>967</v>
      </c>
      <c r="Q127" s="89" t="s">
        <v>762</v>
      </c>
      <c r="R127" s="89" t="s">
        <v>887</v>
      </c>
      <c r="S127" s="13" t="s">
        <v>965</v>
      </c>
      <c r="T127" s="13" t="s">
        <v>931</v>
      </c>
      <c r="U127" s="13"/>
      <c r="V127" s="13"/>
      <c r="W127" s="40" t="s">
        <v>934</v>
      </c>
      <c r="X127" s="13"/>
      <c r="Y127" s="40" t="s">
        <v>935</v>
      </c>
      <c r="Z127" s="40" t="s">
        <v>936</v>
      </c>
      <c r="AA127" s="40" t="s">
        <v>937</v>
      </c>
      <c r="AB127" s="40" t="s">
        <v>938</v>
      </c>
      <c r="AC127" s="40" t="s">
        <v>939</v>
      </c>
      <c r="AD127" s="63"/>
      <c r="AE127" s="64"/>
      <c r="AF127" s="63"/>
      <c r="AG127" s="13"/>
    </row>
    <row r="128" spans="2:33" ht="16.5" x14ac:dyDescent="0.3">
      <c r="B128" s="13">
        <v>40</v>
      </c>
      <c r="C128" s="13" t="s">
        <v>947</v>
      </c>
      <c r="D128" s="13" t="s">
        <v>739</v>
      </c>
      <c r="E128" s="13"/>
      <c r="F128" s="13" t="s">
        <v>6</v>
      </c>
      <c r="G128" s="13"/>
      <c r="H128" s="13"/>
      <c r="I128" s="13"/>
      <c r="J128" s="13"/>
      <c r="K128" s="13"/>
      <c r="L128" s="13"/>
      <c r="M128" s="13"/>
      <c r="N128" s="59">
        <v>0.01</v>
      </c>
      <c r="O128" s="13"/>
      <c r="P128" s="89"/>
      <c r="Q128" s="89"/>
      <c r="R128" s="89"/>
      <c r="S128" s="13"/>
      <c r="T128" s="13"/>
      <c r="U128" s="13"/>
      <c r="V128" s="13"/>
      <c r="W128" s="40" t="s">
        <v>941</v>
      </c>
      <c r="X128" s="13"/>
      <c r="Y128" s="40" t="s">
        <v>942</v>
      </c>
      <c r="Z128" s="40" t="s">
        <v>943</v>
      </c>
      <c r="AA128" s="40" t="s">
        <v>944</v>
      </c>
      <c r="AB128" s="40" t="s">
        <v>945</v>
      </c>
      <c r="AC128" s="40" t="s">
        <v>946</v>
      </c>
      <c r="AD128" s="63"/>
      <c r="AE128" s="64"/>
      <c r="AF128" s="63"/>
      <c r="AG128" s="13"/>
    </row>
    <row r="129" spans="2:33" ht="16.5" x14ac:dyDescent="0.3">
      <c r="B129" s="13">
        <v>41</v>
      </c>
      <c r="C129" s="13" t="s">
        <v>948</v>
      </c>
      <c r="D129" s="13" t="s">
        <v>67</v>
      </c>
      <c r="E129" s="13"/>
      <c r="F129" s="13" t="s">
        <v>6</v>
      </c>
      <c r="G129" s="13"/>
      <c r="H129" s="13"/>
      <c r="I129" s="13"/>
      <c r="J129" s="13"/>
      <c r="K129" s="13"/>
      <c r="L129" s="13"/>
      <c r="M129" s="13" t="s">
        <v>28</v>
      </c>
      <c r="N129" s="88">
        <v>-5.7</v>
      </c>
      <c r="O129" s="13"/>
      <c r="P129" s="89" t="s">
        <v>955</v>
      </c>
      <c r="Q129" s="89" t="s">
        <v>956</v>
      </c>
      <c r="R129" s="89" t="s">
        <v>855</v>
      </c>
      <c r="S129" s="13" t="s">
        <v>957</v>
      </c>
      <c r="T129" s="13"/>
      <c r="U129" s="13"/>
      <c r="V129" s="13"/>
      <c r="W129" s="40"/>
      <c r="X129" s="13"/>
      <c r="Y129" s="40"/>
      <c r="Z129" s="40"/>
      <c r="AA129" s="40"/>
      <c r="AB129" s="40"/>
      <c r="AC129" s="40"/>
      <c r="AD129" s="63"/>
      <c r="AE129" s="64"/>
      <c r="AF129" s="63"/>
      <c r="AG129" s="13"/>
    </row>
    <row r="130" spans="2:33" ht="16.5" x14ac:dyDescent="0.3">
      <c r="B130" s="13">
        <v>42</v>
      </c>
      <c r="C130" s="13" t="s">
        <v>948</v>
      </c>
      <c r="D130" s="13" t="s">
        <v>67</v>
      </c>
      <c r="E130" s="13"/>
      <c r="F130" s="13" t="s">
        <v>6</v>
      </c>
      <c r="G130" s="13"/>
      <c r="H130" s="13"/>
      <c r="I130" s="13"/>
      <c r="J130" s="13"/>
      <c r="K130" s="13"/>
      <c r="L130" s="13"/>
      <c r="M130" s="13" t="s">
        <v>28</v>
      </c>
      <c r="N130" s="88">
        <v>-4.2</v>
      </c>
      <c r="O130" s="13"/>
      <c r="P130" s="89" t="s">
        <v>955</v>
      </c>
      <c r="Q130" s="89" t="s">
        <v>956</v>
      </c>
      <c r="R130" s="89" t="s">
        <v>855</v>
      </c>
      <c r="S130" s="13" t="s">
        <v>957</v>
      </c>
      <c r="T130" s="13"/>
      <c r="U130" s="13"/>
      <c r="V130" s="13"/>
      <c r="W130" s="40" t="s">
        <v>949</v>
      </c>
      <c r="X130" s="13"/>
      <c r="Y130" s="40" t="s">
        <v>950</v>
      </c>
      <c r="Z130" s="40" t="s">
        <v>951</v>
      </c>
      <c r="AA130" s="40" t="s">
        <v>952</v>
      </c>
      <c r="AB130" s="40" t="s">
        <v>953</v>
      </c>
      <c r="AC130" s="40" t="s">
        <v>954</v>
      </c>
      <c r="AD130" s="63"/>
      <c r="AE130" s="64"/>
      <c r="AF130" s="63"/>
      <c r="AG130" s="13"/>
    </row>
    <row r="131" spans="2:33" ht="16.5" x14ac:dyDescent="0.3">
      <c r="B131" s="13">
        <v>43</v>
      </c>
      <c r="C131" s="13" t="s">
        <v>948</v>
      </c>
      <c r="D131" s="13" t="s">
        <v>67</v>
      </c>
      <c r="E131" s="13"/>
      <c r="F131" s="13" t="s">
        <v>6</v>
      </c>
      <c r="G131" s="13"/>
      <c r="H131" s="13"/>
      <c r="I131" s="13"/>
      <c r="J131" s="13"/>
      <c r="K131" s="13"/>
      <c r="L131" s="13"/>
      <c r="M131" s="13" t="s">
        <v>28</v>
      </c>
      <c r="N131" s="88">
        <v>-4.8</v>
      </c>
      <c r="O131" s="13"/>
      <c r="P131" s="89" t="s">
        <v>955</v>
      </c>
      <c r="Q131" s="89" t="s">
        <v>956</v>
      </c>
      <c r="R131" s="89" t="s">
        <v>855</v>
      </c>
      <c r="S131" s="13" t="s">
        <v>957</v>
      </c>
      <c r="T131" s="13"/>
      <c r="U131" s="13"/>
      <c r="V131" s="13"/>
      <c r="W131" s="40" t="s">
        <v>949</v>
      </c>
      <c r="X131" s="13"/>
      <c r="Y131" s="40" t="s">
        <v>950</v>
      </c>
      <c r="Z131" s="40" t="s">
        <v>951</v>
      </c>
      <c r="AA131" s="40" t="s">
        <v>952</v>
      </c>
      <c r="AB131" s="40" t="s">
        <v>953</v>
      </c>
      <c r="AC131" s="40" t="s">
        <v>954</v>
      </c>
      <c r="AD131" s="63"/>
      <c r="AE131" s="64"/>
      <c r="AF131" s="63"/>
      <c r="AG131" s="13"/>
    </row>
    <row r="132" spans="2:33" ht="16.5" x14ac:dyDescent="0.3">
      <c r="B132" s="13">
        <v>44</v>
      </c>
      <c r="C132" s="13" t="s">
        <v>948</v>
      </c>
      <c r="D132" s="13" t="s">
        <v>67</v>
      </c>
      <c r="E132" s="13"/>
      <c r="F132" s="13" t="s">
        <v>6</v>
      </c>
      <c r="G132" s="13"/>
      <c r="H132" s="13"/>
      <c r="I132" s="13"/>
      <c r="J132" s="13"/>
      <c r="K132" s="13"/>
      <c r="L132" s="13"/>
      <c r="M132" s="13" t="s">
        <v>73</v>
      </c>
      <c r="N132" s="88">
        <v>14.4</v>
      </c>
      <c r="O132" s="13"/>
      <c r="P132" s="89" t="s">
        <v>958</v>
      </c>
      <c r="Q132" s="89" t="s">
        <v>959</v>
      </c>
      <c r="R132" s="89" t="s">
        <v>960</v>
      </c>
      <c r="S132" s="13"/>
      <c r="T132" s="13"/>
      <c r="U132" s="13"/>
      <c r="V132" s="13"/>
      <c r="W132" s="40" t="s">
        <v>949</v>
      </c>
      <c r="X132" s="13"/>
      <c r="Y132" s="40" t="s">
        <v>950</v>
      </c>
      <c r="Z132" s="40" t="s">
        <v>951</v>
      </c>
      <c r="AA132" s="40" t="s">
        <v>952</v>
      </c>
      <c r="AB132" s="40" t="s">
        <v>953</v>
      </c>
      <c r="AC132" s="40" t="s">
        <v>954</v>
      </c>
      <c r="AD132" s="63"/>
      <c r="AE132" s="64"/>
      <c r="AF132" s="63"/>
      <c r="AG132" s="13"/>
    </row>
    <row r="133" spans="2:33" ht="16.5" x14ac:dyDescent="0.3">
      <c r="B133" s="13">
        <v>45</v>
      </c>
      <c r="C133" s="13" t="s">
        <v>948</v>
      </c>
      <c r="D133" s="13" t="s">
        <v>67</v>
      </c>
      <c r="E133" s="13"/>
      <c r="F133" s="13" t="s">
        <v>6</v>
      </c>
      <c r="G133" s="13"/>
      <c r="H133" s="13"/>
      <c r="I133" s="13"/>
      <c r="J133" s="13"/>
      <c r="K133" s="13"/>
      <c r="L133" s="13"/>
      <c r="M133" s="13" t="s">
        <v>71</v>
      </c>
      <c r="N133" s="88">
        <v>-16.399999999999999</v>
      </c>
      <c r="O133" s="13"/>
      <c r="P133" s="13" t="s">
        <v>961</v>
      </c>
      <c r="Q133" s="13" t="s">
        <v>71</v>
      </c>
      <c r="R133" s="13" t="s">
        <v>762</v>
      </c>
      <c r="S133" s="13" t="s">
        <v>963</v>
      </c>
      <c r="T133" s="13" t="s">
        <v>962</v>
      </c>
      <c r="U133" s="13"/>
      <c r="V133" s="13"/>
      <c r="W133" s="40" t="s">
        <v>949</v>
      </c>
      <c r="X133" s="13"/>
      <c r="Y133" s="40" t="s">
        <v>950</v>
      </c>
      <c r="Z133" s="40" t="s">
        <v>951</v>
      </c>
      <c r="AA133" s="40" t="s">
        <v>952</v>
      </c>
      <c r="AB133" s="40" t="s">
        <v>953</v>
      </c>
      <c r="AC133" s="40" t="s">
        <v>954</v>
      </c>
      <c r="AD133" s="63"/>
      <c r="AE133" s="64"/>
      <c r="AF133" s="63"/>
      <c r="AG133" s="13"/>
    </row>
  </sheetData>
  <conditionalFormatting sqref="L6 K76:L87 K46:K50">
    <cfRule type="cellIs" dxfId="49" priority="53" operator="lessThan">
      <formula>0</formula>
    </cfRule>
    <cfRule type="cellIs" dxfId="48" priority="54" operator="greaterThan">
      <formula>0</formula>
    </cfRule>
  </conditionalFormatting>
  <conditionalFormatting sqref="L3:L5">
    <cfRule type="cellIs" dxfId="47" priority="51" operator="lessThan">
      <formula>0</formula>
    </cfRule>
    <cfRule type="cellIs" dxfId="46" priority="52" operator="greaterThan">
      <formula>0</formula>
    </cfRule>
  </conditionalFormatting>
  <conditionalFormatting sqref="L7:L23">
    <cfRule type="cellIs" dxfId="45" priority="49" operator="lessThan">
      <formula>0</formula>
    </cfRule>
    <cfRule type="cellIs" dxfId="44" priority="50" operator="greaterThan">
      <formula>0</formula>
    </cfRule>
  </conditionalFormatting>
  <conditionalFormatting sqref="L24:L37">
    <cfRule type="cellIs" dxfId="43" priority="47" operator="lessThan">
      <formula>0</formula>
    </cfRule>
    <cfRule type="cellIs" dxfId="42" priority="48" operator="greaterThan">
      <formula>0</formula>
    </cfRule>
  </conditionalFormatting>
  <conditionalFormatting sqref="L38:L45 L56:L70">
    <cfRule type="cellIs" dxfId="41" priority="45" operator="lessThan">
      <formula>0</formula>
    </cfRule>
    <cfRule type="cellIs" dxfId="40" priority="46" operator="greaterThan">
      <formula>0</formula>
    </cfRule>
  </conditionalFormatting>
  <conditionalFormatting sqref="L46:L48 L55">
    <cfRule type="cellIs" dxfId="39" priority="39" operator="lessThan">
      <formula>0</formula>
    </cfRule>
    <cfRule type="cellIs" dxfId="38" priority="40" operator="greaterThan">
      <formula>0</formula>
    </cfRule>
  </conditionalFormatting>
  <conditionalFormatting sqref="L49:L54">
    <cfRule type="cellIs" dxfId="37" priority="37" operator="lessThan">
      <formula>0</formula>
    </cfRule>
    <cfRule type="cellIs" dxfId="36" priority="38" operator="greaterThan">
      <formula>0</formula>
    </cfRule>
  </conditionalFormatting>
  <conditionalFormatting sqref="N89:N98 N100 N117:N118 N122:N127 N129:N133">
    <cfRule type="cellIs" dxfId="35" priority="35" operator="lessThan">
      <formula>0</formula>
    </cfRule>
    <cfRule type="cellIs" dxfId="34" priority="36" operator="greaterThan">
      <formula>0</formula>
    </cfRule>
  </conditionalFormatting>
  <conditionalFormatting sqref="N99">
    <cfRule type="cellIs" dxfId="33" priority="33" operator="lessThan">
      <formula>0</formula>
    </cfRule>
    <cfRule type="cellIs" dxfId="32" priority="34" operator="greaterThan">
      <formula>0</formula>
    </cfRule>
  </conditionalFormatting>
  <conditionalFormatting sqref="N101">
    <cfRule type="cellIs" dxfId="31" priority="31" operator="lessThan">
      <formula>0</formula>
    </cfRule>
    <cfRule type="cellIs" dxfId="30" priority="32" operator="greaterThan">
      <formula>0</formula>
    </cfRule>
  </conditionalFormatting>
  <conditionalFormatting sqref="N102">
    <cfRule type="cellIs" dxfId="29" priority="29" operator="lessThan">
      <formula>0</formula>
    </cfRule>
    <cfRule type="cellIs" dxfId="28" priority="30" operator="greaterThan">
      <formula>0</formula>
    </cfRule>
  </conditionalFormatting>
  <conditionalFormatting sqref="N103">
    <cfRule type="cellIs" dxfId="27" priority="27" operator="lessThan">
      <formula>0</formula>
    </cfRule>
    <cfRule type="cellIs" dxfId="26" priority="28" operator="greaterThan">
      <formula>0</formula>
    </cfRule>
  </conditionalFormatting>
  <conditionalFormatting sqref="N104:N105 N107:N109">
    <cfRule type="cellIs" dxfId="25" priority="25" operator="lessThan">
      <formula>0</formula>
    </cfRule>
    <cfRule type="cellIs" dxfId="24" priority="26" operator="greaterThan">
      <formula>0</formula>
    </cfRule>
  </conditionalFormatting>
  <conditionalFormatting sqref="N106">
    <cfRule type="cellIs" dxfId="23" priority="23" operator="lessThan">
      <formula>0</formula>
    </cfRule>
    <cfRule type="cellIs" dxfId="22" priority="24" operator="greaterThan">
      <formula>0</formula>
    </cfRule>
  </conditionalFormatting>
  <conditionalFormatting sqref="N110">
    <cfRule type="cellIs" dxfId="21" priority="21" operator="lessThan">
      <formula>0</formula>
    </cfRule>
    <cfRule type="cellIs" dxfId="20" priority="22" operator="greaterThan">
      <formula>0</formula>
    </cfRule>
  </conditionalFormatting>
  <conditionalFormatting sqref="N111">
    <cfRule type="cellIs" dxfId="19" priority="19" operator="lessThan">
      <formula>0</formula>
    </cfRule>
    <cfRule type="cellIs" dxfId="18" priority="20" operator="greaterThan">
      <formula>0</formula>
    </cfRule>
  </conditionalFormatting>
  <conditionalFormatting sqref="N112">
    <cfRule type="cellIs" dxfId="17" priority="17" operator="lessThan">
      <formula>0</formula>
    </cfRule>
    <cfRule type="cellIs" dxfId="16" priority="18" operator="greaterThan">
      <formula>0</formula>
    </cfRule>
  </conditionalFormatting>
  <conditionalFormatting sqref="N113">
    <cfRule type="cellIs" dxfId="15" priority="15" operator="lessThan">
      <formula>0</formula>
    </cfRule>
    <cfRule type="cellIs" dxfId="14" priority="16" operator="greaterThan">
      <formula>0</formula>
    </cfRule>
  </conditionalFormatting>
  <conditionalFormatting sqref="N114">
    <cfRule type="cellIs" dxfId="13" priority="13" operator="lessThan">
      <formula>0</formula>
    </cfRule>
    <cfRule type="cellIs" dxfId="12" priority="14" operator="greaterThan">
      <formula>0</formula>
    </cfRule>
  </conditionalFormatting>
  <conditionalFormatting sqref="N115">
    <cfRule type="cellIs" dxfId="11" priority="11" operator="lessThan">
      <formula>0</formula>
    </cfRule>
    <cfRule type="cellIs" dxfId="10" priority="12" operator="greaterThan">
      <formula>0</formula>
    </cfRule>
  </conditionalFormatting>
  <conditionalFormatting sqref="N116">
    <cfRule type="cellIs" dxfId="9" priority="9" operator="lessThan">
      <formula>0</formula>
    </cfRule>
    <cfRule type="cellIs" dxfId="8" priority="10" operator="greaterThan">
      <formula>0</formula>
    </cfRule>
  </conditionalFormatting>
  <conditionalFormatting sqref="N119">
    <cfRule type="cellIs" dxfId="7" priority="7" operator="lessThan">
      <formula>0</formula>
    </cfRule>
    <cfRule type="cellIs" dxfId="6" priority="8" operator="greaterThan">
      <formula>0</formula>
    </cfRule>
  </conditionalFormatting>
  <conditionalFormatting sqref="N120">
    <cfRule type="cellIs" dxfId="5" priority="5" operator="lessThan">
      <formula>0</formula>
    </cfRule>
    <cfRule type="cellIs" dxfId="4" priority="6" operator="greaterThan">
      <formula>0</formula>
    </cfRule>
  </conditionalFormatting>
  <conditionalFormatting sqref="N121">
    <cfRule type="cellIs" dxfId="3" priority="3" operator="lessThan">
      <formula>0</formula>
    </cfRule>
    <cfRule type="cellIs" dxfId="2" priority="4" operator="greaterThan">
      <formula>0</formula>
    </cfRule>
  </conditionalFormatting>
  <conditionalFormatting sqref="N128">
    <cfRule type="cellIs" dxfId="1" priority="1" operator="lessThan">
      <formula>0</formula>
    </cfRule>
    <cfRule type="cellIs" dxfId="0" priority="2" operator="greaterThan">
      <formula>0</formula>
    </cfRule>
  </conditionalFormatting>
  <hyperlinks>
    <hyperlink ref="M9" r:id="rId1" xr:uid="{00000000-0004-0000-0800-000000000000}"/>
    <hyperlink ref="M10" r:id="rId2" xr:uid="{00000000-0004-0000-0800-000001000000}"/>
    <hyperlink ref="M11" r:id="rId3" xr:uid="{00000000-0004-0000-0800-000002000000}"/>
    <hyperlink ref="M12" r:id="rId4" xr:uid="{00000000-0004-0000-0800-000003000000}"/>
    <hyperlink ref="M13" r:id="rId5" xr:uid="{00000000-0004-0000-0800-000004000000}"/>
    <hyperlink ref="M21" r:id="rId6" xr:uid="{00000000-0004-0000-0800-000005000000}"/>
    <hyperlink ref="M22" r:id="rId7" xr:uid="{00000000-0004-0000-0800-000006000000}"/>
    <hyperlink ref="M23" r:id="rId8" xr:uid="{00000000-0004-0000-0800-000007000000}"/>
    <hyperlink ref="M20" r:id="rId9" xr:uid="{00000000-0004-0000-0800-000008000000}"/>
    <hyperlink ref="M14" r:id="rId10" xr:uid="{00000000-0004-0000-0800-000009000000}"/>
    <hyperlink ref="M15" r:id="rId11" xr:uid="{00000000-0004-0000-0800-00000A000000}"/>
    <hyperlink ref="M16" r:id="rId12" xr:uid="{00000000-0004-0000-0800-00000B000000}"/>
    <hyperlink ref="M17" r:id="rId13" xr:uid="{00000000-0004-0000-0800-00000C000000}"/>
    <hyperlink ref="M19" r:id="rId14" xr:uid="{00000000-0004-0000-0800-00000D000000}"/>
    <hyperlink ref="M24" r:id="rId15" xr:uid="{00000000-0004-0000-0800-00000E000000}"/>
    <hyperlink ref="M25" r:id="rId16" xr:uid="{00000000-0004-0000-0800-00000F000000}"/>
    <hyperlink ref="M26" r:id="rId17" xr:uid="{00000000-0004-0000-0800-000010000000}"/>
    <hyperlink ref="M30" r:id="rId18" xr:uid="{00000000-0004-0000-0800-000011000000}"/>
    <hyperlink ref="M29" r:id="rId19" xr:uid="{00000000-0004-0000-0800-000012000000}"/>
    <hyperlink ref="M28" r:id="rId20" xr:uid="{00000000-0004-0000-0800-000013000000}"/>
    <hyperlink ref="M27" r:id="rId21" xr:uid="{00000000-0004-0000-0800-000014000000}"/>
    <hyperlink ref="M31" r:id="rId22" xr:uid="{00000000-0004-0000-0800-000015000000}"/>
    <hyperlink ref="M32" r:id="rId23" xr:uid="{00000000-0004-0000-0800-000016000000}"/>
    <hyperlink ref="M33" r:id="rId24" xr:uid="{00000000-0004-0000-0800-000017000000}"/>
    <hyperlink ref="M34" r:id="rId25" xr:uid="{00000000-0004-0000-0800-000018000000}"/>
    <hyperlink ref="M35" r:id="rId26" xr:uid="{00000000-0004-0000-0800-000019000000}"/>
    <hyperlink ref="M36" r:id="rId27" xr:uid="{00000000-0004-0000-0800-00001A000000}"/>
    <hyperlink ref="M37" r:id="rId28" xr:uid="{00000000-0004-0000-0800-00001B000000}"/>
    <hyperlink ref="M38" r:id="rId29" xr:uid="{00000000-0004-0000-0800-00001C000000}"/>
    <hyperlink ref="M39" r:id="rId30" xr:uid="{00000000-0004-0000-0800-00001D000000}"/>
    <hyperlink ref="M40" r:id="rId31" xr:uid="{00000000-0004-0000-0800-00001E000000}"/>
    <hyperlink ref="M41" r:id="rId32" xr:uid="{00000000-0004-0000-0800-00001F000000}"/>
    <hyperlink ref="M44" r:id="rId33" xr:uid="{00000000-0004-0000-0800-000020000000}"/>
    <hyperlink ref="M45" r:id="rId34" xr:uid="{00000000-0004-0000-0800-000021000000}"/>
    <hyperlink ref="M42" r:id="rId35" xr:uid="{00000000-0004-0000-0800-000022000000}"/>
    <hyperlink ref="M43" r:id="rId36" xr:uid="{00000000-0004-0000-0800-000023000000}"/>
    <hyperlink ref="W95" r:id="rId37" xr:uid="{00000000-0004-0000-0800-000024000000}"/>
    <hyperlink ref="W96" r:id="rId38" xr:uid="{00000000-0004-0000-0800-000025000000}"/>
    <hyperlink ref="W97" r:id="rId39" xr:uid="{00000000-0004-0000-0800-000026000000}"/>
    <hyperlink ref="W98" r:id="rId40" xr:uid="{00000000-0004-0000-0800-000027000000}"/>
    <hyperlink ref="W89" r:id="rId41" xr:uid="{00000000-0004-0000-0800-000028000000}"/>
    <hyperlink ref="W90" r:id="rId42" xr:uid="{00000000-0004-0000-0800-000029000000}"/>
    <hyperlink ref="W100" r:id="rId43" xr:uid="{00000000-0004-0000-0800-00002A000000}"/>
    <hyperlink ref="W93" r:id="rId44" xr:uid="{00000000-0004-0000-0800-00002B000000}"/>
    <hyperlink ref="W92" r:id="rId45" xr:uid="{00000000-0004-0000-0800-00002C000000}"/>
    <hyperlink ref="W91" r:id="rId46" xr:uid="{00000000-0004-0000-0800-00002D000000}"/>
    <hyperlink ref="W94" r:id="rId47" xr:uid="{00000000-0004-0000-0800-00002E000000}"/>
    <hyperlink ref="W99" r:id="rId48" xr:uid="{00000000-0004-0000-0800-00002F000000}"/>
    <hyperlink ref="W101" r:id="rId49" xr:uid="{00000000-0004-0000-0800-000030000000}"/>
    <hyperlink ref="W102" r:id="rId50" xr:uid="{00000000-0004-0000-0800-000031000000}"/>
    <hyperlink ref="W103" r:id="rId51" xr:uid="{00000000-0004-0000-0800-000032000000}"/>
    <hyperlink ref="W104" r:id="rId52" xr:uid="{00000000-0004-0000-0800-000033000000}"/>
    <hyperlink ref="AA105" r:id="rId53" xr:uid="{00000000-0004-0000-0800-000034000000}"/>
    <hyperlink ref="AB105" r:id="rId54" xr:uid="{00000000-0004-0000-0800-000035000000}"/>
    <hyperlink ref="W105" r:id="rId55" xr:uid="{00000000-0004-0000-0800-000036000000}"/>
    <hyperlink ref="Y105" r:id="rId56" xr:uid="{00000000-0004-0000-0800-000037000000}"/>
    <hyperlink ref="Z105" r:id="rId57" xr:uid="{00000000-0004-0000-0800-000038000000}"/>
    <hyperlink ref="AC105" r:id="rId58" xr:uid="{00000000-0004-0000-0800-000039000000}"/>
    <hyperlink ref="AA106" r:id="rId59" xr:uid="{00000000-0004-0000-0800-00003A000000}"/>
    <hyperlink ref="AB106" r:id="rId60" xr:uid="{00000000-0004-0000-0800-00003B000000}"/>
    <hyperlink ref="W106" r:id="rId61" xr:uid="{00000000-0004-0000-0800-00003C000000}"/>
    <hyperlink ref="Y106" r:id="rId62" xr:uid="{00000000-0004-0000-0800-00003D000000}"/>
    <hyperlink ref="Z106" r:id="rId63" xr:uid="{00000000-0004-0000-0800-00003E000000}"/>
    <hyperlink ref="W107" r:id="rId64" xr:uid="{00000000-0004-0000-0800-00003F000000}"/>
    <hyperlink ref="Y107" r:id="rId65" xr:uid="{00000000-0004-0000-0800-000040000000}"/>
    <hyperlink ref="Z107" r:id="rId66" xr:uid="{00000000-0004-0000-0800-000041000000}"/>
    <hyperlink ref="AA107" r:id="rId67" xr:uid="{00000000-0004-0000-0800-000042000000}"/>
    <hyperlink ref="AB107" r:id="rId68" xr:uid="{00000000-0004-0000-0800-000043000000}"/>
    <hyperlink ref="AC107" r:id="rId69" xr:uid="{00000000-0004-0000-0800-000044000000}"/>
    <hyperlink ref="Y108" r:id="rId70" xr:uid="{00000000-0004-0000-0800-000045000000}"/>
    <hyperlink ref="Z108" r:id="rId71" xr:uid="{00000000-0004-0000-0800-000046000000}"/>
    <hyperlink ref="AA108" r:id="rId72" xr:uid="{00000000-0004-0000-0800-000047000000}"/>
    <hyperlink ref="AB108" r:id="rId73" xr:uid="{00000000-0004-0000-0800-000048000000}"/>
    <hyperlink ref="AC108" r:id="rId74" xr:uid="{00000000-0004-0000-0800-000049000000}"/>
    <hyperlink ref="Y109" r:id="rId75" xr:uid="{00000000-0004-0000-0800-00004A000000}"/>
    <hyperlink ref="Z109" r:id="rId76" xr:uid="{00000000-0004-0000-0800-00004B000000}"/>
    <hyperlink ref="AA109" r:id="rId77" xr:uid="{00000000-0004-0000-0800-00004C000000}"/>
    <hyperlink ref="AB109" r:id="rId78" xr:uid="{00000000-0004-0000-0800-00004D000000}"/>
    <hyperlink ref="AC109" r:id="rId79" xr:uid="{00000000-0004-0000-0800-00004E000000}"/>
    <hyperlink ref="Y110" r:id="rId80" xr:uid="{00000000-0004-0000-0800-00004F000000}"/>
    <hyperlink ref="Z110" r:id="rId81" xr:uid="{00000000-0004-0000-0800-000050000000}"/>
    <hyperlink ref="AA110" r:id="rId82" xr:uid="{00000000-0004-0000-0800-000051000000}"/>
    <hyperlink ref="AB110" r:id="rId83" xr:uid="{00000000-0004-0000-0800-000052000000}"/>
    <hyperlink ref="W111" r:id="rId84" xr:uid="{00000000-0004-0000-0800-000053000000}"/>
    <hyperlink ref="Y111" r:id="rId85" xr:uid="{00000000-0004-0000-0800-000054000000}"/>
    <hyperlink ref="Z111" r:id="rId86" xr:uid="{00000000-0004-0000-0800-000055000000}"/>
    <hyperlink ref="AA111" r:id="rId87" xr:uid="{00000000-0004-0000-0800-000056000000}"/>
    <hyperlink ref="AB111" r:id="rId88" xr:uid="{00000000-0004-0000-0800-000057000000}"/>
    <hyperlink ref="AC111" r:id="rId89" xr:uid="{00000000-0004-0000-0800-000058000000}"/>
    <hyperlink ref="W112" r:id="rId90" xr:uid="{00000000-0004-0000-0800-000059000000}"/>
    <hyperlink ref="Y112" r:id="rId91" xr:uid="{00000000-0004-0000-0800-00005A000000}"/>
    <hyperlink ref="Z112" r:id="rId92" xr:uid="{00000000-0004-0000-0800-00005B000000}"/>
    <hyperlink ref="AA112" r:id="rId93" xr:uid="{00000000-0004-0000-0800-00005C000000}"/>
    <hyperlink ref="AB112" r:id="rId94" xr:uid="{00000000-0004-0000-0800-00005D000000}"/>
    <hyperlink ref="AC112" r:id="rId95" xr:uid="{00000000-0004-0000-0800-00005E000000}"/>
    <hyperlink ref="W113" r:id="rId96" xr:uid="{00000000-0004-0000-0800-00005F000000}"/>
    <hyperlink ref="Y113" r:id="rId97" xr:uid="{00000000-0004-0000-0800-000060000000}"/>
    <hyperlink ref="Z113" r:id="rId98" xr:uid="{00000000-0004-0000-0800-000061000000}"/>
    <hyperlink ref="AA113" r:id="rId99" xr:uid="{00000000-0004-0000-0800-000062000000}"/>
    <hyperlink ref="AB113" r:id="rId100" xr:uid="{00000000-0004-0000-0800-000063000000}"/>
    <hyperlink ref="AC113" r:id="rId101" xr:uid="{00000000-0004-0000-0800-000064000000}"/>
    <hyperlink ref="W114" r:id="rId102" xr:uid="{00000000-0004-0000-0800-000065000000}"/>
    <hyperlink ref="Y114" r:id="rId103" xr:uid="{00000000-0004-0000-0800-000066000000}"/>
    <hyperlink ref="Z114" r:id="rId104" xr:uid="{00000000-0004-0000-0800-000067000000}"/>
    <hyperlink ref="AA114" r:id="rId105" xr:uid="{00000000-0004-0000-0800-000068000000}"/>
    <hyperlink ref="AB114" r:id="rId106" xr:uid="{00000000-0004-0000-0800-000069000000}"/>
    <hyperlink ref="AC114" r:id="rId107" xr:uid="{00000000-0004-0000-0800-00006A000000}"/>
    <hyperlink ref="W115" r:id="rId108" xr:uid="{00000000-0004-0000-0800-00006B000000}"/>
    <hyperlink ref="Y115" r:id="rId109" xr:uid="{00000000-0004-0000-0800-00006C000000}"/>
    <hyperlink ref="Z115" r:id="rId110" xr:uid="{00000000-0004-0000-0800-00006D000000}"/>
    <hyperlink ref="AA115" r:id="rId111" xr:uid="{00000000-0004-0000-0800-00006E000000}"/>
    <hyperlink ref="AB115" r:id="rId112" xr:uid="{00000000-0004-0000-0800-00006F000000}"/>
    <hyperlink ref="AC115" r:id="rId113" xr:uid="{00000000-0004-0000-0800-000070000000}"/>
    <hyperlink ref="W116" r:id="rId114" xr:uid="{00000000-0004-0000-0800-000071000000}"/>
    <hyperlink ref="Y116" r:id="rId115" xr:uid="{00000000-0004-0000-0800-000072000000}"/>
    <hyperlink ref="Z116" r:id="rId116" xr:uid="{00000000-0004-0000-0800-000073000000}"/>
    <hyperlink ref="AA116" r:id="rId117" xr:uid="{00000000-0004-0000-0800-000074000000}"/>
    <hyperlink ref="AB116" r:id="rId118" xr:uid="{00000000-0004-0000-0800-000075000000}"/>
    <hyperlink ref="AC116" r:id="rId119" xr:uid="{00000000-0004-0000-0800-000076000000}"/>
    <hyperlink ref="W117" r:id="rId120" xr:uid="{00000000-0004-0000-0800-000077000000}"/>
    <hyperlink ref="Y117" r:id="rId121" xr:uid="{00000000-0004-0000-0800-000078000000}"/>
    <hyperlink ref="Z117" r:id="rId122" xr:uid="{00000000-0004-0000-0800-000079000000}"/>
    <hyperlink ref="AA117" r:id="rId123" xr:uid="{00000000-0004-0000-0800-00007A000000}"/>
    <hyperlink ref="AB117" r:id="rId124" xr:uid="{00000000-0004-0000-0800-00007B000000}"/>
    <hyperlink ref="AC117" r:id="rId125" xr:uid="{00000000-0004-0000-0800-00007C000000}"/>
    <hyperlink ref="W118" r:id="rId126" xr:uid="{00000000-0004-0000-0800-00007D000000}"/>
    <hyperlink ref="Y118" r:id="rId127" xr:uid="{00000000-0004-0000-0800-00007E000000}"/>
    <hyperlink ref="Z118" r:id="rId128" xr:uid="{00000000-0004-0000-0800-00007F000000}"/>
    <hyperlink ref="AA118" r:id="rId129" xr:uid="{00000000-0004-0000-0800-000080000000}"/>
    <hyperlink ref="AB118" r:id="rId130" xr:uid="{00000000-0004-0000-0800-000081000000}"/>
    <hyperlink ref="AC118" r:id="rId131" xr:uid="{00000000-0004-0000-0800-000082000000}"/>
    <hyperlink ref="W119" r:id="rId132" xr:uid="{00000000-0004-0000-0800-000083000000}"/>
    <hyperlink ref="Y119" r:id="rId133" xr:uid="{00000000-0004-0000-0800-000084000000}"/>
    <hyperlink ref="Z119" r:id="rId134" xr:uid="{00000000-0004-0000-0800-000085000000}"/>
    <hyperlink ref="AA119" r:id="rId135" xr:uid="{00000000-0004-0000-0800-000086000000}"/>
    <hyperlink ref="AB119" r:id="rId136" xr:uid="{00000000-0004-0000-0800-000087000000}"/>
    <hyperlink ref="AC119" r:id="rId137" xr:uid="{00000000-0004-0000-0800-000088000000}"/>
    <hyperlink ref="W120" r:id="rId138" xr:uid="{00000000-0004-0000-0800-000089000000}"/>
    <hyperlink ref="Y120" r:id="rId139" xr:uid="{00000000-0004-0000-0800-00008A000000}"/>
    <hyperlink ref="Z120" r:id="rId140" xr:uid="{00000000-0004-0000-0800-00008B000000}"/>
    <hyperlink ref="AA120" r:id="rId141" xr:uid="{00000000-0004-0000-0800-00008C000000}"/>
    <hyperlink ref="AB120" r:id="rId142" xr:uid="{00000000-0004-0000-0800-00008D000000}"/>
    <hyperlink ref="AC120" r:id="rId143" xr:uid="{00000000-0004-0000-0800-00008E000000}"/>
    <hyperlink ref="W121" r:id="rId144" xr:uid="{00000000-0004-0000-0800-00008F000000}"/>
    <hyperlink ref="Y121" r:id="rId145" xr:uid="{00000000-0004-0000-0800-000090000000}"/>
    <hyperlink ref="Z121" r:id="rId146" xr:uid="{00000000-0004-0000-0800-000091000000}"/>
    <hyperlink ref="AA121" r:id="rId147" xr:uid="{00000000-0004-0000-0800-000092000000}"/>
    <hyperlink ref="AB121" r:id="rId148" xr:uid="{00000000-0004-0000-0800-000093000000}"/>
    <hyperlink ref="AC121" r:id="rId149" xr:uid="{00000000-0004-0000-0800-000094000000}"/>
    <hyperlink ref="W123" r:id="rId150" xr:uid="{00000000-0004-0000-0800-000095000000}"/>
    <hyperlink ref="Y123" r:id="rId151" xr:uid="{00000000-0004-0000-0800-000096000000}"/>
    <hyperlink ref="Z123" r:id="rId152" xr:uid="{00000000-0004-0000-0800-000097000000}"/>
    <hyperlink ref="AA123" r:id="rId153" xr:uid="{00000000-0004-0000-0800-000098000000}"/>
    <hyperlink ref="AB123" r:id="rId154" xr:uid="{00000000-0004-0000-0800-000099000000}"/>
    <hyperlink ref="AC123" r:id="rId155" xr:uid="{00000000-0004-0000-0800-00009A000000}"/>
    <hyperlink ref="W122" r:id="rId156" xr:uid="{00000000-0004-0000-0800-00009B000000}"/>
    <hyperlink ref="Y122" r:id="rId157" xr:uid="{00000000-0004-0000-0800-00009C000000}"/>
    <hyperlink ref="Z122" r:id="rId158" xr:uid="{00000000-0004-0000-0800-00009D000000}"/>
    <hyperlink ref="AA122" r:id="rId159" xr:uid="{00000000-0004-0000-0800-00009E000000}"/>
    <hyperlink ref="AB122" r:id="rId160" xr:uid="{00000000-0004-0000-0800-00009F000000}"/>
    <hyperlink ref="AC122" r:id="rId161" xr:uid="{00000000-0004-0000-0800-0000A0000000}"/>
    <hyperlink ref="W124" r:id="rId162" xr:uid="{00000000-0004-0000-0800-0000A1000000}"/>
    <hyperlink ref="Y124" r:id="rId163" xr:uid="{00000000-0004-0000-0800-0000A2000000}"/>
    <hyperlink ref="Z124" r:id="rId164" xr:uid="{00000000-0004-0000-0800-0000A3000000}"/>
    <hyperlink ref="AA124" r:id="rId165" xr:uid="{00000000-0004-0000-0800-0000A4000000}"/>
    <hyperlink ref="AB124" r:id="rId166" xr:uid="{00000000-0004-0000-0800-0000A5000000}"/>
    <hyperlink ref="AC124" r:id="rId167" xr:uid="{00000000-0004-0000-0800-0000A6000000}"/>
    <hyperlink ref="W125" r:id="rId168" xr:uid="{00000000-0004-0000-0800-0000A7000000}"/>
    <hyperlink ref="Y125" r:id="rId169" xr:uid="{00000000-0004-0000-0800-0000A8000000}"/>
    <hyperlink ref="Z125" r:id="rId170" xr:uid="{00000000-0004-0000-0800-0000A9000000}"/>
    <hyperlink ref="AA125" r:id="rId171" xr:uid="{00000000-0004-0000-0800-0000AA000000}"/>
    <hyperlink ref="AB125" r:id="rId172" xr:uid="{00000000-0004-0000-0800-0000AB000000}"/>
    <hyperlink ref="AC125" r:id="rId173" xr:uid="{00000000-0004-0000-0800-0000AC000000}"/>
    <hyperlink ref="W126" r:id="rId174" xr:uid="{00000000-0004-0000-0800-0000AD000000}"/>
    <hyperlink ref="Y126" r:id="rId175" xr:uid="{00000000-0004-0000-0800-0000AE000000}"/>
    <hyperlink ref="Z126" r:id="rId176" xr:uid="{00000000-0004-0000-0800-0000AF000000}"/>
    <hyperlink ref="AA126" r:id="rId177" xr:uid="{00000000-0004-0000-0800-0000B0000000}"/>
    <hyperlink ref="AB126" r:id="rId178" xr:uid="{00000000-0004-0000-0800-0000B1000000}"/>
    <hyperlink ref="AC126" r:id="rId179" xr:uid="{00000000-0004-0000-0800-0000B2000000}"/>
    <hyperlink ref="W127" r:id="rId180" xr:uid="{00000000-0004-0000-0800-0000B3000000}"/>
    <hyperlink ref="Y127" r:id="rId181" xr:uid="{00000000-0004-0000-0800-0000B4000000}"/>
    <hyperlink ref="Z127" r:id="rId182" xr:uid="{00000000-0004-0000-0800-0000B5000000}"/>
    <hyperlink ref="AA127" r:id="rId183" xr:uid="{00000000-0004-0000-0800-0000B6000000}"/>
    <hyperlink ref="AB127" r:id="rId184" xr:uid="{00000000-0004-0000-0800-0000B7000000}"/>
    <hyperlink ref="AC127" r:id="rId185" xr:uid="{00000000-0004-0000-0800-0000B8000000}"/>
    <hyperlink ref="W128" r:id="rId186" xr:uid="{00000000-0004-0000-0800-0000B9000000}"/>
    <hyperlink ref="Y128" r:id="rId187" xr:uid="{00000000-0004-0000-0800-0000BA000000}"/>
    <hyperlink ref="Z128" r:id="rId188" xr:uid="{00000000-0004-0000-0800-0000BB000000}"/>
    <hyperlink ref="AA128" r:id="rId189" xr:uid="{00000000-0004-0000-0800-0000BC000000}"/>
    <hyperlink ref="AB128" r:id="rId190" xr:uid="{00000000-0004-0000-0800-0000BD000000}"/>
    <hyperlink ref="AC128" r:id="rId191" xr:uid="{00000000-0004-0000-0800-0000BE000000}"/>
    <hyperlink ref="W130" r:id="rId192" xr:uid="{00000000-0004-0000-0800-0000BF000000}"/>
    <hyperlink ref="Y130" r:id="rId193" xr:uid="{00000000-0004-0000-0800-0000C0000000}"/>
    <hyperlink ref="Z130" r:id="rId194" xr:uid="{00000000-0004-0000-0800-0000C1000000}"/>
    <hyperlink ref="AA130" r:id="rId195" xr:uid="{00000000-0004-0000-0800-0000C2000000}"/>
    <hyperlink ref="AB130" r:id="rId196" xr:uid="{00000000-0004-0000-0800-0000C3000000}"/>
    <hyperlink ref="AC130" r:id="rId197" xr:uid="{00000000-0004-0000-0800-0000C4000000}"/>
    <hyperlink ref="W131" r:id="rId198" xr:uid="{00000000-0004-0000-0800-0000C5000000}"/>
    <hyperlink ref="Y131" r:id="rId199" xr:uid="{00000000-0004-0000-0800-0000C6000000}"/>
    <hyperlink ref="Z131" r:id="rId200" xr:uid="{00000000-0004-0000-0800-0000C7000000}"/>
    <hyperlink ref="AA131" r:id="rId201" xr:uid="{00000000-0004-0000-0800-0000C8000000}"/>
    <hyperlink ref="AB131" r:id="rId202" xr:uid="{00000000-0004-0000-0800-0000C9000000}"/>
    <hyperlink ref="AC131" r:id="rId203" xr:uid="{00000000-0004-0000-0800-0000CA000000}"/>
    <hyperlink ref="W132" r:id="rId204" xr:uid="{00000000-0004-0000-0800-0000CB000000}"/>
    <hyperlink ref="Y132" r:id="rId205" xr:uid="{00000000-0004-0000-0800-0000CC000000}"/>
    <hyperlink ref="Z132" r:id="rId206" xr:uid="{00000000-0004-0000-0800-0000CD000000}"/>
    <hyperlink ref="AA132" r:id="rId207" xr:uid="{00000000-0004-0000-0800-0000CE000000}"/>
    <hyperlink ref="AB132" r:id="rId208" xr:uid="{00000000-0004-0000-0800-0000CF000000}"/>
    <hyperlink ref="AC132" r:id="rId209" xr:uid="{00000000-0004-0000-0800-0000D0000000}"/>
    <hyperlink ref="W133" r:id="rId210" xr:uid="{00000000-0004-0000-0800-0000D1000000}"/>
    <hyperlink ref="Y133" r:id="rId211" xr:uid="{00000000-0004-0000-0800-0000D2000000}"/>
    <hyperlink ref="Z133" r:id="rId212" xr:uid="{00000000-0004-0000-0800-0000D3000000}"/>
    <hyperlink ref="AA133" r:id="rId213" xr:uid="{00000000-0004-0000-0800-0000D4000000}"/>
    <hyperlink ref="AB133" r:id="rId214" xr:uid="{00000000-0004-0000-0800-0000D5000000}"/>
    <hyperlink ref="AC133" r:id="rId215" xr:uid="{00000000-0004-0000-0800-0000D6000000}"/>
    <hyperlink ref="M3" r:id="rId216" xr:uid="{00000000-0004-0000-0800-0000D7000000}"/>
    <hyperlink ref="M4" r:id="rId217" xr:uid="{00000000-0004-0000-0800-0000D8000000}"/>
  </hyperlinks>
  <pageMargins left="0.7" right="0.7" top="0.75" bottom="0.75" header="0.3" footer="0.3"/>
  <pageSetup orientation="portrait" r:id="rId2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2128-7F4C-4C25-ABFC-2FCD063E6A91}">
  <dimension ref="A1:F787"/>
  <sheetViews>
    <sheetView topLeftCell="A739" workbookViewId="0">
      <selection activeCell="D759" sqref="D759"/>
    </sheetView>
  </sheetViews>
  <sheetFormatPr defaultRowHeight="15" x14ac:dyDescent="0.25"/>
  <cols>
    <col min="1" max="1" width="18" bestFit="1" customWidth="1"/>
    <col min="3" max="3" width="12.7109375" style="56" bestFit="1" customWidth="1"/>
    <col min="4" max="4" width="17.85546875" bestFit="1" customWidth="1"/>
    <col min="5" max="6" width="18" bestFit="1" customWidth="1"/>
  </cols>
  <sheetData>
    <row r="1" spans="1:4" x14ac:dyDescent="0.25">
      <c r="A1" s="185" t="s">
        <v>3566</v>
      </c>
    </row>
    <row r="2" spans="1:4" x14ac:dyDescent="0.25">
      <c r="B2" s="186"/>
    </row>
    <row r="3" spans="1:4" x14ac:dyDescent="0.25">
      <c r="A3" t="s">
        <v>146</v>
      </c>
      <c r="B3" s="186"/>
      <c r="C3" s="187"/>
      <c r="D3" s="187">
        <v>44265.523923611108</v>
      </c>
    </row>
    <row r="4" spans="1:4" x14ac:dyDescent="0.25">
      <c r="A4" t="s">
        <v>146</v>
      </c>
      <c r="B4" s="187"/>
      <c r="C4" s="188"/>
    </row>
    <row r="5" spans="1:4" x14ac:dyDescent="0.25">
      <c r="A5" t="s">
        <v>146</v>
      </c>
      <c r="B5" s="186"/>
      <c r="C5" s="188"/>
    </row>
    <row r="6" spans="1:4" x14ac:dyDescent="0.25">
      <c r="A6" t="s">
        <v>149</v>
      </c>
      <c r="B6" s="186"/>
      <c r="C6" s="188"/>
    </row>
    <row r="7" spans="1:4" x14ac:dyDescent="0.25">
      <c r="A7" t="s">
        <v>149</v>
      </c>
      <c r="B7" s="186"/>
      <c r="C7" s="188"/>
    </row>
    <row r="8" spans="1:4" x14ac:dyDescent="0.25">
      <c r="A8" t="s">
        <v>151</v>
      </c>
      <c r="B8" s="186"/>
      <c r="C8" s="188"/>
    </row>
    <row r="9" spans="1:4" x14ac:dyDescent="0.25">
      <c r="A9" t="s">
        <v>151</v>
      </c>
      <c r="B9" s="186"/>
      <c r="C9" s="188"/>
    </row>
    <row r="10" spans="1:4" x14ac:dyDescent="0.25">
      <c r="A10" t="s">
        <v>151</v>
      </c>
      <c r="B10" s="186"/>
      <c r="C10" s="188"/>
    </row>
    <row r="11" spans="1:4" x14ac:dyDescent="0.25">
      <c r="A11" t="s">
        <v>154</v>
      </c>
      <c r="B11" s="186"/>
      <c r="C11" s="188"/>
    </row>
    <row r="12" spans="1:4" x14ac:dyDescent="0.25">
      <c r="A12" t="s">
        <v>155</v>
      </c>
      <c r="B12" s="186"/>
      <c r="C12" s="188"/>
    </row>
    <row r="13" spans="1:4" x14ac:dyDescent="0.25">
      <c r="A13" t="s">
        <v>155</v>
      </c>
      <c r="B13" s="186"/>
      <c r="C13" s="188"/>
    </row>
    <row r="14" spans="1:4" x14ac:dyDescent="0.25">
      <c r="A14" t="s">
        <v>157</v>
      </c>
      <c r="B14" s="186"/>
      <c r="C14" s="188"/>
    </row>
    <row r="15" spans="1:4" x14ac:dyDescent="0.25">
      <c r="A15" t="s">
        <v>157</v>
      </c>
      <c r="B15" s="186"/>
      <c r="C15" s="188"/>
    </row>
    <row r="16" spans="1:4" x14ac:dyDescent="0.25">
      <c r="A16" t="s">
        <v>158</v>
      </c>
      <c r="B16" s="186"/>
      <c r="C16" s="188"/>
    </row>
    <row r="17" spans="1:3" x14ac:dyDescent="0.25">
      <c r="A17" t="s">
        <v>158</v>
      </c>
      <c r="B17" s="186"/>
      <c r="C17" s="188"/>
    </row>
    <row r="18" spans="1:3" x14ac:dyDescent="0.25">
      <c r="A18" t="s">
        <v>158</v>
      </c>
      <c r="B18" s="186"/>
      <c r="C18" s="188"/>
    </row>
    <row r="19" spans="1:3" x14ac:dyDescent="0.25">
      <c r="A19" t="s">
        <v>159</v>
      </c>
      <c r="B19" s="186"/>
      <c r="C19" s="188"/>
    </row>
    <row r="20" spans="1:3" x14ac:dyDescent="0.25">
      <c r="A20" t="s">
        <v>159</v>
      </c>
      <c r="B20" s="186"/>
      <c r="C20" s="188"/>
    </row>
    <row r="21" spans="1:3" x14ac:dyDescent="0.25">
      <c r="A21" t="s">
        <v>160</v>
      </c>
      <c r="B21" s="186"/>
      <c r="C21" s="188"/>
    </row>
    <row r="22" spans="1:3" x14ac:dyDescent="0.25">
      <c r="A22" t="s">
        <v>161</v>
      </c>
      <c r="B22" s="186"/>
      <c r="C22" s="188"/>
    </row>
    <row r="23" spans="1:3" x14ac:dyDescent="0.25">
      <c r="A23" t="s">
        <v>161</v>
      </c>
      <c r="B23" s="186"/>
      <c r="C23" s="188"/>
    </row>
    <row r="24" spans="1:3" x14ac:dyDescent="0.25">
      <c r="A24" t="s">
        <v>162</v>
      </c>
      <c r="B24" s="186"/>
      <c r="C24" s="188"/>
    </row>
    <row r="25" spans="1:3" x14ac:dyDescent="0.25">
      <c r="A25" t="s">
        <v>162</v>
      </c>
      <c r="B25" s="186"/>
      <c r="C25" s="188"/>
    </row>
    <row r="26" spans="1:3" x14ac:dyDescent="0.25">
      <c r="A26" t="s">
        <v>163</v>
      </c>
      <c r="B26" s="186"/>
      <c r="C26" s="188"/>
    </row>
    <row r="27" spans="1:3" x14ac:dyDescent="0.25">
      <c r="A27" t="s">
        <v>164</v>
      </c>
      <c r="B27" s="186"/>
      <c r="C27" s="188"/>
    </row>
    <row r="28" spans="1:3" x14ac:dyDescent="0.25">
      <c r="A28" t="s">
        <v>165</v>
      </c>
      <c r="B28" s="186"/>
      <c r="C28" s="188"/>
    </row>
    <row r="29" spans="1:3" x14ac:dyDescent="0.25">
      <c r="A29" t="s">
        <v>165</v>
      </c>
      <c r="B29" s="186"/>
      <c r="C29" s="188"/>
    </row>
    <row r="30" spans="1:3" x14ac:dyDescent="0.25">
      <c r="A30" t="s">
        <v>166</v>
      </c>
      <c r="B30" s="186"/>
      <c r="C30" s="188"/>
    </row>
    <row r="31" spans="1:3" x14ac:dyDescent="0.25">
      <c r="A31" t="s">
        <v>167</v>
      </c>
      <c r="B31" s="186"/>
      <c r="C31" s="188"/>
    </row>
    <row r="32" spans="1:3" x14ac:dyDescent="0.25">
      <c r="A32" t="s">
        <v>167</v>
      </c>
      <c r="B32" s="186"/>
      <c r="C32" s="188"/>
    </row>
    <row r="33" spans="1:3" x14ac:dyDescent="0.25">
      <c r="A33" t="s">
        <v>167</v>
      </c>
      <c r="B33" s="186"/>
      <c r="C33" s="188"/>
    </row>
    <row r="34" spans="1:3" x14ac:dyDescent="0.25">
      <c r="A34" t="s">
        <v>168</v>
      </c>
      <c r="B34" s="186"/>
      <c r="C34" s="188"/>
    </row>
    <row r="35" spans="1:3" x14ac:dyDescent="0.25">
      <c r="A35" t="s">
        <v>168</v>
      </c>
      <c r="B35" s="186"/>
      <c r="C35" s="188"/>
    </row>
    <row r="36" spans="1:3" x14ac:dyDescent="0.25">
      <c r="A36" t="s">
        <v>168</v>
      </c>
      <c r="B36" s="186"/>
      <c r="C36" s="188"/>
    </row>
    <row r="37" spans="1:3" x14ac:dyDescent="0.25">
      <c r="A37" t="s">
        <v>169</v>
      </c>
      <c r="B37" s="186"/>
      <c r="C37" s="188"/>
    </row>
    <row r="38" spans="1:3" x14ac:dyDescent="0.25">
      <c r="A38" t="s">
        <v>169</v>
      </c>
      <c r="B38" s="186"/>
      <c r="C38" s="188"/>
    </row>
    <row r="39" spans="1:3" x14ac:dyDescent="0.25">
      <c r="A39" t="s">
        <v>169</v>
      </c>
      <c r="B39" s="186"/>
      <c r="C39" s="188"/>
    </row>
    <row r="40" spans="1:3" x14ac:dyDescent="0.25">
      <c r="A40" t="s">
        <v>169</v>
      </c>
      <c r="B40" s="186"/>
      <c r="C40" s="188"/>
    </row>
    <row r="41" spans="1:3" x14ac:dyDescent="0.25">
      <c r="A41" t="s">
        <v>169</v>
      </c>
      <c r="B41" s="186"/>
      <c r="C41" s="188"/>
    </row>
    <row r="42" spans="1:3" x14ac:dyDescent="0.25">
      <c r="A42" t="s">
        <v>186</v>
      </c>
      <c r="B42" s="186"/>
      <c r="C42" s="188"/>
    </row>
    <row r="43" spans="1:3" x14ac:dyDescent="0.25">
      <c r="A43" t="s">
        <v>199</v>
      </c>
      <c r="B43" s="186"/>
      <c r="C43" s="188"/>
    </row>
    <row r="44" spans="1:3" x14ac:dyDescent="0.25">
      <c r="A44" t="s">
        <v>202</v>
      </c>
      <c r="B44" s="186"/>
      <c r="C44" s="188"/>
    </row>
    <row r="45" spans="1:3" x14ac:dyDescent="0.25">
      <c r="A45" t="s">
        <v>204</v>
      </c>
      <c r="B45" s="186"/>
      <c r="C45" s="188"/>
    </row>
    <row r="46" spans="1:3" x14ac:dyDescent="0.25">
      <c r="A46" t="s">
        <v>209</v>
      </c>
      <c r="B46" s="186"/>
      <c r="C46" s="188"/>
    </row>
    <row r="47" spans="1:3" x14ac:dyDescent="0.25">
      <c r="A47" t="s">
        <v>214</v>
      </c>
      <c r="B47" s="186"/>
      <c r="C47" s="188"/>
    </row>
    <row r="48" spans="1:3" x14ac:dyDescent="0.25">
      <c r="A48" t="s">
        <v>218</v>
      </c>
      <c r="B48" s="186"/>
      <c r="C48" s="188"/>
    </row>
    <row r="49" spans="1:3" x14ac:dyDescent="0.25">
      <c r="A49" t="s">
        <v>220</v>
      </c>
      <c r="B49" s="186"/>
      <c r="C49" s="188"/>
    </row>
    <row r="50" spans="1:3" x14ac:dyDescent="0.25">
      <c r="A50" t="s">
        <v>222</v>
      </c>
      <c r="B50" s="186"/>
      <c r="C50" s="188"/>
    </row>
    <row r="51" spans="1:3" x14ac:dyDescent="0.25">
      <c r="A51" t="s">
        <v>224</v>
      </c>
      <c r="B51" s="186"/>
      <c r="C51" s="188"/>
    </row>
    <row r="52" spans="1:3" x14ac:dyDescent="0.25">
      <c r="A52" t="s">
        <v>232</v>
      </c>
      <c r="B52" s="186"/>
      <c r="C52" s="188"/>
    </row>
    <row r="53" spans="1:3" x14ac:dyDescent="0.25">
      <c r="A53" t="s">
        <v>234</v>
      </c>
      <c r="B53" s="186"/>
      <c r="C53" s="188"/>
    </row>
    <row r="54" spans="1:3" x14ac:dyDescent="0.25">
      <c r="A54" t="s">
        <v>300</v>
      </c>
      <c r="B54" s="186"/>
      <c r="C54" s="188"/>
    </row>
    <row r="55" spans="1:3" x14ac:dyDescent="0.25">
      <c r="A55" t="s">
        <v>305</v>
      </c>
      <c r="B55" s="186"/>
      <c r="C55" s="188"/>
    </row>
    <row r="56" spans="1:3" x14ac:dyDescent="0.25">
      <c r="A56" t="s">
        <v>316</v>
      </c>
      <c r="B56" s="186"/>
      <c r="C56" s="188"/>
    </row>
    <row r="57" spans="1:3" x14ac:dyDescent="0.25">
      <c r="A57" t="s">
        <v>318</v>
      </c>
      <c r="B57" s="186"/>
      <c r="C57" s="188"/>
    </row>
    <row r="58" spans="1:3" x14ac:dyDescent="0.25">
      <c r="A58" t="s">
        <v>320</v>
      </c>
      <c r="B58" s="186"/>
      <c r="C58" s="188"/>
    </row>
    <row r="59" spans="1:3" x14ac:dyDescent="0.25">
      <c r="A59" t="s">
        <v>322</v>
      </c>
      <c r="B59" s="186"/>
      <c r="C59" s="188"/>
    </row>
    <row r="60" spans="1:3" x14ac:dyDescent="0.25">
      <c r="A60" t="s">
        <v>324</v>
      </c>
      <c r="B60" s="186"/>
      <c r="C60" s="188"/>
    </row>
    <row r="61" spans="1:3" x14ac:dyDescent="0.25">
      <c r="A61" t="s">
        <v>326</v>
      </c>
      <c r="B61" s="186"/>
      <c r="C61" s="188"/>
    </row>
    <row r="62" spans="1:3" x14ac:dyDescent="0.25">
      <c r="A62" t="s">
        <v>326</v>
      </c>
      <c r="B62" s="186"/>
      <c r="C62" s="188"/>
    </row>
    <row r="63" spans="1:3" x14ac:dyDescent="0.25">
      <c r="A63" t="s">
        <v>329</v>
      </c>
      <c r="B63" s="186"/>
      <c r="C63" s="188"/>
    </row>
    <row r="64" spans="1:3" x14ac:dyDescent="0.25">
      <c r="A64" t="s">
        <v>331</v>
      </c>
      <c r="B64" s="186"/>
      <c r="C64" s="188"/>
    </row>
    <row r="65" spans="1:3" x14ac:dyDescent="0.25">
      <c r="A65" t="s">
        <v>356</v>
      </c>
      <c r="B65" s="186"/>
      <c r="C65" s="188"/>
    </row>
    <row r="66" spans="1:3" x14ac:dyDescent="0.25">
      <c r="A66" t="s">
        <v>356</v>
      </c>
      <c r="B66" s="186"/>
      <c r="C66" s="188"/>
    </row>
    <row r="67" spans="1:3" x14ac:dyDescent="0.25">
      <c r="A67" t="s">
        <v>359</v>
      </c>
      <c r="B67" s="186"/>
      <c r="C67" s="188"/>
    </row>
    <row r="68" spans="1:3" x14ac:dyDescent="0.25">
      <c r="A68" t="s">
        <v>361</v>
      </c>
      <c r="B68" s="186"/>
      <c r="C68" s="188"/>
    </row>
    <row r="69" spans="1:3" x14ac:dyDescent="0.25">
      <c r="A69" t="s">
        <v>361</v>
      </c>
      <c r="B69" s="186"/>
      <c r="C69" s="188"/>
    </row>
    <row r="70" spans="1:3" x14ac:dyDescent="0.25">
      <c r="A70" t="s">
        <v>375</v>
      </c>
      <c r="B70" s="186"/>
      <c r="C70" s="188"/>
    </row>
    <row r="71" spans="1:3" x14ac:dyDescent="0.25">
      <c r="A71" t="s">
        <v>375</v>
      </c>
      <c r="B71" s="186"/>
      <c r="C71" s="188"/>
    </row>
    <row r="72" spans="1:3" x14ac:dyDescent="0.25">
      <c r="A72" t="s">
        <v>378</v>
      </c>
      <c r="B72" s="186"/>
      <c r="C72" s="188"/>
    </row>
    <row r="73" spans="1:3" x14ac:dyDescent="0.25">
      <c r="A73" t="s">
        <v>378</v>
      </c>
      <c r="B73" s="186"/>
      <c r="C73" s="188"/>
    </row>
    <row r="74" spans="1:3" x14ac:dyDescent="0.25">
      <c r="A74" t="s">
        <v>378</v>
      </c>
      <c r="B74" s="186"/>
      <c r="C74" s="188"/>
    </row>
    <row r="75" spans="1:3" x14ac:dyDescent="0.25">
      <c r="A75" t="s">
        <v>382</v>
      </c>
      <c r="B75" s="186"/>
      <c r="C75" s="188"/>
    </row>
    <row r="76" spans="1:3" x14ac:dyDescent="0.25">
      <c r="A76" t="s">
        <v>382</v>
      </c>
      <c r="B76" s="186"/>
      <c r="C76" s="188"/>
    </row>
    <row r="77" spans="1:3" x14ac:dyDescent="0.25">
      <c r="A77" t="s">
        <v>385</v>
      </c>
      <c r="B77" s="186"/>
      <c r="C77" s="188"/>
    </row>
    <row r="78" spans="1:3" x14ac:dyDescent="0.25">
      <c r="A78" t="s">
        <v>387</v>
      </c>
      <c r="B78" s="186"/>
      <c r="C78" s="188"/>
    </row>
    <row r="79" spans="1:3" x14ac:dyDescent="0.25">
      <c r="A79" t="s">
        <v>387</v>
      </c>
      <c r="B79" s="186"/>
      <c r="C79" s="188"/>
    </row>
    <row r="80" spans="1:3" x14ac:dyDescent="0.25">
      <c r="A80" t="s">
        <v>390</v>
      </c>
      <c r="B80" s="186"/>
      <c r="C80" s="188"/>
    </row>
    <row r="81" spans="1:3" x14ac:dyDescent="0.25">
      <c r="A81" t="s">
        <v>390</v>
      </c>
      <c r="B81" s="186"/>
      <c r="C81" s="188"/>
    </row>
    <row r="82" spans="1:3" x14ac:dyDescent="0.25">
      <c r="A82" t="s">
        <v>390</v>
      </c>
      <c r="B82" s="186"/>
      <c r="C82" s="188"/>
    </row>
    <row r="83" spans="1:3" x14ac:dyDescent="0.25">
      <c r="A83" t="s">
        <v>394</v>
      </c>
      <c r="B83" s="186"/>
      <c r="C83" s="188"/>
    </row>
    <row r="84" spans="1:3" x14ac:dyDescent="0.25">
      <c r="A84" t="s">
        <v>394</v>
      </c>
      <c r="B84" s="186"/>
      <c r="C84" s="188"/>
    </row>
    <row r="85" spans="1:3" x14ac:dyDescent="0.25">
      <c r="A85" t="s">
        <v>397</v>
      </c>
      <c r="B85" s="186"/>
      <c r="C85" s="188"/>
    </row>
    <row r="86" spans="1:3" x14ac:dyDescent="0.25">
      <c r="A86" t="s">
        <v>397</v>
      </c>
      <c r="B86" s="186"/>
      <c r="C86" s="188"/>
    </row>
    <row r="87" spans="1:3" x14ac:dyDescent="0.25">
      <c r="A87" t="s">
        <v>397</v>
      </c>
      <c r="B87" s="186"/>
      <c r="C87" s="188"/>
    </row>
    <row r="88" spans="1:3" x14ac:dyDescent="0.25">
      <c r="A88" t="s">
        <v>401</v>
      </c>
      <c r="B88" s="186"/>
      <c r="C88" s="188"/>
    </row>
    <row r="89" spans="1:3" x14ac:dyDescent="0.25">
      <c r="A89" t="s">
        <v>401</v>
      </c>
      <c r="B89" s="186"/>
      <c r="C89" s="188"/>
    </row>
    <row r="90" spans="1:3" x14ac:dyDescent="0.25">
      <c r="A90" t="s">
        <v>461</v>
      </c>
      <c r="B90" s="186"/>
      <c r="C90" s="188"/>
    </row>
    <row r="91" spans="1:3" x14ac:dyDescent="0.25">
      <c r="A91" t="s">
        <v>461</v>
      </c>
      <c r="B91" s="186"/>
      <c r="C91" s="188"/>
    </row>
    <row r="92" spans="1:3" x14ac:dyDescent="0.25">
      <c r="A92" t="s">
        <v>467</v>
      </c>
      <c r="B92" s="186"/>
      <c r="C92" s="188"/>
    </row>
    <row r="93" spans="1:3" x14ac:dyDescent="0.25">
      <c r="A93" t="s">
        <v>468</v>
      </c>
      <c r="B93" s="186"/>
      <c r="C93" s="188"/>
    </row>
    <row r="94" spans="1:3" x14ac:dyDescent="0.25">
      <c r="A94" t="s">
        <v>485</v>
      </c>
      <c r="B94" s="186"/>
      <c r="C94" s="188"/>
    </row>
    <row r="95" spans="1:3" x14ac:dyDescent="0.25">
      <c r="A95" t="s">
        <v>488</v>
      </c>
      <c r="B95" s="186"/>
      <c r="C95" s="188"/>
    </row>
    <row r="96" spans="1:3" x14ac:dyDescent="0.25">
      <c r="A96" t="s">
        <v>495</v>
      </c>
      <c r="B96" s="186"/>
      <c r="C96" s="188"/>
    </row>
    <row r="97" spans="1:3" x14ac:dyDescent="0.25">
      <c r="A97" t="s">
        <v>495</v>
      </c>
      <c r="B97" s="186"/>
      <c r="C97" s="188"/>
    </row>
    <row r="98" spans="1:3" x14ac:dyDescent="0.25">
      <c r="A98" t="s">
        <v>495</v>
      </c>
      <c r="B98" s="186"/>
      <c r="C98" s="188"/>
    </row>
    <row r="99" spans="1:3" x14ac:dyDescent="0.25">
      <c r="A99" t="s">
        <v>499</v>
      </c>
      <c r="B99" s="186"/>
      <c r="C99" s="188"/>
    </row>
    <row r="100" spans="1:3" x14ac:dyDescent="0.25">
      <c r="A100" t="s">
        <v>501</v>
      </c>
      <c r="B100" s="186"/>
      <c r="C100" s="188"/>
    </row>
    <row r="101" spans="1:3" x14ac:dyDescent="0.25">
      <c r="A101" t="s">
        <v>516</v>
      </c>
      <c r="B101" s="186"/>
      <c r="C101" s="188"/>
    </row>
    <row r="102" spans="1:3" x14ac:dyDescent="0.25">
      <c r="A102" t="s">
        <v>518</v>
      </c>
      <c r="B102" s="186"/>
      <c r="C102" s="188"/>
    </row>
    <row r="103" spans="1:3" x14ac:dyDescent="0.25">
      <c r="A103" t="s">
        <v>520</v>
      </c>
      <c r="B103" s="186"/>
      <c r="C103" s="188"/>
    </row>
    <row r="104" spans="1:3" x14ac:dyDescent="0.25">
      <c r="A104" t="s">
        <v>522</v>
      </c>
      <c r="B104" s="186"/>
      <c r="C104" s="188"/>
    </row>
    <row r="105" spans="1:3" x14ac:dyDescent="0.25">
      <c r="A105" t="s">
        <v>524</v>
      </c>
      <c r="B105" s="186"/>
      <c r="C105" s="188"/>
    </row>
    <row r="106" spans="1:3" x14ac:dyDescent="0.25">
      <c r="A106" t="s">
        <v>524</v>
      </c>
      <c r="B106" s="186"/>
      <c r="C106" s="188"/>
    </row>
    <row r="107" spans="1:3" x14ac:dyDescent="0.25">
      <c r="A107" t="s">
        <v>527</v>
      </c>
      <c r="B107" s="186"/>
      <c r="C107" s="188"/>
    </row>
    <row r="108" spans="1:3" x14ac:dyDescent="0.25">
      <c r="A108" t="s">
        <v>529</v>
      </c>
      <c r="B108" s="186"/>
      <c r="C108" s="188"/>
    </row>
    <row r="109" spans="1:3" x14ac:dyDescent="0.25">
      <c r="A109" t="s">
        <v>572</v>
      </c>
      <c r="B109" s="186"/>
      <c r="C109" s="188"/>
    </row>
    <row r="110" spans="1:3" x14ac:dyDescent="0.25">
      <c r="A110" t="s">
        <v>577</v>
      </c>
      <c r="B110" s="186"/>
      <c r="C110" s="188"/>
    </row>
    <row r="111" spans="1:3" x14ac:dyDescent="0.25">
      <c r="A111" t="s">
        <v>575</v>
      </c>
      <c r="B111" s="186"/>
      <c r="C111" s="188"/>
    </row>
    <row r="112" spans="1:3" x14ac:dyDescent="0.25">
      <c r="A112" t="s">
        <v>575</v>
      </c>
      <c r="B112" s="186"/>
      <c r="C112" s="188"/>
    </row>
    <row r="113" spans="1:3" x14ac:dyDescent="0.25">
      <c r="A113" t="s">
        <v>602</v>
      </c>
      <c r="B113" s="186"/>
      <c r="C113" s="188"/>
    </row>
    <row r="114" spans="1:3" x14ac:dyDescent="0.25">
      <c r="A114" t="s">
        <v>604</v>
      </c>
      <c r="B114" s="186"/>
      <c r="C114" s="188"/>
    </row>
    <row r="115" spans="1:3" x14ac:dyDescent="0.25">
      <c r="A115" t="s">
        <v>605</v>
      </c>
      <c r="B115" s="186"/>
      <c r="C115" s="188"/>
    </row>
    <row r="116" spans="1:3" x14ac:dyDescent="0.25">
      <c r="A116" t="s">
        <v>605</v>
      </c>
      <c r="B116" s="186"/>
      <c r="C116" s="188"/>
    </row>
    <row r="117" spans="1:3" x14ac:dyDescent="0.25">
      <c r="A117" t="s">
        <v>608</v>
      </c>
      <c r="B117" s="186"/>
      <c r="C117" s="188"/>
    </row>
    <row r="118" spans="1:3" x14ac:dyDescent="0.25">
      <c r="A118" t="s">
        <v>608</v>
      </c>
      <c r="B118" s="169"/>
      <c r="C118" s="188"/>
    </row>
    <row r="119" spans="1:3" x14ac:dyDescent="0.25">
      <c r="A119" t="s">
        <v>640</v>
      </c>
      <c r="B119" s="169"/>
    </row>
    <row r="120" spans="1:3" x14ac:dyDescent="0.25">
      <c r="A120" t="s">
        <v>640</v>
      </c>
      <c r="B120" s="169"/>
    </row>
    <row r="121" spans="1:3" x14ac:dyDescent="0.25">
      <c r="A121" t="s">
        <v>632</v>
      </c>
      <c r="B121" s="169"/>
    </row>
    <row r="122" spans="1:3" x14ac:dyDescent="0.25">
      <c r="A122" t="s">
        <v>634</v>
      </c>
      <c r="B122" s="169"/>
    </row>
    <row r="123" spans="1:3" x14ac:dyDescent="0.25">
      <c r="A123" t="s">
        <v>636</v>
      </c>
      <c r="B123" s="169"/>
    </row>
    <row r="124" spans="1:3" x14ac:dyDescent="0.25">
      <c r="A124" t="s">
        <v>638</v>
      </c>
      <c r="B124" s="169"/>
    </row>
    <row r="125" spans="1:3" x14ac:dyDescent="0.25">
      <c r="A125" t="s">
        <v>650</v>
      </c>
      <c r="B125" s="169"/>
    </row>
    <row r="126" spans="1:3" x14ac:dyDescent="0.25">
      <c r="A126" t="s">
        <v>652</v>
      </c>
      <c r="B126" s="169"/>
    </row>
    <row r="127" spans="1:3" x14ac:dyDescent="0.25">
      <c r="A127" t="s">
        <v>654</v>
      </c>
      <c r="B127" s="169"/>
    </row>
    <row r="128" spans="1:3" x14ac:dyDescent="0.25">
      <c r="A128" t="s">
        <v>656</v>
      </c>
      <c r="B128" s="169"/>
    </row>
    <row r="129" spans="1:3" x14ac:dyDescent="0.25">
      <c r="A129" t="s">
        <v>658</v>
      </c>
      <c r="B129" s="169"/>
    </row>
    <row r="130" spans="1:3" x14ac:dyDescent="0.25">
      <c r="A130" t="s">
        <v>660</v>
      </c>
      <c r="B130" s="186"/>
    </row>
    <row r="131" spans="1:3" x14ac:dyDescent="0.25">
      <c r="A131" t="s">
        <v>662</v>
      </c>
      <c r="B131" s="186"/>
      <c r="C131" s="188"/>
    </row>
    <row r="132" spans="1:3" x14ac:dyDescent="0.25">
      <c r="A132" t="s">
        <v>664</v>
      </c>
      <c r="B132" s="186"/>
      <c r="C132" s="188"/>
    </row>
    <row r="133" spans="1:3" x14ac:dyDescent="0.25">
      <c r="A133" t="s">
        <v>968</v>
      </c>
      <c r="B133" s="186"/>
      <c r="C133" s="188"/>
    </row>
    <row r="134" spans="1:3" x14ac:dyDescent="0.25">
      <c r="A134" t="s">
        <v>970</v>
      </c>
      <c r="B134" s="186"/>
      <c r="C134" s="188"/>
    </row>
    <row r="135" spans="1:3" x14ac:dyDescent="0.25">
      <c r="A135" t="s">
        <v>972</v>
      </c>
      <c r="B135" s="186"/>
      <c r="C135" s="188"/>
    </row>
    <row r="136" spans="1:3" x14ac:dyDescent="0.25">
      <c r="A136" t="s">
        <v>974</v>
      </c>
      <c r="B136" s="186"/>
      <c r="C136" s="188"/>
    </row>
    <row r="137" spans="1:3" x14ac:dyDescent="0.25">
      <c r="A137" t="s">
        <v>976</v>
      </c>
      <c r="B137" s="186"/>
      <c r="C137" s="188"/>
    </row>
    <row r="138" spans="1:3" x14ac:dyDescent="0.25">
      <c r="A138" t="s">
        <v>974</v>
      </c>
      <c r="B138" s="186"/>
      <c r="C138" s="188"/>
    </row>
    <row r="139" spans="1:3" x14ac:dyDescent="0.25">
      <c r="A139" t="s">
        <v>1006</v>
      </c>
      <c r="B139" s="186"/>
      <c r="C139" s="188"/>
    </row>
    <row r="140" spans="1:3" x14ac:dyDescent="0.25">
      <c r="A140" t="s">
        <v>1008</v>
      </c>
      <c r="B140" s="186"/>
      <c r="C140" s="188"/>
    </row>
    <row r="141" spans="1:3" x14ac:dyDescent="0.25">
      <c r="A141" t="s">
        <v>1010</v>
      </c>
      <c r="B141" s="186"/>
      <c r="C141" s="188"/>
    </row>
    <row r="142" spans="1:3" x14ac:dyDescent="0.25">
      <c r="A142" t="s">
        <v>1012</v>
      </c>
      <c r="B142" s="186"/>
      <c r="C142" s="188"/>
    </row>
    <row r="143" spans="1:3" x14ac:dyDescent="0.25">
      <c r="A143" t="s">
        <v>1010</v>
      </c>
      <c r="B143" s="186"/>
      <c r="C143" s="188"/>
    </row>
    <row r="144" spans="1:3" x14ac:dyDescent="0.25">
      <c r="A144" t="s">
        <v>1015</v>
      </c>
      <c r="B144" s="186"/>
      <c r="C144" s="188"/>
    </row>
    <row r="145" spans="1:3" x14ac:dyDescent="0.25">
      <c r="A145" t="s">
        <v>1017</v>
      </c>
      <c r="B145" s="186"/>
      <c r="C145" s="188"/>
    </row>
    <row r="146" spans="1:3" x14ac:dyDescent="0.25">
      <c r="A146" t="s">
        <v>1015</v>
      </c>
      <c r="B146" s="186"/>
      <c r="C146" s="188"/>
    </row>
    <row r="147" spans="1:3" x14ac:dyDescent="0.25">
      <c r="A147" t="s">
        <v>1019</v>
      </c>
      <c r="B147" s="186"/>
      <c r="C147" s="188"/>
    </row>
    <row r="148" spans="1:3" x14ac:dyDescent="0.25">
      <c r="A148" t="s">
        <v>1042</v>
      </c>
      <c r="B148" s="186"/>
      <c r="C148" s="188"/>
    </row>
    <row r="149" spans="1:3" x14ac:dyDescent="0.25">
      <c r="A149" t="s">
        <v>1044</v>
      </c>
      <c r="B149" s="186"/>
      <c r="C149" s="188"/>
    </row>
    <row r="150" spans="1:3" x14ac:dyDescent="0.25">
      <c r="A150" t="s">
        <v>1046</v>
      </c>
      <c r="B150" s="186"/>
      <c r="C150" s="188"/>
    </row>
    <row r="151" spans="1:3" x14ac:dyDescent="0.25">
      <c r="A151" t="s">
        <v>1048</v>
      </c>
      <c r="B151" s="186"/>
      <c r="C151" s="188"/>
    </row>
    <row r="152" spans="1:3" x14ac:dyDescent="0.25">
      <c r="A152" t="s">
        <v>1050</v>
      </c>
      <c r="B152" s="186"/>
      <c r="C152" s="188"/>
    </row>
    <row r="153" spans="1:3" x14ac:dyDescent="0.25">
      <c r="A153" t="s">
        <v>1052</v>
      </c>
      <c r="B153" s="186"/>
      <c r="C153" s="188"/>
    </row>
    <row r="154" spans="1:3" x14ac:dyDescent="0.25">
      <c r="A154" t="s">
        <v>1090</v>
      </c>
      <c r="B154" s="186"/>
      <c r="C154" s="188"/>
    </row>
    <row r="155" spans="1:3" x14ac:dyDescent="0.25">
      <c r="A155" t="s">
        <v>1092</v>
      </c>
      <c r="B155" s="186"/>
      <c r="C155" s="188"/>
    </row>
    <row r="156" spans="1:3" x14ac:dyDescent="0.25">
      <c r="A156" t="s">
        <v>1093</v>
      </c>
      <c r="B156" s="186"/>
      <c r="C156" s="188"/>
    </row>
    <row r="157" spans="1:3" x14ac:dyDescent="0.25">
      <c r="A157" t="s">
        <v>1095</v>
      </c>
      <c r="B157" s="186"/>
      <c r="C157" s="188"/>
    </row>
    <row r="158" spans="1:3" x14ac:dyDescent="0.25">
      <c r="A158" t="s">
        <v>1097</v>
      </c>
      <c r="B158" s="186"/>
      <c r="C158" s="188"/>
    </row>
    <row r="159" spans="1:3" x14ac:dyDescent="0.25">
      <c r="A159" t="s">
        <v>1097</v>
      </c>
      <c r="B159" s="186"/>
      <c r="C159" s="188"/>
    </row>
    <row r="160" spans="1:3" x14ac:dyDescent="0.25">
      <c r="A160" t="s">
        <v>1100</v>
      </c>
      <c r="B160" s="186"/>
      <c r="C160" s="188"/>
    </row>
    <row r="161" spans="1:3" x14ac:dyDescent="0.25">
      <c r="A161" t="s">
        <v>1102</v>
      </c>
      <c r="B161" s="186"/>
      <c r="C161" s="188"/>
    </row>
    <row r="162" spans="1:3" x14ac:dyDescent="0.25">
      <c r="A162" t="s">
        <v>1104</v>
      </c>
      <c r="B162" s="186"/>
      <c r="C162" s="188"/>
    </row>
    <row r="163" spans="1:3" x14ac:dyDescent="0.25">
      <c r="A163" t="s">
        <v>1156</v>
      </c>
      <c r="B163" s="186"/>
      <c r="C163" s="188"/>
    </row>
    <row r="164" spans="1:3" x14ac:dyDescent="0.25">
      <c r="A164" t="s">
        <v>1156</v>
      </c>
      <c r="B164" s="186"/>
      <c r="C164" s="188"/>
    </row>
    <row r="165" spans="1:3" x14ac:dyDescent="0.25">
      <c r="A165" t="s">
        <v>1159</v>
      </c>
      <c r="B165" s="186"/>
      <c r="C165" s="188"/>
    </row>
    <row r="166" spans="1:3" x14ac:dyDescent="0.25">
      <c r="A166" t="s">
        <v>1165</v>
      </c>
      <c r="B166" s="186"/>
      <c r="C166" s="188"/>
    </row>
    <row r="167" spans="1:3" x14ac:dyDescent="0.25">
      <c r="A167" t="s">
        <v>1167</v>
      </c>
      <c r="B167" s="186"/>
      <c r="C167" s="188"/>
    </row>
    <row r="168" spans="1:3" x14ac:dyDescent="0.25">
      <c r="A168" t="s">
        <v>1178</v>
      </c>
      <c r="B168" s="186"/>
      <c r="C168" s="188"/>
    </row>
    <row r="169" spans="1:3" x14ac:dyDescent="0.25">
      <c r="A169" t="s">
        <v>1180</v>
      </c>
      <c r="B169" s="186"/>
      <c r="C169" s="188"/>
    </row>
    <row r="170" spans="1:3" x14ac:dyDescent="0.25">
      <c r="A170" t="s">
        <v>1178</v>
      </c>
      <c r="B170" s="186"/>
      <c r="C170" s="188"/>
    </row>
    <row r="171" spans="1:3" x14ac:dyDescent="0.25">
      <c r="A171" t="s">
        <v>1185</v>
      </c>
      <c r="B171" s="186"/>
      <c r="C171" s="188"/>
    </row>
    <row r="172" spans="1:3" x14ac:dyDescent="0.25">
      <c r="A172" t="s">
        <v>1187</v>
      </c>
      <c r="B172" s="186"/>
      <c r="C172" s="188"/>
    </row>
    <row r="173" spans="1:3" x14ac:dyDescent="0.25">
      <c r="A173" t="s">
        <v>1203</v>
      </c>
      <c r="B173" s="186"/>
      <c r="C173" s="188"/>
    </row>
    <row r="174" spans="1:3" x14ac:dyDescent="0.25">
      <c r="A174" t="s">
        <v>1205</v>
      </c>
      <c r="B174" s="186"/>
      <c r="C174" s="188"/>
    </row>
    <row r="175" spans="1:3" x14ac:dyDescent="0.25">
      <c r="A175" t="s">
        <v>1206</v>
      </c>
      <c r="B175" s="186"/>
      <c r="C175" s="188"/>
    </row>
    <row r="176" spans="1:3" x14ac:dyDescent="0.25">
      <c r="A176" t="s">
        <v>1208</v>
      </c>
      <c r="B176" s="186"/>
      <c r="C176" s="188"/>
    </row>
    <row r="177" spans="1:3" x14ac:dyDescent="0.25">
      <c r="A177" t="s">
        <v>1210</v>
      </c>
      <c r="B177" s="186"/>
      <c r="C177" s="188"/>
    </row>
    <row r="178" spans="1:3" x14ac:dyDescent="0.25">
      <c r="A178" t="s">
        <v>1212</v>
      </c>
      <c r="B178" s="186"/>
      <c r="C178" s="188"/>
    </row>
    <row r="179" spans="1:3" x14ac:dyDescent="0.25">
      <c r="A179" t="s">
        <v>1214</v>
      </c>
      <c r="B179" s="186"/>
      <c r="C179" s="188"/>
    </row>
    <row r="180" spans="1:3" x14ac:dyDescent="0.25">
      <c r="A180" t="s">
        <v>1215</v>
      </c>
      <c r="B180" s="186"/>
      <c r="C180" s="188"/>
    </row>
    <row r="181" spans="1:3" x14ac:dyDescent="0.25">
      <c r="A181" t="s">
        <v>1216</v>
      </c>
      <c r="B181" s="186"/>
      <c r="C181" s="188"/>
    </row>
    <row r="182" spans="1:3" x14ac:dyDescent="0.25">
      <c r="A182" t="s">
        <v>1218</v>
      </c>
      <c r="B182" s="186"/>
      <c r="C182" s="188"/>
    </row>
    <row r="183" spans="1:3" x14ac:dyDescent="0.25">
      <c r="A183" t="s">
        <v>1220</v>
      </c>
      <c r="B183" s="186"/>
      <c r="C183" s="188"/>
    </row>
    <row r="184" spans="1:3" x14ac:dyDescent="0.25">
      <c r="A184" t="s">
        <v>1222</v>
      </c>
      <c r="B184" s="186"/>
      <c r="C184" s="188"/>
    </row>
    <row r="185" spans="1:3" x14ac:dyDescent="0.25">
      <c r="A185" t="s">
        <v>1224</v>
      </c>
      <c r="B185" s="186"/>
      <c r="C185" s="188"/>
    </row>
    <row r="186" spans="1:3" x14ac:dyDescent="0.25">
      <c r="A186" t="s">
        <v>1226</v>
      </c>
      <c r="B186" s="186"/>
      <c r="C186" s="188"/>
    </row>
    <row r="187" spans="1:3" x14ac:dyDescent="0.25">
      <c r="A187" t="s">
        <v>1228</v>
      </c>
      <c r="B187" s="186"/>
      <c r="C187" s="188"/>
    </row>
    <row r="188" spans="1:3" x14ac:dyDescent="0.25">
      <c r="A188" t="s">
        <v>1230</v>
      </c>
      <c r="B188" s="186"/>
      <c r="C188" s="188"/>
    </row>
    <row r="189" spans="1:3" x14ac:dyDescent="0.25">
      <c r="A189" t="s">
        <v>1232</v>
      </c>
      <c r="B189" s="186"/>
      <c r="C189" s="188"/>
    </row>
    <row r="190" spans="1:3" x14ac:dyDescent="0.25">
      <c r="A190" t="s">
        <v>1234</v>
      </c>
      <c r="B190" s="186"/>
      <c r="C190" s="188"/>
    </row>
    <row r="191" spans="1:3" x14ac:dyDescent="0.25">
      <c r="A191" t="s">
        <v>1236</v>
      </c>
      <c r="B191" s="186"/>
      <c r="C191" s="188"/>
    </row>
    <row r="192" spans="1:3" x14ac:dyDescent="0.25">
      <c r="A192" t="s">
        <v>1006</v>
      </c>
      <c r="B192" s="186"/>
      <c r="C192" s="188"/>
    </row>
    <row r="193" spans="1:3" x14ac:dyDescent="0.25">
      <c r="A193" t="s">
        <v>1255</v>
      </c>
      <c r="B193" s="186"/>
      <c r="C193" s="188"/>
    </row>
    <row r="194" spans="1:3" x14ac:dyDescent="0.25">
      <c r="A194" t="s">
        <v>1314</v>
      </c>
      <c r="B194" s="186"/>
      <c r="C194" s="188"/>
    </row>
    <row r="195" spans="1:3" x14ac:dyDescent="0.25">
      <c r="A195" t="s">
        <v>1316</v>
      </c>
      <c r="B195" s="186"/>
      <c r="C195" s="188"/>
    </row>
    <row r="196" spans="1:3" x14ac:dyDescent="0.25">
      <c r="A196" t="s">
        <v>1334</v>
      </c>
      <c r="B196" s="186"/>
      <c r="C196" s="188"/>
    </row>
    <row r="197" spans="1:3" x14ac:dyDescent="0.25">
      <c r="A197" t="s">
        <v>1336</v>
      </c>
      <c r="B197" s="186"/>
      <c r="C197" s="188"/>
    </row>
    <row r="198" spans="1:3" x14ac:dyDescent="0.25">
      <c r="A198" t="s">
        <v>1344</v>
      </c>
      <c r="B198" s="186"/>
      <c r="C198" s="188"/>
    </row>
    <row r="199" spans="1:3" x14ac:dyDescent="0.25">
      <c r="A199" t="s">
        <v>1366</v>
      </c>
      <c r="B199" s="186"/>
      <c r="C199" s="188"/>
    </row>
    <row r="200" spans="1:3" x14ac:dyDescent="0.25">
      <c r="A200" t="s">
        <v>1368</v>
      </c>
      <c r="B200" s="186"/>
      <c r="C200" s="188"/>
    </row>
    <row r="201" spans="1:3" x14ac:dyDescent="0.25">
      <c r="A201" t="s">
        <v>1370</v>
      </c>
      <c r="B201" s="186"/>
      <c r="C201" s="188"/>
    </row>
    <row r="202" spans="1:3" x14ac:dyDescent="0.25">
      <c r="A202" t="s">
        <v>1388</v>
      </c>
      <c r="B202" s="186"/>
      <c r="C202" s="188"/>
    </row>
    <row r="203" spans="1:3" x14ac:dyDescent="0.25">
      <c r="A203" t="s">
        <v>1390</v>
      </c>
      <c r="B203" s="186"/>
      <c r="C203" s="188"/>
    </row>
    <row r="204" spans="1:3" x14ac:dyDescent="0.25">
      <c r="A204" t="s">
        <v>1392</v>
      </c>
      <c r="B204" s="186"/>
      <c r="C204" s="188"/>
    </row>
    <row r="205" spans="1:3" x14ac:dyDescent="0.25">
      <c r="A205" t="s">
        <v>1394</v>
      </c>
      <c r="B205" s="186"/>
      <c r="C205" s="188"/>
    </row>
    <row r="206" spans="1:3" x14ac:dyDescent="0.25">
      <c r="A206" t="s">
        <v>1396</v>
      </c>
      <c r="B206" s="186"/>
      <c r="C206" s="188"/>
    </row>
    <row r="207" spans="1:3" x14ac:dyDescent="0.25">
      <c r="A207" t="s">
        <v>1398</v>
      </c>
      <c r="B207" s="186"/>
      <c r="C207" s="188"/>
    </row>
    <row r="208" spans="1:3" x14ac:dyDescent="0.25">
      <c r="A208" t="s">
        <v>1400</v>
      </c>
      <c r="B208" s="186"/>
      <c r="C208" s="188"/>
    </row>
    <row r="209" spans="1:3" x14ac:dyDescent="0.25">
      <c r="A209" t="s">
        <v>1402</v>
      </c>
      <c r="B209" s="186"/>
      <c r="C209" s="188"/>
    </row>
    <row r="210" spans="1:3" x14ac:dyDescent="0.25">
      <c r="A210" t="s">
        <v>1404</v>
      </c>
      <c r="B210" s="186"/>
      <c r="C210" s="188"/>
    </row>
    <row r="211" spans="1:3" x14ac:dyDescent="0.25">
      <c r="A211" t="s">
        <v>1484</v>
      </c>
      <c r="B211" s="186"/>
      <c r="C211" s="188"/>
    </row>
    <row r="212" spans="1:3" x14ac:dyDescent="0.25">
      <c r="A212" t="s">
        <v>1486</v>
      </c>
      <c r="B212" s="186"/>
      <c r="C212" s="188"/>
    </row>
    <row r="213" spans="1:3" x14ac:dyDescent="0.25">
      <c r="A213" t="s">
        <v>1488</v>
      </c>
      <c r="B213" s="186"/>
      <c r="C213" s="188"/>
    </row>
    <row r="214" spans="1:3" x14ac:dyDescent="0.25">
      <c r="A214" t="s">
        <v>1490</v>
      </c>
      <c r="B214" s="186"/>
      <c r="C214" s="188"/>
    </row>
    <row r="215" spans="1:3" x14ac:dyDescent="0.25">
      <c r="A215" t="s">
        <v>1521</v>
      </c>
      <c r="B215" s="169"/>
      <c r="C215" s="188"/>
    </row>
    <row r="216" spans="1:3" x14ac:dyDescent="0.25">
      <c r="A216" t="s">
        <v>1523</v>
      </c>
      <c r="B216" s="169"/>
    </row>
    <row r="217" spans="1:3" x14ac:dyDescent="0.25">
      <c r="A217" t="s">
        <v>1525</v>
      </c>
      <c r="B217" s="169"/>
    </row>
    <row r="218" spans="1:3" x14ac:dyDescent="0.25">
      <c r="A218" t="s">
        <v>1527</v>
      </c>
      <c r="B218" s="169"/>
    </row>
    <row r="219" spans="1:3" x14ac:dyDescent="0.25">
      <c r="A219" t="s">
        <v>1529</v>
      </c>
      <c r="B219" s="169"/>
    </row>
    <row r="220" spans="1:3" x14ac:dyDescent="0.25">
      <c r="A220" t="s">
        <v>1575</v>
      </c>
      <c r="B220" s="169"/>
    </row>
    <row r="221" spans="1:3" x14ac:dyDescent="0.25">
      <c r="A221" t="s">
        <v>1577</v>
      </c>
      <c r="B221" s="169"/>
    </row>
    <row r="222" spans="1:3" x14ac:dyDescent="0.25">
      <c r="A222" t="s">
        <v>1579</v>
      </c>
      <c r="B222" s="169"/>
    </row>
    <row r="223" spans="1:3" x14ac:dyDescent="0.25">
      <c r="A223" t="s">
        <v>1581</v>
      </c>
      <c r="B223" s="169"/>
    </row>
    <row r="224" spans="1:3" x14ac:dyDescent="0.25">
      <c r="A224" t="s">
        <v>1583</v>
      </c>
      <c r="B224" s="169"/>
    </row>
    <row r="225" spans="1:2" x14ac:dyDescent="0.25">
      <c r="A225" t="s">
        <v>1585</v>
      </c>
      <c r="B225" s="169"/>
    </row>
    <row r="226" spans="1:2" x14ac:dyDescent="0.25">
      <c r="A226" t="s">
        <v>1587</v>
      </c>
      <c r="B226" s="169"/>
    </row>
    <row r="227" spans="1:2" x14ac:dyDescent="0.25">
      <c r="A227" t="s">
        <v>1589</v>
      </c>
    </row>
    <row r="228" spans="1:2" x14ac:dyDescent="0.25">
      <c r="A228" t="s">
        <v>1634</v>
      </c>
    </row>
    <row r="229" spans="1:2" x14ac:dyDescent="0.25">
      <c r="A229" t="s">
        <v>1634</v>
      </c>
    </row>
    <row r="230" spans="1:2" x14ac:dyDescent="0.25">
      <c r="A230" t="s">
        <v>1637</v>
      </c>
    </row>
    <row r="231" spans="1:2" x14ac:dyDescent="0.25">
      <c r="A231" t="s">
        <v>1639</v>
      </c>
    </row>
    <row r="232" spans="1:2" x14ac:dyDescent="0.25">
      <c r="A232" t="s">
        <v>1641</v>
      </c>
    </row>
    <row r="233" spans="1:2" x14ac:dyDescent="0.25">
      <c r="A233" t="s">
        <v>1643</v>
      </c>
    </row>
    <row r="234" spans="1:2" x14ac:dyDescent="0.25">
      <c r="A234" t="s">
        <v>1681</v>
      </c>
    </row>
    <row r="235" spans="1:2" x14ac:dyDescent="0.25">
      <c r="A235" t="s">
        <v>1683</v>
      </c>
    </row>
    <row r="236" spans="1:2" x14ac:dyDescent="0.25">
      <c r="A236" t="s">
        <v>1685</v>
      </c>
    </row>
    <row r="237" spans="1:2" x14ac:dyDescent="0.25">
      <c r="A237" t="s">
        <v>1708</v>
      </c>
    </row>
    <row r="238" spans="1:2" x14ac:dyDescent="0.25">
      <c r="A238" t="s">
        <v>1710</v>
      </c>
    </row>
    <row r="239" spans="1:2" x14ac:dyDescent="0.25">
      <c r="A239" t="s">
        <v>1737</v>
      </c>
    </row>
    <row r="240" spans="1:2" x14ac:dyDescent="0.25">
      <c r="A240" t="s">
        <v>1739</v>
      </c>
    </row>
    <row r="241" spans="1:1" x14ac:dyDescent="0.25">
      <c r="A241" t="s">
        <v>1741</v>
      </c>
    </row>
    <row r="242" spans="1:1" x14ac:dyDescent="0.25">
      <c r="A242" t="s">
        <v>1743</v>
      </c>
    </row>
    <row r="243" spans="1:1" x14ac:dyDescent="0.25">
      <c r="A243" t="s">
        <v>1746</v>
      </c>
    </row>
    <row r="244" spans="1:1" x14ac:dyDescent="0.25">
      <c r="A244" t="s">
        <v>1748</v>
      </c>
    </row>
    <row r="245" spans="1:1" x14ac:dyDescent="0.25">
      <c r="A245" t="s">
        <v>1750</v>
      </c>
    </row>
    <row r="246" spans="1:1" x14ac:dyDescent="0.25">
      <c r="A246" t="s">
        <v>1752</v>
      </c>
    </row>
    <row r="247" spans="1:1" x14ac:dyDescent="0.25">
      <c r="A247" t="s">
        <v>1755</v>
      </c>
    </row>
    <row r="248" spans="1:1" x14ac:dyDescent="0.25">
      <c r="A248" t="s">
        <v>1757</v>
      </c>
    </row>
    <row r="249" spans="1:1" x14ac:dyDescent="0.25">
      <c r="A249" t="s">
        <v>1759</v>
      </c>
    </row>
    <row r="250" spans="1:1" x14ac:dyDescent="0.25">
      <c r="A250" t="s">
        <v>1761</v>
      </c>
    </row>
    <row r="251" spans="1:1" x14ac:dyDescent="0.25">
      <c r="A251" t="s">
        <v>1763</v>
      </c>
    </row>
    <row r="252" spans="1:1" x14ac:dyDescent="0.25">
      <c r="A252" t="s">
        <v>1765</v>
      </c>
    </row>
    <row r="253" spans="1:1" x14ac:dyDescent="0.25">
      <c r="A253" t="s">
        <v>1793</v>
      </c>
    </row>
    <row r="254" spans="1:1" x14ac:dyDescent="0.25">
      <c r="A254" t="s">
        <v>1795</v>
      </c>
    </row>
    <row r="255" spans="1:1" x14ac:dyDescent="0.25">
      <c r="A255" t="s">
        <v>1797</v>
      </c>
    </row>
    <row r="256" spans="1:1" x14ac:dyDescent="0.25">
      <c r="A256" t="s">
        <v>1795</v>
      </c>
    </row>
    <row r="257" spans="1:1" x14ac:dyDescent="0.25">
      <c r="A257" t="s">
        <v>1800</v>
      </c>
    </row>
    <row r="258" spans="1:1" x14ac:dyDescent="0.25">
      <c r="A258" t="s">
        <v>1802</v>
      </c>
    </row>
    <row r="259" spans="1:1" x14ac:dyDescent="0.25">
      <c r="A259" t="s">
        <v>1804</v>
      </c>
    </row>
    <row r="260" spans="1:1" x14ac:dyDescent="0.25">
      <c r="A260" t="s">
        <v>1806</v>
      </c>
    </row>
    <row r="261" spans="1:1" x14ac:dyDescent="0.25">
      <c r="A261" t="s">
        <v>1808</v>
      </c>
    </row>
    <row r="262" spans="1:1" x14ac:dyDescent="0.25">
      <c r="A262" t="s">
        <v>1815</v>
      </c>
    </row>
    <row r="263" spans="1:1" x14ac:dyDescent="0.25">
      <c r="A263" t="s">
        <v>1817</v>
      </c>
    </row>
    <row r="264" spans="1:1" x14ac:dyDescent="0.25">
      <c r="A264" t="s">
        <v>1840</v>
      </c>
    </row>
    <row r="265" spans="1:1" x14ac:dyDescent="0.25">
      <c r="A265" t="s">
        <v>1842</v>
      </c>
    </row>
    <row r="266" spans="1:1" x14ac:dyDescent="0.25">
      <c r="A266" t="s">
        <v>1844</v>
      </c>
    </row>
    <row r="267" spans="1:1" x14ac:dyDescent="0.25">
      <c r="A267" t="s">
        <v>1846</v>
      </c>
    </row>
    <row r="268" spans="1:1" x14ac:dyDescent="0.25">
      <c r="A268" t="s">
        <v>1848</v>
      </c>
    </row>
    <row r="269" spans="1:1" x14ac:dyDescent="0.25">
      <c r="A269" t="s">
        <v>1855</v>
      </c>
    </row>
    <row r="270" spans="1:1" x14ac:dyDescent="0.25">
      <c r="A270" t="s">
        <v>1857</v>
      </c>
    </row>
    <row r="271" spans="1:1" x14ac:dyDescent="0.25">
      <c r="A271" t="s">
        <v>1885</v>
      </c>
    </row>
    <row r="272" spans="1:1" x14ac:dyDescent="0.25">
      <c r="A272" t="s">
        <v>1887</v>
      </c>
    </row>
    <row r="273" spans="1:1" x14ac:dyDescent="0.25">
      <c r="A273" t="s">
        <v>1889</v>
      </c>
    </row>
    <row r="274" spans="1:1" x14ac:dyDescent="0.25">
      <c r="A274" t="s">
        <v>1891</v>
      </c>
    </row>
    <row r="275" spans="1:1" x14ac:dyDescent="0.25">
      <c r="A275" t="s">
        <v>1893</v>
      </c>
    </row>
    <row r="276" spans="1:1" x14ac:dyDescent="0.25">
      <c r="A276" t="s">
        <v>1895</v>
      </c>
    </row>
    <row r="277" spans="1:1" x14ac:dyDescent="0.25">
      <c r="A277" t="s">
        <v>1897</v>
      </c>
    </row>
    <row r="278" spans="1:1" x14ac:dyDescent="0.25">
      <c r="A278" t="s">
        <v>1899</v>
      </c>
    </row>
    <row r="279" spans="1:1" x14ac:dyDescent="0.25">
      <c r="A279" t="s">
        <v>1906</v>
      </c>
    </row>
    <row r="280" spans="1:1" x14ac:dyDescent="0.25">
      <c r="A280" t="s">
        <v>1908</v>
      </c>
    </row>
    <row r="281" spans="1:1" x14ac:dyDescent="0.25">
      <c r="A281" t="s">
        <v>1910</v>
      </c>
    </row>
    <row r="282" spans="1:1" x14ac:dyDescent="0.25">
      <c r="A282" t="s">
        <v>1912</v>
      </c>
    </row>
    <row r="283" spans="1:1" x14ac:dyDescent="0.25">
      <c r="A283" t="s">
        <v>1914</v>
      </c>
    </row>
    <row r="284" spans="1:1" x14ac:dyDescent="0.25">
      <c r="A284" t="s">
        <v>1916</v>
      </c>
    </row>
    <row r="285" spans="1:1" x14ac:dyDescent="0.25">
      <c r="A285" t="s">
        <v>1918</v>
      </c>
    </row>
    <row r="286" spans="1:1" x14ac:dyDescent="0.25">
      <c r="A286" t="s">
        <v>1920</v>
      </c>
    </row>
    <row r="287" spans="1:1" x14ac:dyDescent="0.25">
      <c r="A287" t="s">
        <v>1921</v>
      </c>
    </row>
    <row r="288" spans="1:1" x14ac:dyDescent="0.25">
      <c r="A288" t="s">
        <v>1923</v>
      </c>
    </row>
    <row r="289" spans="1:1" x14ac:dyDescent="0.25">
      <c r="A289" t="s">
        <v>1945</v>
      </c>
    </row>
    <row r="290" spans="1:1" x14ac:dyDescent="0.25">
      <c r="A290" t="s">
        <v>1947</v>
      </c>
    </row>
    <row r="291" spans="1:1" x14ac:dyDescent="0.25">
      <c r="A291" t="s">
        <v>1949</v>
      </c>
    </row>
    <row r="292" spans="1:1" x14ac:dyDescent="0.25">
      <c r="A292" t="s">
        <v>1951</v>
      </c>
    </row>
    <row r="293" spans="1:1" x14ac:dyDescent="0.25">
      <c r="A293" t="s">
        <v>1952</v>
      </c>
    </row>
    <row r="294" spans="1:1" x14ac:dyDescent="0.25">
      <c r="A294" t="s">
        <v>1954</v>
      </c>
    </row>
    <row r="295" spans="1:1" x14ac:dyDescent="0.25">
      <c r="A295" t="s">
        <v>1956</v>
      </c>
    </row>
    <row r="296" spans="1:1" x14ac:dyDescent="0.25">
      <c r="A296" t="s">
        <v>1976</v>
      </c>
    </row>
    <row r="297" spans="1:1" x14ac:dyDescent="0.25">
      <c r="A297" t="s">
        <v>1978</v>
      </c>
    </row>
    <row r="298" spans="1:1" x14ac:dyDescent="0.25">
      <c r="A298" t="s">
        <v>1980</v>
      </c>
    </row>
    <row r="299" spans="1:1" x14ac:dyDescent="0.25">
      <c r="A299" t="s">
        <v>1982</v>
      </c>
    </row>
    <row r="300" spans="1:1" x14ac:dyDescent="0.25">
      <c r="A300" t="s">
        <v>1984</v>
      </c>
    </row>
    <row r="301" spans="1:1" x14ac:dyDescent="0.25">
      <c r="A301" t="s">
        <v>1986</v>
      </c>
    </row>
    <row r="302" spans="1:1" x14ac:dyDescent="0.25">
      <c r="A302" t="s">
        <v>1988</v>
      </c>
    </row>
    <row r="303" spans="1:1" x14ac:dyDescent="0.25">
      <c r="A303" t="s">
        <v>1990</v>
      </c>
    </row>
    <row r="304" spans="1:1" x14ac:dyDescent="0.25">
      <c r="A304" t="s">
        <v>1992</v>
      </c>
    </row>
    <row r="305" spans="1:1" x14ac:dyDescent="0.25">
      <c r="A305" t="s">
        <v>1994</v>
      </c>
    </row>
    <row r="306" spans="1:1" x14ac:dyDescent="0.25">
      <c r="A306" t="s">
        <v>1996</v>
      </c>
    </row>
    <row r="307" spans="1:1" x14ac:dyDescent="0.25">
      <c r="A307" t="s">
        <v>1998</v>
      </c>
    </row>
    <row r="308" spans="1:1" x14ac:dyDescent="0.25">
      <c r="A308" t="s">
        <v>2000</v>
      </c>
    </row>
    <row r="309" spans="1:1" x14ac:dyDescent="0.25">
      <c r="A309" t="s">
        <v>2002</v>
      </c>
    </row>
    <row r="310" spans="1:1" x14ac:dyDescent="0.25">
      <c r="A310" t="s">
        <v>2178</v>
      </c>
    </row>
    <row r="311" spans="1:1" x14ac:dyDescent="0.25">
      <c r="A311" t="s">
        <v>2180</v>
      </c>
    </row>
    <row r="312" spans="1:1" x14ac:dyDescent="0.25">
      <c r="A312" t="s">
        <v>2182</v>
      </c>
    </row>
    <row r="313" spans="1:1" x14ac:dyDescent="0.25">
      <c r="A313" t="s">
        <v>2184</v>
      </c>
    </row>
    <row r="314" spans="1:1" x14ac:dyDescent="0.25">
      <c r="A314" t="s">
        <v>2185</v>
      </c>
    </row>
    <row r="315" spans="1:1" x14ac:dyDescent="0.25">
      <c r="A315" t="s">
        <v>2187</v>
      </c>
    </row>
    <row r="316" spans="1:1" x14ac:dyDescent="0.25">
      <c r="A316" t="s">
        <v>2189</v>
      </c>
    </row>
    <row r="317" spans="1:1" x14ac:dyDescent="0.25">
      <c r="A317" t="s">
        <v>2191</v>
      </c>
    </row>
    <row r="318" spans="1:1" x14ac:dyDescent="0.25">
      <c r="A318" t="s">
        <v>2193</v>
      </c>
    </row>
    <row r="319" spans="1:1" x14ac:dyDescent="0.25">
      <c r="A319" t="s">
        <v>2195</v>
      </c>
    </row>
    <row r="320" spans="1:1" x14ac:dyDescent="0.25">
      <c r="A320" t="s">
        <v>2197</v>
      </c>
    </row>
    <row r="321" spans="1:1" x14ac:dyDescent="0.25">
      <c r="A321" t="s">
        <v>2199</v>
      </c>
    </row>
    <row r="322" spans="1:1" x14ac:dyDescent="0.25">
      <c r="A322" t="s">
        <v>2201</v>
      </c>
    </row>
    <row r="323" spans="1:1" x14ac:dyDescent="0.25">
      <c r="A323" t="s">
        <v>2203</v>
      </c>
    </row>
    <row r="324" spans="1:1" x14ac:dyDescent="0.25">
      <c r="A324" t="s">
        <v>2204</v>
      </c>
    </row>
    <row r="325" spans="1:1" x14ac:dyDescent="0.25">
      <c r="A325" t="s">
        <v>2206</v>
      </c>
    </row>
    <row r="326" spans="1:1" x14ac:dyDescent="0.25">
      <c r="A326" t="s">
        <v>2208</v>
      </c>
    </row>
    <row r="327" spans="1:1" x14ac:dyDescent="0.25">
      <c r="A327" t="s">
        <v>2210</v>
      </c>
    </row>
    <row r="328" spans="1:1" x14ac:dyDescent="0.25">
      <c r="A328" t="s">
        <v>2212</v>
      </c>
    </row>
    <row r="329" spans="1:1" x14ac:dyDescent="0.25">
      <c r="A329" t="s">
        <v>2214</v>
      </c>
    </row>
    <row r="330" spans="1:1" x14ac:dyDescent="0.25">
      <c r="A330" t="s">
        <v>2216</v>
      </c>
    </row>
    <row r="331" spans="1:1" x14ac:dyDescent="0.25">
      <c r="A331" t="s">
        <v>2224</v>
      </c>
    </row>
    <row r="332" spans="1:1" x14ac:dyDescent="0.25">
      <c r="A332" t="s">
        <v>2226</v>
      </c>
    </row>
    <row r="333" spans="1:1" x14ac:dyDescent="0.25">
      <c r="A333" t="s">
        <v>2228</v>
      </c>
    </row>
    <row r="334" spans="1:1" x14ac:dyDescent="0.25">
      <c r="A334" t="s">
        <v>2229</v>
      </c>
    </row>
    <row r="335" spans="1:1" x14ac:dyDescent="0.25">
      <c r="A335" t="s">
        <v>2231</v>
      </c>
    </row>
    <row r="336" spans="1:1" x14ac:dyDescent="0.25">
      <c r="A336" t="s">
        <v>2233</v>
      </c>
    </row>
    <row r="337" spans="1:1" x14ac:dyDescent="0.25">
      <c r="A337" t="s">
        <v>2235</v>
      </c>
    </row>
    <row r="338" spans="1:1" x14ac:dyDescent="0.25">
      <c r="A338" t="s">
        <v>2237</v>
      </c>
    </row>
    <row r="339" spans="1:1" x14ac:dyDescent="0.25">
      <c r="A339" t="s">
        <v>2239</v>
      </c>
    </row>
    <row r="340" spans="1:1" x14ac:dyDescent="0.25">
      <c r="A340" t="s">
        <v>2241</v>
      </c>
    </row>
    <row r="341" spans="1:1" x14ac:dyDescent="0.25">
      <c r="A341" t="s">
        <v>2243</v>
      </c>
    </row>
    <row r="342" spans="1:1" x14ac:dyDescent="0.25">
      <c r="A342" t="s">
        <v>2245</v>
      </c>
    </row>
    <row r="343" spans="1:1" x14ac:dyDescent="0.25">
      <c r="A343" t="s">
        <v>2245</v>
      </c>
    </row>
    <row r="344" spans="1:1" x14ac:dyDescent="0.25">
      <c r="A344" t="s">
        <v>2248</v>
      </c>
    </row>
    <row r="345" spans="1:1" x14ac:dyDescent="0.25">
      <c r="A345" t="s">
        <v>2250</v>
      </c>
    </row>
    <row r="346" spans="1:1" x14ac:dyDescent="0.25">
      <c r="A346" t="s">
        <v>2252</v>
      </c>
    </row>
    <row r="347" spans="1:1" x14ac:dyDescent="0.25">
      <c r="A347" t="s">
        <v>2254</v>
      </c>
    </row>
    <row r="348" spans="1:1" x14ac:dyDescent="0.25">
      <c r="A348" t="s">
        <v>2256</v>
      </c>
    </row>
    <row r="349" spans="1:1" x14ac:dyDescent="0.25">
      <c r="A349" t="s">
        <v>2258</v>
      </c>
    </row>
    <row r="350" spans="1:1" x14ac:dyDescent="0.25">
      <c r="A350" t="s">
        <v>2260</v>
      </c>
    </row>
    <row r="351" spans="1:1" x14ac:dyDescent="0.25">
      <c r="A351" t="s">
        <v>2262</v>
      </c>
    </row>
    <row r="352" spans="1:1" x14ac:dyDescent="0.25">
      <c r="A352" t="s">
        <v>2264</v>
      </c>
    </row>
    <row r="353" spans="1:1" x14ac:dyDescent="0.25">
      <c r="A353" t="s">
        <v>2266</v>
      </c>
    </row>
    <row r="354" spans="1:1" x14ac:dyDescent="0.25">
      <c r="A354" t="s">
        <v>2268</v>
      </c>
    </row>
    <row r="355" spans="1:1" x14ac:dyDescent="0.25">
      <c r="A355" t="s">
        <v>2270</v>
      </c>
    </row>
    <row r="356" spans="1:1" x14ac:dyDescent="0.25">
      <c r="A356" t="s">
        <v>2272</v>
      </c>
    </row>
    <row r="357" spans="1:1" x14ac:dyDescent="0.25">
      <c r="A357" t="s">
        <v>2274</v>
      </c>
    </row>
    <row r="358" spans="1:1" x14ac:dyDescent="0.25">
      <c r="A358" t="s">
        <v>2276</v>
      </c>
    </row>
    <row r="359" spans="1:1" x14ac:dyDescent="0.25">
      <c r="A359" t="s">
        <v>2278</v>
      </c>
    </row>
    <row r="360" spans="1:1" x14ac:dyDescent="0.25">
      <c r="A360" t="s">
        <v>2280</v>
      </c>
    </row>
    <row r="361" spans="1:1" x14ac:dyDescent="0.25">
      <c r="A361" t="s">
        <v>2282</v>
      </c>
    </row>
    <row r="362" spans="1:1" x14ac:dyDescent="0.25">
      <c r="A362" t="s">
        <v>2284</v>
      </c>
    </row>
    <row r="363" spans="1:1" x14ac:dyDescent="0.25">
      <c r="A363" t="s">
        <v>2286</v>
      </c>
    </row>
    <row r="364" spans="1:1" x14ac:dyDescent="0.25">
      <c r="A364" t="s">
        <v>2310</v>
      </c>
    </row>
    <row r="365" spans="1:1" x14ac:dyDescent="0.25">
      <c r="A365" t="s">
        <v>2312</v>
      </c>
    </row>
    <row r="366" spans="1:1" x14ac:dyDescent="0.25">
      <c r="A366" t="s">
        <v>2314</v>
      </c>
    </row>
    <row r="367" spans="1:1" x14ac:dyDescent="0.25">
      <c r="A367" t="s">
        <v>2316</v>
      </c>
    </row>
    <row r="368" spans="1:1" x14ac:dyDescent="0.25">
      <c r="A368" t="s">
        <v>2318</v>
      </c>
    </row>
    <row r="369" spans="1:1" x14ac:dyDescent="0.25">
      <c r="A369" t="s">
        <v>2320</v>
      </c>
    </row>
    <row r="370" spans="1:1" x14ac:dyDescent="0.25">
      <c r="A370" t="s">
        <v>2322</v>
      </c>
    </row>
    <row r="371" spans="1:1" x14ac:dyDescent="0.25">
      <c r="A371" t="s">
        <v>2335</v>
      </c>
    </row>
    <row r="372" spans="1:1" x14ac:dyDescent="0.25">
      <c r="A372" t="s">
        <v>2337</v>
      </c>
    </row>
    <row r="373" spans="1:1" x14ac:dyDescent="0.25">
      <c r="A373" t="s">
        <v>2339</v>
      </c>
    </row>
    <row r="374" spans="1:1" x14ac:dyDescent="0.25">
      <c r="A374" t="s">
        <v>2341</v>
      </c>
    </row>
    <row r="375" spans="1:1" x14ac:dyDescent="0.25">
      <c r="A375" t="s">
        <v>2343</v>
      </c>
    </row>
    <row r="376" spans="1:1" x14ac:dyDescent="0.25">
      <c r="A376" t="s">
        <v>2345</v>
      </c>
    </row>
    <row r="377" spans="1:1" x14ac:dyDescent="0.25">
      <c r="A377" t="s">
        <v>2347</v>
      </c>
    </row>
    <row r="378" spans="1:1" x14ac:dyDescent="0.25">
      <c r="A378" t="s">
        <v>2349</v>
      </c>
    </row>
    <row r="379" spans="1:1" x14ac:dyDescent="0.25">
      <c r="A379" t="s">
        <v>2351</v>
      </c>
    </row>
    <row r="380" spans="1:1" x14ac:dyDescent="0.25">
      <c r="A380" t="s">
        <v>2353</v>
      </c>
    </row>
    <row r="381" spans="1:1" x14ac:dyDescent="0.25">
      <c r="A381" t="s">
        <v>2355</v>
      </c>
    </row>
    <row r="382" spans="1:1" x14ac:dyDescent="0.25">
      <c r="A382" t="s">
        <v>2357</v>
      </c>
    </row>
    <row r="383" spans="1:1" x14ac:dyDescent="0.25">
      <c r="A383" t="s">
        <v>2359</v>
      </c>
    </row>
    <row r="384" spans="1:1" x14ac:dyDescent="0.25">
      <c r="A384" t="s">
        <v>2359</v>
      </c>
    </row>
    <row r="385" spans="1:1" x14ac:dyDescent="0.25">
      <c r="A385" t="s">
        <v>2362</v>
      </c>
    </row>
    <row r="386" spans="1:1" x14ac:dyDescent="0.25">
      <c r="A386" t="s">
        <v>2364</v>
      </c>
    </row>
    <row r="387" spans="1:1" x14ac:dyDescent="0.25">
      <c r="A387" t="s">
        <v>2366</v>
      </c>
    </row>
    <row r="388" spans="1:1" x14ac:dyDescent="0.25">
      <c r="A388" t="s">
        <v>2367</v>
      </c>
    </row>
    <row r="389" spans="1:1" x14ac:dyDescent="0.25">
      <c r="A389" t="s">
        <v>2369</v>
      </c>
    </row>
    <row r="390" spans="1:1" x14ac:dyDescent="0.25">
      <c r="A390" t="s">
        <v>2370</v>
      </c>
    </row>
    <row r="391" spans="1:1" x14ac:dyDescent="0.25">
      <c r="A391" t="s">
        <v>2394</v>
      </c>
    </row>
    <row r="392" spans="1:1" x14ac:dyDescent="0.25">
      <c r="A392" t="s">
        <v>2411</v>
      </c>
    </row>
    <row r="393" spans="1:1" x14ac:dyDescent="0.25">
      <c r="A393" t="s">
        <v>2420</v>
      </c>
    </row>
    <row r="394" spans="1:1" x14ac:dyDescent="0.25">
      <c r="A394" t="s">
        <v>2428</v>
      </c>
    </row>
    <row r="395" spans="1:1" x14ac:dyDescent="0.25">
      <c r="A395" t="s">
        <v>2430</v>
      </c>
    </row>
    <row r="396" spans="1:1" x14ac:dyDescent="0.25">
      <c r="A396" t="s">
        <v>2468</v>
      </c>
    </row>
    <row r="397" spans="1:1" x14ac:dyDescent="0.25">
      <c r="A397" t="s">
        <v>2470</v>
      </c>
    </row>
    <row r="398" spans="1:1" x14ac:dyDescent="0.25">
      <c r="A398" t="s">
        <v>2472</v>
      </c>
    </row>
    <row r="399" spans="1:1" x14ac:dyDescent="0.25">
      <c r="A399" t="s">
        <v>2474</v>
      </c>
    </row>
    <row r="400" spans="1:1" x14ac:dyDescent="0.25">
      <c r="A400" t="s">
        <v>2477</v>
      </c>
    </row>
    <row r="401" spans="1:1" x14ac:dyDescent="0.25">
      <c r="A401" t="s">
        <v>2479</v>
      </c>
    </row>
    <row r="402" spans="1:1" x14ac:dyDescent="0.25">
      <c r="A402" t="s">
        <v>2481</v>
      </c>
    </row>
    <row r="403" spans="1:1" x14ac:dyDescent="0.25">
      <c r="A403" t="s">
        <v>2482</v>
      </c>
    </row>
    <row r="404" spans="1:1" x14ac:dyDescent="0.25">
      <c r="A404" t="s">
        <v>2483</v>
      </c>
    </row>
    <row r="405" spans="1:1" x14ac:dyDescent="0.25">
      <c r="A405" t="s">
        <v>2485</v>
      </c>
    </row>
    <row r="406" spans="1:1" x14ac:dyDescent="0.25">
      <c r="A406" t="s">
        <v>2487</v>
      </c>
    </row>
    <row r="407" spans="1:1" x14ac:dyDescent="0.25">
      <c r="A407" t="s">
        <v>2489</v>
      </c>
    </row>
    <row r="408" spans="1:1" x14ac:dyDescent="0.25">
      <c r="A408" t="s">
        <v>2531</v>
      </c>
    </row>
    <row r="409" spans="1:1" x14ac:dyDescent="0.25">
      <c r="A409" t="s">
        <v>2533</v>
      </c>
    </row>
    <row r="410" spans="1:1" x14ac:dyDescent="0.25">
      <c r="A410" t="s">
        <v>2535</v>
      </c>
    </row>
    <row r="411" spans="1:1" x14ac:dyDescent="0.25">
      <c r="A411" t="s">
        <v>2537</v>
      </c>
    </row>
    <row r="412" spans="1:1" x14ac:dyDescent="0.25">
      <c r="A412" t="s">
        <v>2565</v>
      </c>
    </row>
    <row r="413" spans="1:1" x14ac:dyDescent="0.25">
      <c r="A413" t="s">
        <v>2570</v>
      </c>
    </row>
    <row r="414" spans="1:1" x14ac:dyDescent="0.25">
      <c r="A414" t="s">
        <v>2572</v>
      </c>
    </row>
    <row r="415" spans="1:1" x14ac:dyDescent="0.25">
      <c r="A415" t="s">
        <v>2580</v>
      </c>
    </row>
    <row r="416" spans="1:1" x14ac:dyDescent="0.25">
      <c r="A416" t="s">
        <v>2582</v>
      </c>
    </row>
    <row r="417" spans="1:1" x14ac:dyDescent="0.25">
      <c r="A417" t="s">
        <v>2584</v>
      </c>
    </row>
    <row r="418" spans="1:1" x14ac:dyDescent="0.25">
      <c r="A418" t="s">
        <v>2586</v>
      </c>
    </row>
    <row r="419" spans="1:1" x14ac:dyDescent="0.25">
      <c r="A419" t="s">
        <v>2914</v>
      </c>
    </row>
    <row r="420" spans="1:1" x14ac:dyDescent="0.25">
      <c r="A420" t="s">
        <v>2916</v>
      </c>
    </row>
    <row r="421" spans="1:1" x14ac:dyDescent="0.25">
      <c r="A421" t="s">
        <v>2918</v>
      </c>
    </row>
    <row r="422" spans="1:1" x14ac:dyDescent="0.25">
      <c r="A422" t="s">
        <v>2920</v>
      </c>
    </row>
    <row r="423" spans="1:1" x14ac:dyDescent="0.25">
      <c r="A423" t="s">
        <v>2922</v>
      </c>
    </row>
    <row r="424" spans="1:1" x14ac:dyDescent="0.25">
      <c r="A424" t="s">
        <v>2924</v>
      </c>
    </row>
    <row r="425" spans="1:1" x14ac:dyDescent="0.25">
      <c r="A425" t="s">
        <v>2926</v>
      </c>
    </row>
    <row r="426" spans="1:1" x14ac:dyDescent="0.25">
      <c r="A426" t="s">
        <v>2928</v>
      </c>
    </row>
    <row r="427" spans="1:1" x14ac:dyDescent="0.25">
      <c r="A427" t="s">
        <v>2930</v>
      </c>
    </row>
    <row r="428" spans="1:1" x14ac:dyDescent="0.25">
      <c r="A428" t="s">
        <v>2932</v>
      </c>
    </row>
    <row r="429" spans="1:1" x14ac:dyDescent="0.25">
      <c r="A429" t="s">
        <v>2934</v>
      </c>
    </row>
    <row r="430" spans="1:1" x14ac:dyDescent="0.25">
      <c r="A430" t="s">
        <v>2936</v>
      </c>
    </row>
    <row r="431" spans="1:1" x14ac:dyDescent="0.25">
      <c r="A431" t="s">
        <v>2937</v>
      </c>
    </row>
    <row r="432" spans="1:1" x14ac:dyDescent="0.25">
      <c r="A432" t="s">
        <v>2939</v>
      </c>
    </row>
    <row r="433" spans="1:1" x14ac:dyDescent="0.25">
      <c r="A433" t="s">
        <v>2941</v>
      </c>
    </row>
    <row r="434" spans="1:1" x14ac:dyDescent="0.25">
      <c r="A434" t="s">
        <v>2943</v>
      </c>
    </row>
    <row r="435" spans="1:1" x14ac:dyDescent="0.25">
      <c r="A435" t="s">
        <v>2945</v>
      </c>
    </row>
    <row r="436" spans="1:1" x14ac:dyDescent="0.25">
      <c r="A436" t="s">
        <v>2947</v>
      </c>
    </row>
    <row r="437" spans="1:1" x14ac:dyDescent="0.25">
      <c r="A437" t="s">
        <v>2949</v>
      </c>
    </row>
    <row r="438" spans="1:1" x14ac:dyDescent="0.25">
      <c r="A438" t="s">
        <v>2951</v>
      </c>
    </row>
    <row r="439" spans="1:1" x14ac:dyDescent="0.25">
      <c r="A439" t="s">
        <v>2953</v>
      </c>
    </row>
    <row r="440" spans="1:1" x14ac:dyDescent="0.25">
      <c r="A440" t="s">
        <v>2955</v>
      </c>
    </row>
    <row r="441" spans="1:1" x14ac:dyDescent="0.25">
      <c r="A441" t="s">
        <v>2957</v>
      </c>
    </row>
    <row r="442" spans="1:1" x14ac:dyDescent="0.25">
      <c r="A442" t="s">
        <v>2959</v>
      </c>
    </row>
    <row r="443" spans="1:1" x14ac:dyDescent="0.25">
      <c r="A443" t="s">
        <v>2961</v>
      </c>
    </row>
    <row r="444" spans="1:1" x14ac:dyDescent="0.25">
      <c r="A444" t="s">
        <v>2963</v>
      </c>
    </row>
    <row r="445" spans="1:1" x14ac:dyDescent="0.25">
      <c r="A445" t="s">
        <v>2965</v>
      </c>
    </row>
    <row r="446" spans="1:1" x14ac:dyDescent="0.25">
      <c r="A446" t="s">
        <v>2967</v>
      </c>
    </row>
    <row r="447" spans="1:1" x14ac:dyDescent="0.25">
      <c r="A447" t="s">
        <v>2969</v>
      </c>
    </row>
    <row r="448" spans="1:1" x14ac:dyDescent="0.25">
      <c r="A448" t="s">
        <v>2971</v>
      </c>
    </row>
    <row r="449" spans="1:1" x14ac:dyDescent="0.25">
      <c r="A449" t="s">
        <v>2973</v>
      </c>
    </row>
    <row r="450" spans="1:1" x14ac:dyDescent="0.25">
      <c r="A450" t="s">
        <v>2975</v>
      </c>
    </row>
    <row r="451" spans="1:1" x14ac:dyDescent="0.25">
      <c r="A451" t="s">
        <v>2977</v>
      </c>
    </row>
    <row r="452" spans="1:1" x14ac:dyDescent="0.25">
      <c r="A452" t="s">
        <v>2979</v>
      </c>
    </row>
    <row r="453" spans="1:1" x14ac:dyDescent="0.25">
      <c r="A453" t="s">
        <v>2981</v>
      </c>
    </row>
    <row r="454" spans="1:1" x14ac:dyDescent="0.25">
      <c r="A454" t="s">
        <v>2983</v>
      </c>
    </row>
    <row r="455" spans="1:1" x14ac:dyDescent="0.25">
      <c r="A455" t="s">
        <v>2986</v>
      </c>
    </row>
    <row r="456" spans="1:1" x14ac:dyDescent="0.25">
      <c r="A456" t="s">
        <v>2989</v>
      </c>
    </row>
    <row r="457" spans="1:1" x14ac:dyDescent="0.25">
      <c r="A457" t="s">
        <v>2991</v>
      </c>
    </row>
    <row r="458" spans="1:1" x14ac:dyDescent="0.25">
      <c r="A458" t="s">
        <v>2993</v>
      </c>
    </row>
    <row r="459" spans="1:1" x14ac:dyDescent="0.25">
      <c r="A459" t="s">
        <v>2996</v>
      </c>
    </row>
    <row r="460" spans="1:1" x14ac:dyDescent="0.25">
      <c r="A460" t="s">
        <v>2998</v>
      </c>
    </row>
    <row r="461" spans="1:1" x14ac:dyDescent="0.25">
      <c r="A461" t="s">
        <v>3000</v>
      </c>
    </row>
    <row r="462" spans="1:1" x14ac:dyDescent="0.25">
      <c r="A462" t="s">
        <v>3002</v>
      </c>
    </row>
    <row r="463" spans="1:1" x14ac:dyDescent="0.25">
      <c r="A463" t="s">
        <v>3004</v>
      </c>
    </row>
    <row r="464" spans="1:1" x14ac:dyDescent="0.25">
      <c r="A464" t="s">
        <v>3006</v>
      </c>
    </row>
    <row r="465" spans="1:1" x14ac:dyDescent="0.25">
      <c r="A465" t="s">
        <v>3008</v>
      </c>
    </row>
    <row r="466" spans="1:1" x14ac:dyDescent="0.25">
      <c r="A466" t="s">
        <v>3010</v>
      </c>
    </row>
    <row r="467" spans="1:1" x14ac:dyDescent="0.25">
      <c r="A467" t="s">
        <v>3012</v>
      </c>
    </row>
    <row r="468" spans="1:1" x14ac:dyDescent="0.25">
      <c r="A468" t="s">
        <v>3014</v>
      </c>
    </row>
    <row r="469" spans="1:1" x14ac:dyDescent="0.25">
      <c r="A469" t="s">
        <v>3016</v>
      </c>
    </row>
    <row r="470" spans="1:1" x14ac:dyDescent="0.25">
      <c r="A470" t="s">
        <v>3018</v>
      </c>
    </row>
    <row r="471" spans="1:1" x14ac:dyDescent="0.25">
      <c r="A471" t="s">
        <v>3020</v>
      </c>
    </row>
    <row r="472" spans="1:1" x14ac:dyDescent="0.25">
      <c r="A472" t="s">
        <v>3022</v>
      </c>
    </row>
    <row r="473" spans="1:1" x14ac:dyDescent="0.25">
      <c r="A473" t="s">
        <v>3023</v>
      </c>
    </row>
    <row r="474" spans="1:1" x14ac:dyDescent="0.25">
      <c r="A474" t="s">
        <v>3025</v>
      </c>
    </row>
    <row r="475" spans="1:1" x14ac:dyDescent="0.25">
      <c r="A475" t="s">
        <v>2815</v>
      </c>
    </row>
    <row r="476" spans="1:1" x14ac:dyDescent="0.25">
      <c r="A476" t="s">
        <v>2817</v>
      </c>
    </row>
    <row r="477" spans="1:1" x14ac:dyDescent="0.25">
      <c r="A477" t="s">
        <v>2819</v>
      </c>
    </row>
    <row r="478" spans="1:1" x14ac:dyDescent="0.25">
      <c r="A478" t="s">
        <v>2821</v>
      </c>
    </row>
    <row r="479" spans="1:1" x14ac:dyDescent="0.25">
      <c r="A479" t="s">
        <v>2823</v>
      </c>
    </row>
    <row r="480" spans="1:1" x14ac:dyDescent="0.25">
      <c r="A480" t="s">
        <v>2825</v>
      </c>
    </row>
    <row r="481" spans="1:1" x14ac:dyDescent="0.25">
      <c r="A481" t="s">
        <v>2827</v>
      </c>
    </row>
    <row r="482" spans="1:1" x14ac:dyDescent="0.25">
      <c r="A482" t="s">
        <v>2829</v>
      </c>
    </row>
    <row r="483" spans="1:1" x14ac:dyDescent="0.25">
      <c r="A483" t="s">
        <v>2831</v>
      </c>
    </row>
    <row r="484" spans="1:1" x14ac:dyDescent="0.25">
      <c r="A484" t="s">
        <v>2833</v>
      </c>
    </row>
    <row r="485" spans="1:1" x14ac:dyDescent="0.25">
      <c r="A485" t="s">
        <v>2835</v>
      </c>
    </row>
    <row r="486" spans="1:1" x14ac:dyDescent="0.25">
      <c r="A486" t="s">
        <v>2837</v>
      </c>
    </row>
    <row r="487" spans="1:1" x14ac:dyDescent="0.25">
      <c r="A487" t="s">
        <v>2839</v>
      </c>
    </row>
    <row r="488" spans="1:1" x14ac:dyDescent="0.25">
      <c r="A488" t="s">
        <v>2841</v>
      </c>
    </row>
    <row r="489" spans="1:1" x14ac:dyDescent="0.25">
      <c r="A489" t="s">
        <v>2843</v>
      </c>
    </row>
    <row r="490" spans="1:1" x14ac:dyDescent="0.25">
      <c r="A490" t="s">
        <v>2845</v>
      </c>
    </row>
    <row r="491" spans="1:1" x14ac:dyDescent="0.25">
      <c r="A491" t="s">
        <v>2847</v>
      </c>
    </row>
    <row r="492" spans="1:1" x14ac:dyDescent="0.25">
      <c r="A492" t="s">
        <v>2849</v>
      </c>
    </row>
    <row r="493" spans="1:1" x14ac:dyDescent="0.25">
      <c r="A493" t="s">
        <v>2848</v>
      </c>
    </row>
    <row r="494" spans="1:1" x14ac:dyDescent="0.25">
      <c r="A494" t="s">
        <v>2851</v>
      </c>
    </row>
    <row r="495" spans="1:1" x14ac:dyDescent="0.25">
      <c r="A495" t="s">
        <v>2853</v>
      </c>
    </row>
    <row r="496" spans="1:1" x14ac:dyDescent="0.25">
      <c r="A496" t="s">
        <v>2855</v>
      </c>
    </row>
    <row r="497" spans="1:1" x14ac:dyDescent="0.25">
      <c r="A497" t="s">
        <v>2857</v>
      </c>
    </row>
    <row r="498" spans="1:1" x14ac:dyDescent="0.25">
      <c r="A498" t="s">
        <v>2859</v>
      </c>
    </row>
    <row r="499" spans="1:1" x14ac:dyDescent="0.25">
      <c r="A499" t="s">
        <v>2861</v>
      </c>
    </row>
    <row r="500" spans="1:1" x14ac:dyDescent="0.25">
      <c r="A500" t="s">
        <v>2863</v>
      </c>
    </row>
    <row r="501" spans="1:1" x14ac:dyDescent="0.25">
      <c r="A501" t="s">
        <v>2864</v>
      </c>
    </row>
    <row r="502" spans="1:1" x14ac:dyDescent="0.25">
      <c r="A502" t="s">
        <v>2866</v>
      </c>
    </row>
    <row r="503" spans="1:1" x14ac:dyDescent="0.25">
      <c r="A503" t="s">
        <v>2868</v>
      </c>
    </row>
    <row r="504" spans="1:1" x14ac:dyDescent="0.25">
      <c r="A504" t="s">
        <v>2870</v>
      </c>
    </row>
    <row r="505" spans="1:1" x14ac:dyDescent="0.25">
      <c r="A505" t="s">
        <v>2872</v>
      </c>
    </row>
    <row r="506" spans="1:1" x14ac:dyDescent="0.25">
      <c r="A506" t="s">
        <v>2873</v>
      </c>
    </row>
    <row r="507" spans="1:1" x14ac:dyDescent="0.25">
      <c r="A507" t="s">
        <v>2875</v>
      </c>
    </row>
    <row r="508" spans="1:1" x14ac:dyDescent="0.25">
      <c r="A508" t="s">
        <v>2878</v>
      </c>
    </row>
    <row r="509" spans="1:1" x14ac:dyDescent="0.25">
      <c r="A509" t="s">
        <v>2878</v>
      </c>
    </row>
    <row r="510" spans="1:1" x14ac:dyDescent="0.25">
      <c r="A510" t="s">
        <v>2880</v>
      </c>
    </row>
    <row r="511" spans="1:1" x14ac:dyDescent="0.25">
      <c r="A511" t="s">
        <v>2880</v>
      </c>
    </row>
    <row r="512" spans="1:1" x14ac:dyDescent="0.25">
      <c r="A512" t="s">
        <v>2882</v>
      </c>
    </row>
    <row r="513" spans="1:1" x14ac:dyDescent="0.25">
      <c r="A513" t="s">
        <v>2882</v>
      </c>
    </row>
    <row r="514" spans="1:1" x14ac:dyDescent="0.25">
      <c r="A514" t="s">
        <v>2884</v>
      </c>
    </row>
    <row r="515" spans="1:1" x14ac:dyDescent="0.25">
      <c r="A515" t="s">
        <v>2884</v>
      </c>
    </row>
    <row r="516" spans="1:1" x14ac:dyDescent="0.25">
      <c r="A516" t="s">
        <v>2886</v>
      </c>
    </row>
    <row r="517" spans="1:1" x14ac:dyDescent="0.25">
      <c r="A517" t="s">
        <v>2886</v>
      </c>
    </row>
    <row r="518" spans="1:1" x14ac:dyDescent="0.25">
      <c r="A518" t="s">
        <v>2888</v>
      </c>
    </row>
    <row r="519" spans="1:1" x14ac:dyDescent="0.25">
      <c r="A519" t="s">
        <v>2888</v>
      </c>
    </row>
    <row r="520" spans="1:1" x14ac:dyDescent="0.25">
      <c r="A520" t="s">
        <v>2621</v>
      </c>
    </row>
    <row r="521" spans="1:1" x14ac:dyDescent="0.25">
      <c r="A521" t="s">
        <v>2623</v>
      </c>
    </row>
    <row r="522" spans="1:1" x14ac:dyDescent="0.25">
      <c r="A522" t="s">
        <v>2625</v>
      </c>
    </row>
    <row r="523" spans="1:1" x14ac:dyDescent="0.25">
      <c r="A523" t="s">
        <v>2627</v>
      </c>
    </row>
    <row r="524" spans="1:1" x14ac:dyDescent="0.25">
      <c r="A524" t="s">
        <v>2629</v>
      </c>
    </row>
    <row r="525" spans="1:1" x14ac:dyDescent="0.25">
      <c r="A525" t="s">
        <v>2631</v>
      </c>
    </row>
    <row r="526" spans="1:1" x14ac:dyDescent="0.25">
      <c r="A526" t="s">
        <v>2633</v>
      </c>
    </row>
    <row r="527" spans="1:1" x14ac:dyDescent="0.25">
      <c r="A527" t="s">
        <v>2634</v>
      </c>
    </row>
    <row r="528" spans="1:1" x14ac:dyDescent="0.25">
      <c r="A528" t="s">
        <v>2635</v>
      </c>
    </row>
    <row r="529" spans="1:1" x14ac:dyDescent="0.25">
      <c r="A529" t="s">
        <v>2637</v>
      </c>
    </row>
    <row r="530" spans="1:1" x14ac:dyDescent="0.25">
      <c r="A530" t="s">
        <v>2638</v>
      </c>
    </row>
    <row r="531" spans="1:1" x14ac:dyDescent="0.25">
      <c r="A531" t="s">
        <v>2640</v>
      </c>
    </row>
    <row r="532" spans="1:1" x14ac:dyDescent="0.25">
      <c r="A532" t="s">
        <v>2641</v>
      </c>
    </row>
    <row r="533" spans="1:1" x14ac:dyDescent="0.25">
      <c r="A533" t="s">
        <v>2642</v>
      </c>
    </row>
    <row r="534" spans="1:1" x14ac:dyDescent="0.25">
      <c r="A534" t="s">
        <v>2643</v>
      </c>
    </row>
    <row r="535" spans="1:1" x14ac:dyDescent="0.25">
      <c r="A535" t="s">
        <v>2644</v>
      </c>
    </row>
    <row r="536" spans="1:1" x14ac:dyDescent="0.25">
      <c r="A536" t="s">
        <v>2646</v>
      </c>
    </row>
    <row r="537" spans="1:1" x14ac:dyDescent="0.25">
      <c r="A537" t="s">
        <v>2648</v>
      </c>
    </row>
    <row r="538" spans="1:1" x14ac:dyDescent="0.25">
      <c r="A538" t="s">
        <v>2650</v>
      </c>
    </row>
    <row r="539" spans="1:1" x14ac:dyDescent="0.25">
      <c r="A539" t="s">
        <v>2652</v>
      </c>
    </row>
    <row r="540" spans="1:1" x14ac:dyDescent="0.25">
      <c r="A540" t="s">
        <v>2654</v>
      </c>
    </row>
    <row r="541" spans="1:1" x14ac:dyDescent="0.25">
      <c r="A541" t="s">
        <v>2656</v>
      </c>
    </row>
    <row r="542" spans="1:1" x14ac:dyDescent="0.25">
      <c r="A542" t="s">
        <v>2658</v>
      </c>
    </row>
    <row r="543" spans="1:1" x14ac:dyDescent="0.25">
      <c r="A543" t="s">
        <v>2660</v>
      </c>
    </row>
    <row r="544" spans="1:1" x14ac:dyDescent="0.25">
      <c r="A544" t="s">
        <v>2662</v>
      </c>
    </row>
    <row r="545" spans="1:1" x14ac:dyDescent="0.25">
      <c r="A545" t="s">
        <v>2664</v>
      </c>
    </row>
    <row r="546" spans="1:1" x14ac:dyDescent="0.25">
      <c r="A546" t="s">
        <v>2666</v>
      </c>
    </row>
    <row r="547" spans="1:1" x14ac:dyDescent="0.25">
      <c r="A547" t="s">
        <v>2668</v>
      </c>
    </row>
    <row r="548" spans="1:1" x14ac:dyDescent="0.25">
      <c r="A548" t="s">
        <v>2669</v>
      </c>
    </row>
    <row r="549" spans="1:1" x14ac:dyDescent="0.25">
      <c r="A549" t="s">
        <v>2670</v>
      </c>
    </row>
    <row r="550" spans="1:1" x14ac:dyDescent="0.25">
      <c r="A550" t="s">
        <v>2671</v>
      </c>
    </row>
    <row r="551" spans="1:1" x14ac:dyDescent="0.25">
      <c r="A551" t="s">
        <v>2673</v>
      </c>
    </row>
    <row r="552" spans="1:1" x14ac:dyDescent="0.25">
      <c r="A552" t="s">
        <v>2675</v>
      </c>
    </row>
    <row r="553" spans="1:1" x14ac:dyDescent="0.25">
      <c r="A553" t="s">
        <v>2677</v>
      </c>
    </row>
    <row r="554" spans="1:1" x14ac:dyDescent="0.25">
      <c r="A554" t="s">
        <v>2679</v>
      </c>
    </row>
    <row r="555" spans="1:1" x14ac:dyDescent="0.25">
      <c r="A555" t="s">
        <v>2681</v>
      </c>
    </row>
    <row r="556" spans="1:1" x14ac:dyDescent="0.25">
      <c r="A556" t="s">
        <v>2683</v>
      </c>
    </row>
    <row r="557" spans="1:1" x14ac:dyDescent="0.25">
      <c r="A557" t="s">
        <v>2685</v>
      </c>
    </row>
    <row r="558" spans="1:1" x14ac:dyDescent="0.25">
      <c r="A558" t="s">
        <v>2687</v>
      </c>
    </row>
    <row r="559" spans="1:1" x14ac:dyDescent="0.25">
      <c r="A559" t="s">
        <v>2689</v>
      </c>
    </row>
    <row r="560" spans="1:1" x14ac:dyDescent="0.25">
      <c r="A560" t="s">
        <v>2691</v>
      </c>
    </row>
    <row r="561" spans="1:6" x14ac:dyDescent="0.25">
      <c r="A561" t="s">
        <v>2693</v>
      </c>
    </row>
    <row r="562" spans="1:6" x14ac:dyDescent="0.25">
      <c r="A562" t="s">
        <v>2698</v>
      </c>
    </row>
    <row r="563" spans="1:6" x14ac:dyDescent="0.25">
      <c r="A563" s="186">
        <v>44265.523923611108</v>
      </c>
      <c r="C563" s="56">
        <v>44265.523923611108</v>
      </c>
      <c r="D563" s="189">
        <v>44265.523923611108</v>
      </c>
      <c r="E563" s="190">
        <v>44265.523923611108</v>
      </c>
      <c r="F563" s="191">
        <v>44265.536041666666</v>
      </c>
    </row>
    <row r="564" spans="1:6" x14ac:dyDescent="0.25">
      <c r="A564" s="186">
        <v>44266.512372685</v>
      </c>
      <c r="C564" s="56">
        <v>44266.512372685</v>
      </c>
      <c r="D564" s="189"/>
      <c r="E564" s="190">
        <v>44266.512372685</v>
      </c>
      <c r="F564" s="191">
        <v>44266.597152777998</v>
      </c>
    </row>
    <row r="565" spans="1:6" x14ac:dyDescent="0.25">
      <c r="A565" s="186">
        <v>44267.530972221997</v>
      </c>
      <c r="C565" s="56">
        <v>44267.530972221997</v>
      </c>
      <c r="D565" s="189"/>
      <c r="E565" s="190">
        <v>44267.530972221997</v>
      </c>
      <c r="F565" s="191">
        <v>44267.541006943997</v>
      </c>
    </row>
    <row r="566" spans="1:6" x14ac:dyDescent="0.25">
      <c r="A566" s="186">
        <v>44270.581412036998</v>
      </c>
      <c r="C566" s="56">
        <v>44270.581412036998</v>
      </c>
      <c r="E566" s="190">
        <v>44270.581412036998</v>
      </c>
      <c r="F566" s="191">
        <v>44270.585821758999</v>
      </c>
    </row>
    <row r="567" spans="1:6" x14ac:dyDescent="0.25">
      <c r="A567" s="186">
        <v>44270.762928240998</v>
      </c>
      <c r="C567" s="56">
        <v>44270.762928240998</v>
      </c>
      <c r="E567" s="190">
        <v>44270.762928240998</v>
      </c>
      <c r="F567" s="191">
        <v>44270.785046295998</v>
      </c>
    </row>
    <row r="568" spans="1:6" x14ac:dyDescent="0.25">
      <c r="A568" s="186">
        <v>44271.552361110997</v>
      </c>
      <c r="C568" s="56">
        <v>44271.552361110997</v>
      </c>
      <c r="E568" s="190">
        <v>44271.552361110997</v>
      </c>
      <c r="F568" s="191">
        <v>44271.583819444</v>
      </c>
    </row>
    <row r="569" spans="1:6" x14ac:dyDescent="0.25">
      <c r="A569" s="186">
        <v>44271.583831019001</v>
      </c>
      <c r="C569" s="56">
        <v>44271.583831019001</v>
      </c>
      <c r="E569" s="190">
        <v>44271.583831019001</v>
      </c>
      <c r="F569" s="191">
        <v>44271.720335648002</v>
      </c>
    </row>
    <row r="570" spans="1:6" x14ac:dyDescent="0.25">
      <c r="A570" s="186">
        <v>44271.591006944</v>
      </c>
      <c r="C570" s="56">
        <v>44271.591006944</v>
      </c>
      <c r="E570" s="190">
        <v>44271.591006944</v>
      </c>
      <c r="F570" s="191">
        <v>44271.720347221999</v>
      </c>
    </row>
    <row r="571" spans="1:6" x14ac:dyDescent="0.25">
      <c r="A571" s="186">
        <v>44271.720555555999</v>
      </c>
      <c r="C571" s="56">
        <v>44271.720555555999</v>
      </c>
      <c r="E571" s="190">
        <v>44271.720555555999</v>
      </c>
      <c r="F571" s="191">
        <v>44271.746180556001</v>
      </c>
    </row>
    <row r="572" spans="1:6" x14ac:dyDescent="0.25">
      <c r="A572" s="186">
        <v>44271.720879629996</v>
      </c>
      <c r="C572" s="56">
        <v>44271.720879629996</v>
      </c>
      <c r="E572" s="190">
        <v>44271.720879629996</v>
      </c>
      <c r="F572" s="191">
        <v>44271.746180556001</v>
      </c>
    </row>
    <row r="573" spans="1:6" x14ac:dyDescent="0.25">
      <c r="A573" s="186">
        <v>44272.572152777997</v>
      </c>
      <c r="C573" s="56">
        <v>44272.572152777997</v>
      </c>
      <c r="E573" s="190">
        <v>44272.572152777997</v>
      </c>
      <c r="F573" s="191">
        <v>44272.585347221997</v>
      </c>
    </row>
    <row r="574" spans="1:6" x14ac:dyDescent="0.25">
      <c r="A574" s="186">
        <v>44272.597361111002</v>
      </c>
      <c r="C574" s="56">
        <v>44272.597361111002</v>
      </c>
      <c r="E574" s="190">
        <v>44272.597361111002</v>
      </c>
      <c r="F574" s="191">
        <v>44272.622789351997</v>
      </c>
    </row>
    <row r="575" spans="1:6" x14ac:dyDescent="0.25">
      <c r="A575" s="186">
        <v>44272.597696759003</v>
      </c>
      <c r="C575" s="56">
        <v>44272.597696759003</v>
      </c>
      <c r="E575" s="190">
        <v>44272.597696759003</v>
      </c>
      <c r="F575" s="191">
        <v>44272.622800926001</v>
      </c>
    </row>
    <row r="576" spans="1:6" x14ac:dyDescent="0.25">
      <c r="A576" s="186">
        <v>44272.597824074001</v>
      </c>
      <c r="C576" s="56">
        <v>44272.597824074001</v>
      </c>
      <c r="E576" s="190">
        <v>44272.597824074001</v>
      </c>
      <c r="F576" s="191">
        <v>44272.622812499998</v>
      </c>
    </row>
    <row r="577" spans="1:6" x14ac:dyDescent="0.25">
      <c r="A577" s="186">
        <v>44272.601909721998</v>
      </c>
      <c r="C577" s="56">
        <v>44272.601909721998</v>
      </c>
      <c r="E577" s="190">
        <v>44272.601909721998</v>
      </c>
      <c r="F577" s="191">
        <v>44272.622824074002</v>
      </c>
    </row>
    <row r="578" spans="1:6" x14ac:dyDescent="0.25">
      <c r="A578" s="186">
        <v>44273.558506943999</v>
      </c>
      <c r="C578" s="56">
        <v>44273.558506943999</v>
      </c>
      <c r="E578" s="190">
        <v>44273.558506943999</v>
      </c>
      <c r="F578" s="191">
        <v>44273.581724536998</v>
      </c>
    </row>
    <row r="579" spans="1:6" x14ac:dyDescent="0.25">
      <c r="A579" s="186">
        <v>44274.583553240998</v>
      </c>
      <c r="C579" s="56">
        <v>44274.583553240998</v>
      </c>
      <c r="E579" s="190">
        <v>44274.583553240998</v>
      </c>
      <c r="F579" s="191">
        <v>44274.598391204003</v>
      </c>
    </row>
    <row r="580" spans="1:6" x14ac:dyDescent="0.25">
      <c r="A580" s="186">
        <v>44277.589293981</v>
      </c>
      <c r="C580" s="56">
        <v>44277.589293981</v>
      </c>
      <c r="E580" s="190">
        <v>44277.589293981</v>
      </c>
      <c r="F580" s="191">
        <v>44277.632847221998</v>
      </c>
    </row>
    <row r="581" spans="1:6" x14ac:dyDescent="0.25">
      <c r="A581" s="186">
        <v>44277.591018519</v>
      </c>
      <c r="C581" s="56">
        <v>44277.591018519</v>
      </c>
      <c r="E581" s="190">
        <v>44277.591018519</v>
      </c>
      <c r="F581" s="191">
        <v>44277.632847221998</v>
      </c>
    </row>
    <row r="582" spans="1:6" x14ac:dyDescent="0.25">
      <c r="A582" s="186">
        <v>44278.571967593001</v>
      </c>
      <c r="C582" s="56">
        <v>44278.571967593001</v>
      </c>
      <c r="E582" s="190">
        <v>44278.571967593001</v>
      </c>
      <c r="F582" s="191">
        <v>44278.572152777997</v>
      </c>
    </row>
    <row r="583" spans="1:6" x14ac:dyDescent="0.25">
      <c r="A583" s="186">
        <v>44278.572094907002</v>
      </c>
      <c r="C583" s="56">
        <v>44278.572094907002</v>
      </c>
      <c r="E583" s="190">
        <v>44278.572094907002</v>
      </c>
      <c r="F583" s="191">
        <v>44278.720798611001</v>
      </c>
    </row>
    <row r="584" spans="1:6" x14ac:dyDescent="0.25">
      <c r="A584" s="186">
        <v>44278.572314814999</v>
      </c>
      <c r="C584" s="56">
        <v>44278.572314814999</v>
      </c>
      <c r="E584" s="190">
        <v>44278.572314814999</v>
      </c>
      <c r="F584" s="191">
        <v>44278.720891204001</v>
      </c>
    </row>
    <row r="585" spans="1:6" x14ac:dyDescent="0.25">
      <c r="A585" s="186">
        <v>44278.575034722002</v>
      </c>
      <c r="C585" s="56">
        <v>44278.575034722002</v>
      </c>
      <c r="E585" s="190">
        <v>44278.575034722002</v>
      </c>
      <c r="F585" s="191">
        <v>44278.720914352001</v>
      </c>
    </row>
    <row r="586" spans="1:6" x14ac:dyDescent="0.25">
      <c r="A586" s="186">
        <v>44278.575057870003</v>
      </c>
      <c r="C586" s="56">
        <v>44278.575057870003</v>
      </c>
      <c r="E586" s="190">
        <v>44278.575057870003</v>
      </c>
      <c r="F586" s="191">
        <v>44278.720925925998</v>
      </c>
    </row>
    <row r="587" spans="1:6" x14ac:dyDescent="0.25">
      <c r="A587" s="186">
        <v>44278.575231481002</v>
      </c>
      <c r="C587" s="56">
        <v>44278.575231481002</v>
      </c>
      <c r="E587" s="190">
        <v>44278.575231481002</v>
      </c>
      <c r="F587" s="191">
        <v>44278.720937500002</v>
      </c>
    </row>
    <row r="588" spans="1:6" x14ac:dyDescent="0.25">
      <c r="A588" s="186">
        <v>44278.575254629999</v>
      </c>
      <c r="C588" s="56">
        <v>44278.575254629999</v>
      </c>
      <c r="E588" s="190">
        <v>44278.575254629999</v>
      </c>
      <c r="F588" s="191">
        <v>44278.720960648003</v>
      </c>
    </row>
    <row r="589" spans="1:6" x14ac:dyDescent="0.25">
      <c r="A589" s="186">
        <v>44278.584953703998</v>
      </c>
      <c r="C589" s="56">
        <v>44278.584953703998</v>
      </c>
      <c r="E589" s="190">
        <v>44278.584953703998</v>
      </c>
      <c r="F589" s="191">
        <v>44278.720972222</v>
      </c>
    </row>
    <row r="590" spans="1:6" x14ac:dyDescent="0.25">
      <c r="A590" s="186">
        <v>44278.698784722001</v>
      </c>
      <c r="C590" s="56">
        <v>44278.698784722001</v>
      </c>
      <c r="E590" s="190">
        <v>44278.698784722001</v>
      </c>
      <c r="F590" s="191">
        <v>44278.721018518998</v>
      </c>
    </row>
    <row r="591" spans="1:6" x14ac:dyDescent="0.25">
      <c r="A591" s="186">
        <v>44279.586631944003</v>
      </c>
      <c r="C591" s="56">
        <v>44279.586631944003</v>
      </c>
      <c r="E591" s="190">
        <v>44279.586631944003</v>
      </c>
      <c r="F591" s="191">
        <v>44279.640798610999</v>
      </c>
    </row>
    <row r="592" spans="1:6" x14ac:dyDescent="0.25">
      <c r="A592" s="186">
        <v>44280.590914351997</v>
      </c>
      <c r="C592" s="56">
        <v>44280.590914351997</v>
      </c>
      <c r="E592" s="190">
        <v>44280.590914351997</v>
      </c>
      <c r="F592" s="191">
        <v>44280.678298610997</v>
      </c>
    </row>
    <row r="593" spans="1:6" x14ac:dyDescent="0.25">
      <c r="A593" s="186">
        <v>44281.553912037001</v>
      </c>
      <c r="C593" s="56">
        <v>44281.553912037001</v>
      </c>
      <c r="E593" s="190">
        <v>44281.553912037001</v>
      </c>
      <c r="F593" s="191">
        <v>44281.647499999999</v>
      </c>
    </row>
    <row r="594" spans="1:6" x14ac:dyDescent="0.25">
      <c r="A594" s="186">
        <v>44284.625428241001</v>
      </c>
      <c r="C594" s="56">
        <v>44284.625428241001</v>
      </c>
      <c r="E594" s="190">
        <v>44284.625428241001</v>
      </c>
      <c r="F594" s="191">
        <v>44284.645381943999</v>
      </c>
    </row>
    <row r="595" spans="1:6" x14ac:dyDescent="0.25">
      <c r="A595" s="186">
        <v>44284.663634258999</v>
      </c>
      <c r="C595" s="56">
        <v>44284.663634258999</v>
      </c>
      <c r="E595" s="190">
        <v>44284.663634258999</v>
      </c>
      <c r="F595" s="191">
        <v>44284.705023148003</v>
      </c>
    </row>
    <row r="596" spans="1:6" x14ac:dyDescent="0.25">
      <c r="A596" s="186">
        <v>44285.609097221997</v>
      </c>
      <c r="C596" s="56">
        <v>44285.609097221997</v>
      </c>
      <c r="E596" s="190">
        <v>44285.609097221997</v>
      </c>
      <c r="F596" s="191">
        <v>44285.690219907003</v>
      </c>
    </row>
    <row r="597" spans="1:6" x14ac:dyDescent="0.25">
      <c r="A597" s="186">
        <v>44286.625844907001</v>
      </c>
      <c r="C597" s="56">
        <v>44286.625844907001</v>
      </c>
      <c r="E597" s="190">
        <v>44286.625844907001</v>
      </c>
      <c r="F597" s="191">
        <v>44286.667152777998</v>
      </c>
    </row>
    <row r="598" spans="1:6" x14ac:dyDescent="0.25">
      <c r="A598" s="186">
        <v>44286.685289351997</v>
      </c>
      <c r="C598" s="56">
        <v>44286.685289351997</v>
      </c>
      <c r="E598" s="190">
        <v>44286.685289351997</v>
      </c>
      <c r="F598" s="191">
        <v>44286.706446759003</v>
      </c>
    </row>
    <row r="599" spans="1:6" x14ac:dyDescent="0.25">
      <c r="A599" s="186">
        <v>44287.698483795997</v>
      </c>
      <c r="C599" s="56">
        <v>44287.698483795997</v>
      </c>
      <c r="E599" s="190">
        <v>44287.698483795997</v>
      </c>
      <c r="F599" s="191">
        <v>44287.700717592998</v>
      </c>
    </row>
    <row r="600" spans="1:6" x14ac:dyDescent="0.25">
      <c r="A600" s="186">
        <v>44287.726157407</v>
      </c>
      <c r="C600" s="56">
        <v>44287.726157407</v>
      </c>
      <c r="E600" s="190">
        <v>44287.726157407</v>
      </c>
      <c r="F600" s="191">
        <v>44287.829884259001</v>
      </c>
    </row>
    <row r="601" spans="1:6" x14ac:dyDescent="0.25">
      <c r="A601" s="186">
        <v>44291.621770833</v>
      </c>
      <c r="C601" s="56">
        <v>44291.621770833</v>
      </c>
      <c r="E601" s="190">
        <v>44291.621770833</v>
      </c>
      <c r="F601" s="191">
        <v>44291.661458333001</v>
      </c>
    </row>
    <row r="602" spans="1:6" x14ac:dyDescent="0.25">
      <c r="A602" s="186">
        <v>44292.628206018999</v>
      </c>
      <c r="C602" s="56">
        <v>44292.628206018999</v>
      </c>
      <c r="E602" s="190">
        <v>44292.628206018999</v>
      </c>
      <c r="F602" s="191">
        <v>44292.647071758998</v>
      </c>
    </row>
    <row r="603" spans="1:6" x14ac:dyDescent="0.25">
      <c r="A603" s="186">
        <v>44292.656793980997</v>
      </c>
      <c r="C603" s="56">
        <v>44292.656793980997</v>
      </c>
      <c r="E603" s="190">
        <v>44292.656793980997</v>
      </c>
      <c r="F603" s="191">
        <v>44292.65818287</v>
      </c>
    </row>
    <row r="604" spans="1:6" x14ac:dyDescent="0.25">
      <c r="A604" s="186">
        <v>44293.666631943997</v>
      </c>
      <c r="C604" s="56">
        <v>44293.666631943997</v>
      </c>
      <c r="E604" s="190">
        <v>44293.666631943997</v>
      </c>
      <c r="F604" s="191">
        <v>44293.679953703999</v>
      </c>
    </row>
    <row r="605" spans="1:6" x14ac:dyDescent="0.25">
      <c r="A605" s="186">
        <v>44293.683252315001</v>
      </c>
      <c r="C605" s="56">
        <v>44293.683252315001</v>
      </c>
      <c r="E605" s="190">
        <v>44293.683252315001</v>
      </c>
      <c r="F605" s="191">
        <v>44293.694953703998</v>
      </c>
    </row>
    <row r="606" spans="1:6" x14ac:dyDescent="0.25">
      <c r="A606" s="186">
        <v>44295.608877314997</v>
      </c>
      <c r="C606" s="56">
        <v>44295.608877314997</v>
      </c>
      <c r="E606" s="190">
        <v>44295.608877314997</v>
      </c>
      <c r="F606" s="191">
        <v>44295.664571759</v>
      </c>
    </row>
    <row r="607" spans="1:6" x14ac:dyDescent="0.25">
      <c r="A607" s="186">
        <v>44299.622222222002</v>
      </c>
      <c r="C607" s="56">
        <v>44299.622222222002</v>
      </c>
      <c r="E607" s="190">
        <v>44299.622222222002</v>
      </c>
      <c r="F607" s="191">
        <v>44299.645879629999</v>
      </c>
    </row>
    <row r="608" spans="1:6" x14ac:dyDescent="0.25">
      <c r="A608" s="186">
        <v>44300.594351852</v>
      </c>
      <c r="C608" s="56">
        <v>44300.594351852</v>
      </c>
      <c r="E608" s="190">
        <v>44300.594351852</v>
      </c>
      <c r="F608" s="191">
        <v>44300.693090278</v>
      </c>
    </row>
    <row r="609" spans="1:6" x14ac:dyDescent="0.25">
      <c r="A609" s="186">
        <v>44301.660150463002</v>
      </c>
      <c r="C609" s="56">
        <v>44301.660150463002</v>
      </c>
      <c r="E609" s="190">
        <v>44301.660150463002</v>
      </c>
      <c r="F609" s="191">
        <v>44301.690231481</v>
      </c>
    </row>
    <row r="610" spans="1:6" x14ac:dyDescent="0.25">
      <c r="A610" s="186">
        <v>44307.593263889001</v>
      </c>
      <c r="C610" s="56">
        <v>44307.593263889001</v>
      </c>
      <c r="E610" s="190">
        <v>44307.593263889001</v>
      </c>
      <c r="F610" s="191">
        <v>44307.610972221999</v>
      </c>
    </row>
    <row r="611" spans="1:6" x14ac:dyDescent="0.25">
      <c r="A611" s="186">
        <v>44307.649583332997</v>
      </c>
      <c r="C611" s="56">
        <v>44307.649583332997</v>
      </c>
      <c r="E611" s="190">
        <v>44307.649583332997</v>
      </c>
      <c r="F611" s="191">
        <v>44307.664074073997</v>
      </c>
    </row>
    <row r="612" spans="1:6" x14ac:dyDescent="0.25">
      <c r="A612" s="186">
        <v>44308.608622685002</v>
      </c>
      <c r="C612" s="56">
        <v>44308.608622685002</v>
      </c>
      <c r="E612" s="190">
        <v>44308.608622685002</v>
      </c>
      <c r="F612" s="191">
        <v>44308.626261573998</v>
      </c>
    </row>
    <row r="613" spans="1:6" x14ac:dyDescent="0.25">
      <c r="A613" s="186">
        <v>44308.676689815002</v>
      </c>
      <c r="C613" s="56">
        <v>44308.676689815002</v>
      </c>
      <c r="E613" s="190">
        <v>44308.676689815002</v>
      </c>
      <c r="F613" s="191">
        <v>44308.686215278001</v>
      </c>
    </row>
    <row r="614" spans="1:6" x14ac:dyDescent="0.25">
      <c r="A614" s="186">
        <v>44309.643483795997</v>
      </c>
      <c r="C614" s="56">
        <v>44309.643483795997</v>
      </c>
      <c r="E614" s="190">
        <v>44309.643483795997</v>
      </c>
      <c r="F614" s="191">
        <v>44309.650486111001</v>
      </c>
    </row>
    <row r="615" spans="1:6" x14ac:dyDescent="0.25">
      <c r="A615" s="186">
        <v>44309.650497684997</v>
      </c>
      <c r="C615" s="56">
        <v>44309.650497684997</v>
      </c>
      <c r="E615" s="190">
        <v>44309.650497684997</v>
      </c>
      <c r="F615" s="191">
        <v>44309.685937499999</v>
      </c>
    </row>
    <row r="616" spans="1:6" x14ac:dyDescent="0.25">
      <c r="A616" s="186">
        <v>44312.662175926002</v>
      </c>
      <c r="C616" s="56">
        <v>44312.662175926002</v>
      </c>
      <c r="E616" s="190">
        <v>44312.662175926002</v>
      </c>
      <c r="F616" s="191">
        <v>44312.751157407001</v>
      </c>
    </row>
    <row r="617" spans="1:6" x14ac:dyDescent="0.25">
      <c r="A617" s="186">
        <v>44313.652222222001</v>
      </c>
      <c r="C617" s="56">
        <v>44313.652222222001</v>
      </c>
      <c r="E617" s="190">
        <v>44313.652222222001</v>
      </c>
      <c r="F617" s="191">
        <v>44313.700393519</v>
      </c>
    </row>
    <row r="618" spans="1:6" x14ac:dyDescent="0.25">
      <c r="A618" s="186">
        <v>44313.732465278001</v>
      </c>
      <c r="C618" s="56">
        <v>44313.732465278001</v>
      </c>
      <c r="E618" s="190">
        <v>44313.732465278001</v>
      </c>
      <c r="F618" s="191">
        <v>44314.694872685002</v>
      </c>
    </row>
    <row r="619" spans="1:6" x14ac:dyDescent="0.25">
      <c r="A619" s="186">
        <v>44314.624432869998</v>
      </c>
      <c r="C619" s="56">
        <v>44314.624432869998</v>
      </c>
      <c r="E619" s="190">
        <v>44314.624432869998</v>
      </c>
      <c r="F619" s="191">
        <v>44314.694872685002</v>
      </c>
    </row>
    <row r="620" spans="1:6" x14ac:dyDescent="0.25">
      <c r="A620" s="186">
        <v>44315.638518519001</v>
      </c>
      <c r="C620" s="56">
        <v>44315.638518519001</v>
      </c>
      <c r="E620" s="190">
        <v>44315.638518519001</v>
      </c>
      <c r="F620" s="191">
        <v>44315.698206018998</v>
      </c>
    </row>
    <row r="621" spans="1:6" x14ac:dyDescent="0.25">
      <c r="A621" s="186">
        <v>44315.647986110998</v>
      </c>
      <c r="C621" s="56">
        <v>44315.647986110998</v>
      </c>
      <c r="E621" s="190">
        <v>44315.647986110998</v>
      </c>
      <c r="F621" s="191">
        <v>44315.698206018998</v>
      </c>
    </row>
    <row r="622" spans="1:6" x14ac:dyDescent="0.25">
      <c r="A622" s="186">
        <v>44316.650069443996</v>
      </c>
      <c r="C622" s="56">
        <v>44316.650069443996</v>
      </c>
      <c r="E622" s="190">
        <v>44316.650069443996</v>
      </c>
      <c r="F622" s="191">
        <v>44316.668379629999</v>
      </c>
    </row>
    <row r="623" spans="1:6" x14ac:dyDescent="0.25">
      <c r="A623" s="186">
        <v>44319.600185185001</v>
      </c>
      <c r="C623" s="56">
        <v>44319.600185185001</v>
      </c>
      <c r="E623" s="190">
        <v>44319.600185185001</v>
      </c>
      <c r="F623" s="191">
        <v>44319.655590278002</v>
      </c>
    </row>
    <row r="624" spans="1:6" x14ac:dyDescent="0.25">
      <c r="A624" s="186">
        <v>44319.600219906999</v>
      </c>
      <c r="C624" s="56">
        <v>44319.600219906999</v>
      </c>
      <c r="E624" s="190">
        <v>44319.600219906999</v>
      </c>
      <c r="F624" s="191">
        <v>44319.655601851999</v>
      </c>
    </row>
    <row r="625" spans="1:6" x14ac:dyDescent="0.25">
      <c r="A625" s="186">
        <v>44319.600486110998</v>
      </c>
      <c r="C625" s="56">
        <v>44319.600486110998</v>
      </c>
      <c r="E625" s="190">
        <v>44319.600486110998</v>
      </c>
      <c r="F625" s="191">
        <v>44319.655636574003</v>
      </c>
    </row>
    <row r="626" spans="1:6" x14ac:dyDescent="0.25">
      <c r="A626" s="186">
        <v>44320.632326389001</v>
      </c>
      <c r="C626" s="56">
        <v>44320.632326389001</v>
      </c>
      <c r="E626" s="190">
        <v>44320.632326389001</v>
      </c>
      <c r="F626" s="191">
        <v>44320.632407407</v>
      </c>
    </row>
    <row r="627" spans="1:6" x14ac:dyDescent="0.25">
      <c r="A627" s="186">
        <v>44320.632337962998</v>
      </c>
      <c r="C627" s="56">
        <v>44320.632337962998</v>
      </c>
      <c r="E627" s="190">
        <v>44320.632337962998</v>
      </c>
      <c r="F627" s="191">
        <v>44320.653009258996</v>
      </c>
    </row>
    <row r="628" spans="1:6" x14ac:dyDescent="0.25">
      <c r="A628" s="186">
        <v>44320.636076388997</v>
      </c>
      <c r="C628" s="56">
        <v>44320.636076388997</v>
      </c>
      <c r="E628" s="190">
        <v>44320.636076388997</v>
      </c>
      <c r="F628" s="191">
        <v>44320.653009258996</v>
      </c>
    </row>
    <row r="629" spans="1:6" x14ac:dyDescent="0.25">
      <c r="A629" s="186">
        <v>44320.638506944</v>
      </c>
      <c r="C629" s="56">
        <v>44320.638506944</v>
      </c>
      <c r="E629" s="190">
        <v>44320.638506944</v>
      </c>
      <c r="F629" s="191">
        <v>44320.653009258996</v>
      </c>
    </row>
    <row r="630" spans="1:6" x14ac:dyDescent="0.25">
      <c r="A630" s="186">
        <v>44320.639166667002</v>
      </c>
      <c r="C630" s="56">
        <v>44320.639166667002</v>
      </c>
      <c r="E630" s="190">
        <v>44320.639166667002</v>
      </c>
      <c r="F630" s="191">
        <v>44320.653009258996</v>
      </c>
    </row>
    <row r="631" spans="1:6" x14ac:dyDescent="0.25">
      <c r="A631" s="186">
        <v>44321.662743055997</v>
      </c>
      <c r="C631" s="56">
        <v>44321.662743055997</v>
      </c>
      <c r="E631" s="190">
        <v>44321.662743055997</v>
      </c>
      <c r="F631" s="191">
        <v>44321.688703704</v>
      </c>
    </row>
    <row r="632" spans="1:6" x14ac:dyDescent="0.25">
      <c r="A632" s="186">
        <v>44328.740555556004</v>
      </c>
      <c r="C632" s="56">
        <v>44328.740555556004</v>
      </c>
      <c r="E632" s="190">
        <v>44328.740555556004</v>
      </c>
      <c r="F632" s="191">
        <v>44328.762951388999</v>
      </c>
    </row>
    <row r="633" spans="1:6" x14ac:dyDescent="0.25">
      <c r="A633" s="186">
        <v>44329.631481481003</v>
      </c>
      <c r="C633" s="56">
        <v>44329.631481481003</v>
      </c>
      <c r="E633" s="190">
        <v>44329.631481481003</v>
      </c>
      <c r="F633" s="191">
        <v>44329.729895832999</v>
      </c>
    </row>
    <row r="634" spans="1:6" x14ac:dyDescent="0.25">
      <c r="A634" s="186">
        <v>44330.616446758999</v>
      </c>
      <c r="C634" s="56">
        <v>44330.616446758999</v>
      </c>
      <c r="E634" s="190">
        <v>44330.616446758999</v>
      </c>
      <c r="F634" s="191">
        <v>44330.656342593</v>
      </c>
    </row>
    <row r="635" spans="1:6" x14ac:dyDescent="0.25">
      <c r="A635" s="186">
        <v>44330.669687499998</v>
      </c>
      <c r="C635" s="56">
        <v>44330.669687499998</v>
      </c>
      <c r="E635" s="190">
        <v>44330.669687499998</v>
      </c>
      <c r="F635" s="191">
        <v>44330.675578704002</v>
      </c>
    </row>
    <row r="636" spans="1:6" x14ac:dyDescent="0.25">
      <c r="A636" s="186">
        <v>44330.675810184999</v>
      </c>
      <c r="C636" s="56">
        <v>44330.675810184999</v>
      </c>
      <c r="E636" s="190">
        <v>44330.675810184999</v>
      </c>
      <c r="F636" s="191">
        <v>44330.700254629999</v>
      </c>
    </row>
    <row r="637" spans="1:6" x14ac:dyDescent="0.25">
      <c r="A637" s="186">
        <v>44333.640069444002</v>
      </c>
      <c r="C637" s="56">
        <v>44333.640069444002</v>
      </c>
      <c r="E637" s="190">
        <v>44333.640069444002</v>
      </c>
      <c r="F637" s="191">
        <v>44333.653935185001</v>
      </c>
    </row>
    <row r="638" spans="1:6" x14ac:dyDescent="0.25">
      <c r="A638" s="186">
        <v>44333.641932869999</v>
      </c>
      <c r="C638" s="56">
        <v>44333.641932869999</v>
      </c>
      <c r="E638" s="190">
        <v>44333.641932869999</v>
      </c>
      <c r="F638" s="191">
        <v>44333.653946758997</v>
      </c>
    </row>
    <row r="639" spans="1:6" x14ac:dyDescent="0.25">
      <c r="A639" s="186">
        <v>44335.705138889003</v>
      </c>
      <c r="C639" s="56">
        <v>44335.705138889003</v>
      </c>
      <c r="E639" s="190">
        <v>44335.705138889003</v>
      </c>
      <c r="F639" s="191">
        <v>44335.712071759001</v>
      </c>
    </row>
    <row r="640" spans="1:6" x14ac:dyDescent="0.25">
      <c r="A640" s="186">
        <v>44336.815520832999</v>
      </c>
      <c r="C640" s="56">
        <v>44336.815520832999</v>
      </c>
      <c r="E640" s="190">
        <v>44336.815520832999</v>
      </c>
      <c r="F640" s="191">
        <v>44337.444525462997</v>
      </c>
    </row>
    <row r="641" spans="1:6" x14ac:dyDescent="0.25">
      <c r="A641" s="186">
        <v>44337.662696758998</v>
      </c>
      <c r="C641" s="56">
        <v>44337.662696758998</v>
      </c>
      <c r="E641" s="190">
        <v>44337.662696758998</v>
      </c>
      <c r="F641" s="191">
        <v>44337.670821758998</v>
      </c>
    </row>
    <row r="642" spans="1:6" x14ac:dyDescent="0.25">
      <c r="A642" s="186">
        <v>44340.623634258998</v>
      </c>
      <c r="C642" s="56">
        <v>44340.623634258998</v>
      </c>
      <c r="E642" s="190">
        <v>44340.623634258998</v>
      </c>
      <c r="F642" s="191">
        <v>44340.667569443998</v>
      </c>
    </row>
    <row r="643" spans="1:6" x14ac:dyDescent="0.25">
      <c r="A643" s="186">
        <v>44341.662743055997</v>
      </c>
      <c r="C643" s="56">
        <v>44341.662743055997</v>
      </c>
      <c r="E643" s="190">
        <v>44341.662743055997</v>
      </c>
      <c r="F643" s="191">
        <v>44341.685613426002</v>
      </c>
    </row>
    <row r="644" spans="1:6" x14ac:dyDescent="0.25">
      <c r="A644" s="186">
        <v>44342.653715278</v>
      </c>
      <c r="C644" s="56">
        <v>44342.653715278</v>
      </c>
      <c r="E644" s="190">
        <v>44342.653715278</v>
      </c>
      <c r="F644" s="191">
        <v>44342.659571759003</v>
      </c>
    </row>
    <row r="645" spans="1:6" x14ac:dyDescent="0.25">
      <c r="A645" s="186">
        <v>44342.672013889001</v>
      </c>
      <c r="C645" s="56">
        <v>44342.672013889001</v>
      </c>
      <c r="E645" s="190">
        <v>44342.672013889001</v>
      </c>
      <c r="F645" s="191">
        <v>44342.684629629999</v>
      </c>
    </row>
    <row r="646" spans="1:6" x14ac:dyDescent="0.25">
      <c r="A646" s="186">
        <v>44342.672129630002</v>
      </c>
      <c r="C646" s="56">
        <v>44342.672129630002</v>
      </c>
      <c r="E646" s="190">
        <v>44342.672129630002</v>
      </c>
      <c r="F646" s="191">
        <v>44342.684641204003</v>
      </c>
    </row>
    <row r="647" spans="1:6" x14ac:dyDescent="0.25">
      <c r="A647" s="186">
        <v>44343.627291666999</v>
      </c>
      <c r="C647" s="56">
        <v>44343.627291666999</v>
      </c>
      <c r="E647" s="190">
        <v>44343.627291666999</v>
      </c>
      <c r="F647" s="191">
        <v>44343.699710647998</v>
      </c>
    </row>
    <row r="648" spans="1:6" x14ac:dyDescent="0.25">
      <c r="A648" s="186">
        <v>44347.681516204</v>
      </c>
      <c r="C648" s="56">
        <v>44347.681516204</v>
      </c>
      <c r="E648" s="190">
        <v>44347.681516204</v>
      </c>
      <c r="F648" s="191">
        <v>44347.709571758998</v>
      </c>
    </row>
    <row r="649" spans="1:6" x14ac:dyDescent="0.25">
      <c r="A649" s="186">
        <v>44347.712060184997</v>
      </c>
      <c r="C649" s="56">
        <v>44347.712060184997</v>
      </c>
      <c r="E649" s="190">
        <v>44347.712060184997</v>
      </c>
      <c r="F649" s="191">
        <v>44347.749456019003</v>
      </c>
    </row>
    <row r="650" spans="1:6" x14ac:dyDescent="0.25">
      <c r="A650" s="186">
        <v>44348.602731480998</v>
      </c>
      <c r="C650" s="56">
        <v>44348.602731480998</v>
      </c>
      <c r="E650" s="190">
        <v>44348.602731480998</v>
      </c>
      <c r="F650" s="191">
        <v>44348.652164352003</v>
      </c>
    </row>
    <row r="651" spans="1:6" x14ac:dyDescent="0.25">
      <c r="A651" s="186">
        <v>44349.654513889</v>
      </c>
      <c r="C651" s="56">
        <v>44349.654513889</v>
      </c>
      <c r="E651" s="190">
        <v>44349.654513889</v>
      </c>
      <c r="F651" s="191">
        <v>44349.906817130002</v>
      </c>
    </row>
    <row r="652" spans="1:6" x14ac:dyDescent="0.25">
      <c r="A652" s="186">
        <v>44354.656655093</v>
      </c>
      <c r="C652" s="56">
        <v>44354.656655093</v>
      </c>
      <c r="E652" s="190">
        <v>44354.656655093</v>
      </c>
      <c r="F652" s="191">
        <v>44354.682210648003</v>
      </c>
    </row>
    <row r="653" spans="1:6" x14ac:dyDescent="0.25">
      <c r="A653" s="186">
        <v>44355.708460647998</v>
      </c>
      <c r="C653" s="56">
        <v>44355.708460647998</v>
      </c>
      <c r="E653" s="190">
        <v>44355.708460647998</v>
      </c>
      <c r="F653" s="191">
        <v>44355.719317130002</v>
      </c>
    </row>
    <row r="654" spans="1:6" x14ac:dyDescent="0.25">
      <c r="A654" s="186">
        <v>44356.767430555999</v>
      </c>
      <c r="C654" s="56">
        <v>44356.767430555999</v>
      </c>
      <c r="E654" s="190">
        <v>44356.767430555999</v>
      </c>
      <c r="F654" s="191">
        <v>44357.383506944003</v>
      </c>
    </row>
    <row r="655" spans="1:6" x14ac:dyDescent="0.25">
      <c r="A655" s="186">
        <v>44357.629988426001</v>
      </c>
      <c r="C655" s="56">
        <v>44357.629988426001</v>
      </c>
      <c r="E655" s="190">
        <v>44357.629988426001</v>
      </c>
      <c r="F655" s="191">
        <v>44357.646076388999</v>
      </c>
    </row>
    <row r="656" spans="1:6" x14ac:dyDescent="0.25">
      <c r="A656" s="186">
        <v>44357.642835648003</v>
      </c>
      <c r="C656" s="56">
        <v>44357.642835648003</v>
      </c>
      <c r="E656" s="190">
        <v>44357.642835648003</v>
      </c>
      <c r="F656" s="191">
        <v>44357.646076388999</v>
      </c>
    </row>
    <row r="657" spans="1:6" x14ac:dyDescent="0.25">
      <c r="A657" s="186">
        <v>44357.649861111</v>
      </c>
      <c r="C657" s="56">
        <v>44357.649861111</v>
      </c>
      <c r="E657" s="190">
        <v>44357.649861111</v>
      </c>
      <c r="F657" s="191">
        <v>44357.660034722001</v>
      </c>
    </row>
    <row r="658" spans="1:6" x14ac:dyDescent="0.25">
      <c r="A658" s="186">
        <v>44361.660046295998</v>
      </c>
      <c r="C658" s="56">
        <v>44361.660046295998</v>
      </c>
      <c r="E658" s="190">
        <v>44361.660046295998</v>
      </c>
      <c r="F658" s="191">
        <v>44361.688217593</v>
      </c>
    </row>
    <row r="659" spans="1:6" x14ac:dyDescent="0.25">
      <c r="A659" s="186">
        <v>44361.762407406997</v>
      </c>
      <c r="C659" s="56">
        <v>44361.762407406997</v>
      </c>
      <c r="E659" s="190">
        <v>44361.762407406997</v>
      </c>
      <c r="F659" s="191">
        <v>44361.769930556002</v>
      </c>
    </row>
    <row r="660" spans="1:6" x14ac:dyDescent="0.25">
      <c r="A660" s="186">
        <v>44362.638391203996</v>
      </c>
      <c r="C660" s="56">
        <v>44362.638391203996</v>
      </c>
      <c r="E660" s="190">
        <v>44362.638391203996</v>
      </c>
      <c r="F660" s="191">
        <v>44362.742488426004</v>
      </c>
    </row>
    <row r="661" spans="1:6" x14ac:dyDescent="0.25">
      <c r="A661" s="186">
        <v>44362.641979166998</v>
      </c>
      <c r="C661" s="56">
        <v>44362.641979166998</v>
      </c>
      <c r="E661" s="190">
        <v>44362.641979166998</v>
      </c>
      <c r="F661" s="191">
        <v>44362.7425</v>
      </c>
    </row>
    <row r="662" spans="1:6" x14ac:dyDescent="0.25">
      <c r="A662" s="186">
        <v>44362.642164352001</v>
      </c>
      <c r="C662" s="56">
        <v>44362.642164352001</v>
      </c>
      <c r="E662" s="190">
        <v>44362.642164352001</v>
      </c>
      <c r="F662" s="191">
        <v>44362.742592593</v>
      </c>
    </row>
    <row r="663" spans="1:6" x14ac:dyDescent="0.25">
      <c r="A663" s="186">
        <v>44362.642314814999</v>
      </c>
      <c r="C663" s="56">
        <v>44362.642314814999</v>
      </c>
      <c r="E663" s="190">
        <v>44362.642314814999</v>
      </c>
      <c r="F663" s="191">
        <v>44362.742604166997</v>
      </c>
    </row>
    <row r="664" spans="1:6" x14ac:dyDescent="0.25">
      <c r="A664" s="186">
        <v>44362.743229166997</v>
      </c>
      <c r="C664" s="56">
        <v>44362.743229166997</v>
      </c>
      <c r="E664" s="190">
        <v>44362.743229166997</v>
      </c>
      <c r="F664" s="191">
        <v>44362.743437500001</v>
      </c>
    </row>
    <row r="665" spans="1:6" x14ac:dyDescent="0.25">
      <c r="A665" s="186">
        <v>44362.743819443996</v>
      </c>
      <c r="C665" s="56">
        <v>44362.743819443996</v>
      </c>
      <c r="E665" s="190">
        <v>44362.743819443996</v>
      </c>
      <c r="F665" s="191">
        <v>44362.744131943997</v>
      </c>
    </row>
    <row r="666" spans="1:6" x14ac:dyDescent="0.25">
      <c r="A666" s="186">
        <v>44362.744664352002</v>
      </c>
      <c r="C666" s="56">
        <v>44362.744664352002</v>
      </c>
      <c r="E666" s="190">
        <v>44362.744664352002</v>
      </c>
      <c r="F666" s="191">
        <v>44362.745196759002</v>
      </c>
    </row>
    <row r="667" spans="1:6" x14ac:dyDescent="0.25">
      <c r="A667" s="186">
        <v>44364.612025463</v>
      </c>
      <c r="C667" s="56">
        <v>44364.612025463</v>
      </c>
      <c r="E667" s="190">
        <v>44364.612025463</v>
      </c>
      <c r="F667" s="191">
        <v>44364.652291667</v>
      </c>
    </row>
    <row r="668" spans="1:6" x14ac:dyDescent="0.25">
      <c r="A668" s="186">
        <v>44364.690381943998</v>
      </c>
      <c r="C668" s="56">
        <v>44364.690381943998</v>
      </c>
      <c r="E668" s="190">
        <v>44364.690381943998</v>
      </c>
      <c r="F668" s="191">
        <v>44364.757476851999</v>
      </c>
    </row>
    <row r="669" spans="1:6" x14ac:dyDescent="0.25">
      <c r="A669" s="186">
        <v>44365.608483796001</v>
      </c>
      <c r="C669" s="56">
        <v>44365.608483796001</v>
      </c>
      <c r="E669" s="190">
        <v>44365.608483796001</v>
      </c>
      <c r="F669" s="191">
        <v>44365.726469907</v>
      </c>
    </row>
    <row r="670" spans="1:6" x14ac:dyDescent="0.25">
      <c r="A670" s="186">
        <v>44368.658148148003</v>
      </c>
      <c r="C670" s="56">
        <v>44368.658148148003</v>
      </c>
      <c r="E670" s="190">
        <v>44368.658148148003</v>
      </c>
      <c r="F670" s="191">
        <v>44368.680937500001</v>
      </c>
    </row>
    <row r="671" spans="1:6" x14ac:dyDescent="0.25">
      <c r="A671" s="186">
        <v>44369.628611111002</v>
      </c>
      <c r="C671" s="56">
        <v>44369.628611111002</v>
      </c>
      <c r="E671" s="190">
        <v>44369.628611111002</v>
      </c>
      <c r="F671" s="191">
        <v>44369.653032406997</v>
      </c>
    </row>
    <row r="672" spans="1:6" x14ac:dyDescent="0.25">
      <c r="A672" s="186">
        <v>44369.653217592997</v>
      </c>
      <c r="C672" s="56">
        <v>44369.653217592997</v>
      </c>
      <c r="E672" s="190">
        <v>44369.653217592997</v>
      </c>
      <c r="F672" s="191">
        <v>44369.672928241002</v>
      </c>
    </row>
    <row r="673" spans="1:6" x14ac:dyDescent="0.25">
      <c r="A673" s="186">
        <v>44370.627905093002</v>
      </c>
      <c r="C673" s="56">
        <v>44370.627905093002</v>
      </c>
      <c r="E673" s="190">
        <v>44370.627905093002</v>
      </c>
      <c r="F673" s="191">
        <v>44370.631180556004</v>
      </c>
    </row>
    <row r="674" spans="1:6" x14ac:dyDescent="0.25">
      <c r="A674" s="186">
        <v>44371.626076389002</v>
      </c>
      <c r="C674" s="56">
        <v>44371.626076389002</v>
      </c>
      <c r="E674" s="190">
        <v>44371.626076389002</v>
      </c>
      <c r="F674" s="191">
        <v>44371.679884259</v>
      </c>
    </row>
    <row r="675" spans="1:6" x14ac:dyDescent="0.25">
      <c r="A675" s="186">
        <v>44372.601446758999</v>
      </c>
      <c r="C675" s="56">
        <v>44372.601446758999</v>
      </c>
      <c r="E675" s="190">
        <v>44372.601446758999</v>
      </c>
      <c r="F675" s="191">
        <v>44372.750960648002</v>
      </c>
    </row>
    <row r="676" spans="1:6" x14ac:dyDescent="0.25">
      <c r="A676" s="186">
        <v>44375.646412037</v>
      </c>
      <c r="C676" s="56">
        <v>44375.646412037</v>
      </c>
      <c r="E676" s="190">
        <v>44375.646412037</v>
      </c>
      <c r="F676" s="191">
        <v>44375.665937500002</v>
      </c>
    </row>
    <row r="677" spans="1:6" x14ac:dyDescent="0.25">
      <c r="A677" s="186">
        <v>44376.616921296001</v>
      </c>
      <c r="C677" s="56">
        <v>44376.616921296001</v>
      </c>
      <c r="E677" s="190">
        <v>44376.616921296001</v>
      </c>
      <c r="F677" s="191">
        <v>44376.645324074001</v>
      </c>
    </row>
    <row r="678" spans="1:6" x14ac:dyDescent="0.25">
      <c r="A678" s="186">
        <v>44377.637430556002</v>
      </c>
      <c r="C678" s="56">
        <v>44377.637430556002</v>
      </c>
      <c r="E678" s="190">
        <v>44377.637430556002</v>
      </c>
      <c r="F678" s="191">
        <v>44377.676527777781</v>
      </c>
    </row>
    <row r="679" spans="1:6" x14ac:dyDescent="0.25">
      <c r="A679" s="169">
        <v>44383.667858795998</v>
      </c>
      <c r="C679" s="56">
        <v>44383.667858795998</v>
      </c>
      <c r="E679" s="190">
        <v>44383.667858795998</v>
      </c>
      <c r="F679" s="191">
        <v>44383.692581019</v>
      </c>
    </row>
    <row r="680" spans="1:6" x14ac:dyDescent="0.25">
      <c r="A680" s="169">
        <v>44383.667858795998</v>
      </c>
      <c r="C680" s="56">
        <v>44383.667858795998</v>
      </c>
      <c r="E680" s="190">
        <v>44383.667858795998</v>
      </c>
      <c r="F680" s="191">
        <v>44383.692581019</v>
      </c>
    </row>
    <row r="681" spans="1:6" x14ac:dyDescent="0.25">
      <c r="A681" s="169">
        <v>44386.659548611002</v>
      </c>
      <c r="C681" s="56">
        <v>44386.659548611002</v>
      </c>
      <c r="E681" s="190">
        <v>44386.659548611002</v>
      </c>
      <c r="F681" s="191">
        <v>44386.698379629997</v>
      </c>
    </row>
    <row r="682" spans="1:6" x14ac:dyDescent="0.25">
      <c r="A682" s="169">
        <v>44386.659548611002</v>
      </c>
      <c r="C682" s="56">
        <v>44386.659548611002</v>
      </c>
      <c r="E682" s="190">
        <v>44386.659548611002</v>
      </c>
      <c r="F682" s="191">
        <v>44386.698379629997</v>
      </c>
    </row>
    <row r="683" spans="1:6" x14ac:dyDescent="0.25">
      <c r="A683" s="169">
        <v>44390.653020833</v>
      </c>
      <c r="C683" s="56">
        <v>44390.653020833</v>
      </c>
      <c r="E683" s="190">
        <v>44390.653020833</v>
      </c>
      <c r="F683" s="191">
        <v>44390.672881944003</v>
      </c>
    </row>
    <row r="684" spans="1:6" x14ac:dyDescent="0.25">
      <c r="A684" s="169">
        <v>44390.653020833</v>
      </c>
      <c r="C684" s="56">
        <v>44390.653020833</v>
      </c>
      <c r="E684" s="190">
        <v>44390.653020833</v>
      </c>
      <c r="F684" s="191">
        <v>44390.672881944003</v>
      </c>
    </row>
    <row r="685" spans="1:6" x14ac:dyDescent="0.25">
      <c r="A685" s="169">
        <v>44391.680949073998</v>
      </c>
      <c r="C685" s="56">
        <v>44391.680949073998</v>
      </c>
      <c r="E685" s="190">
        <v>44391.680949073998</v>
      </c>
      <c r="F685" s="191">
        <v>44391.684641204003</v>
      </c>
    </row>
    <row r="686" spans="1:6" x14ac:dyDescent="0.25">
      <c r="A686" s="169">
        <v>44391.680949073998</v>
      </c>
      <c r="C686" s="56">
        <v>44391.680949073998</v>
      </c>
      <c r="E686" s="190">
        <v>44391.680949073998</v>
      </c>
      <c r="F686" s="191">
        <v>44391.684641204003</v>
      </c>
    </row>
    <row r="687" spans="1:6" x14ac:dyDescent="0.25">
      <c r="A687" s="169">
        <v>44392.662986110998</v>
      </c>
      <c r="C687" s="56">
        <v>44392.662986110998</v>
      </c>
      <c r="E687" s="190">
        <v>44392.662986110998</v>
      </c>
      <c r="F687" s="191">
        <v>44392.843819444002</v>
      </c>
    </row>
    <row r="688" spans="1:6" x14ac:dyDescent="0.25">
      <c r="A688" s="169">
        <v>44392.662986110998</v>
      </c>
      <c r="C688" s="56">
        <v>44392.662986110998</v>
      </c>
      <c r="E688" s="190">
        <v>44392.662986110998</v>
      </c>
      <c r="F688" s="191">
        <v>44392.843819444002</v>
      </c>
    </row>
    <row r="689" spans="1:6" x14ac:dyDescent="0.25">
      <c r="A689" s="169">
        <v>44396.651296295997</v>
      </c>
      <c r="C689" s="56">
        <v>44396.651296295997</v>
      </c>
      <c r="E689" s="190">
        <v>44396.651296295997</v>
      </c>
      <c r="F689" s="191">
        <v>44396.671412037002</v>
      </c>
    </row>
    <row r="690" spans="1:6" x14ac:dyDescent="0.25">
      <c r="A690" s="169">
        <v>44396.651296295997</v>
      </c>
      <c r="C690" s="56">
        <v>44396.651296295997</v>
      </c>
      <c r="E690" s="190">
        <v>44396.651296295997</v>
      </c>
      <c r="F690" s="191">
        <v>44396.671412037002</v>
      </c>
    </row>
    <row r="691" spans="1:6" x14ac:dyDescent="0.25">
      <c r="A691" s="186">
        <v>44397.629062499997</v>
      </c>
      <c r="C691" s="56">
        <v>44397.629062499997</v>
      </c>
      <c r="E691" s="190">
        <v>44397.629062499997</v>
      </c>
      <c r="F691" s="191">
        <v>44397.639259258998</v>
      </c>
    </row>
    <row r="692" spans="1:6" x14ac:dyDescent="0.25">
      <c r="A692" s="186">
        <v>44397.629062499997</v>
      </c>
      <c r="C692" s="56">
        <v>44397.629062499997</v>
      </c>
      <c r="E692" s="190">
        <v>44397.629062499997</v>
      </c>
      <c r="F692" s="191">
        <v>44397.639259258998</v>
      </c>
    </row>
    <row r="693" spans="1:6" x14ac:dyDescent="0.25">
      <c r="A693" s="186">
        <v>44399.673831018998</v>
      </c>
      <c r="C693" s="56">
        <v>44399.673831018998</v>
      </c>
      <c r="E693" s="190">
        <v>44399.673831018998</v>
      </c>
      <c r="F693" s="191">
        <v>44399.760532407003</v>
      </c>
    </row>
    <row r="694" spans="1:6" x14ac:dyDescent="0.25">
      <c r="A694" s="186">
        <v>44399.673831018998</v>
      </c>
      <c r="C694" s="56">
        <v>44399.673831018998</v>
      </c>
      <c r="E694" s="190">
        <v>44399.673831018998</v>
      </c>
      <c r="F694" s="191">
        <v>44399.760532407003</v>
      </c>
    </row>
    <row r="695" spans="1:6" x14ac:dyDescent="0.25">
      <c r="A695" s="186">
        <v>44400.626747684997</v>
      </c>
      <c r="C695" s="56">
        <v>44400.626747684997</v>
      </c>
      <c r="E695" s="190">
        <v>44400.626747684997</v>
      </c>
      <c r="F695" s="191">
        <v>44403.246678240997</v>
      </c>
    </row>
    <row r="696" spans="1:6" x14ac:dyDescent="0.25">
      <c r="A696" s="186">
        <v>44400.626747684997</v>
      </c>
      <c r="C696" s="56">
        <v>44400.626747684997</v>
      </c>
      <c r="E696" s="190">
        <v>44400.626747684997</v>
      </c>
      <c r="F696" s="191">
        <v>44403.246678240997</v>
      </c>
    </row>
    <row r="697" spans="1:6" x14ac:dyDescent="0.25">
      <c r="A697" s="186">
        <v>44403.623819444001</v>
      </c>
      <c r="C697" s="56">
        <v>44403.623819444001</v>
      </c>
      <c r="E697" s="190">
        <v>44403.623819444001</v>
      </c>
      <c r="F697" s="191">
        <v>44403.687916666997</v>
      </c>
    </row>
    <row r="698" spans="1:6" x14ac:dyDescent="0.25">
      <c r="A698" s="186">
        <v>44403.623819444001</v>
      </c>
      <c r="C698" s="56">
        <v>44403.623819444001</v>
      </c>
      <c r="E698" s="190">
        <v>44403.623819444001</v>
      </c>
      <c r="F698" s="191">
        <v>44403.687916666997</v>
      </c>
    </row>
    <row r="699" spans="1:6" x14ac:dyDescent="0.25">
      <c r="A699" s="186">
        <v>44405.620428241004</v>
      </c>
      <c r="C699" s="56">
        <v>44405.620428241004</v>
      </c>
      <c r="E699" s="190">
        <v>44405.620428241004</v>
      </c>
      <c r="F699" s="191">
        <v>44405.696342593001</v>
      </c>
    </row>
    <row r="700" spans="1:6" x14ac:dyDescent="0.25">
      <c r="A700" s="186">
        <v>44405.620428241004</v>
      </c>
      <c r="C700" s="56">
        <v>44405.620428241004</v>
      </c>
      <c r="E700" s="190">
        <v>44405.620428241004</v>
      </c>
      <c r="F700" s="191">
        <v>44405.696342593001</v>
      </c>
    </row>
    <row r="701" spans="1:6" x14ac:dyDescent="0.25">
      <c r="A701" s="186">
        <v>44405.625081019003</v>
      </c>
      <c r="C701" s="56">
        <v>44405.625081019003</v>
      </c>
      <c r="E701" s="190">
        <v>44405.625081019003</v>
      </c>
      <c r="F701" s="191">
        <v>44405.696342593001</v>
      </c>
    </row>
    <row r="702" spans="1:6" x14ac:dyDescent="0.25">
      <c r="A702" s="186">
        <v>44405.625081019003</v>
      </c>
      <c r="C702" s="56">
        <v>44405.625081019003</v>
      </c>
      <c r="E702" s="190">
        <v>44405.625081019003</v>
      </c>
      <c r="F702" s="191">
        <v>44405.696342593001</v>
      </c>
    </row>
    <row r="703" spans="1:6" x14ac:dyDescent="0.25">
      <c r="A703" s="186">
        <v>44406.624201388891</v>
      </c>
      <c r="C703" s="56">
        <v>44406.624201388891</v>
      </c>
      <c r="E703" s="190">
        <v>44406.624201388891</v>
      </c>
      <c r="F703" s="191">
        <v>44406.758136574077</v>
      </c>
    </row>
    <row r="704" spans="1:6" x14ac:dyDescent="0.25">
      <c r="A704" s="186">
        <v>44406.624201389001</v>
      </c>
      <c r="C704" s="56">
        <v>44406.624201389001</v>
      </c>
      <c r="E704" s="190">
        <v>44406.624201389001</v>
      </c>
      <c r="F704" s="191">
        <v>44406.758136573997</v>
      </c>
    </row>
    <row r="705" spans="1:6" x14ac:dyDescent="0.25">
      <c r="A705" s="186">
        <v>44412.623414351998</v>
      </c>
      <c r="C705" s="56">
        <v>44412.623414351998</v>
      </c>
      <c r="E705" s="190">
        <v>44412.623414351998</v>
      </c>
      <c r="F705" s="191">
        <v>44412.635486111001</v>
      </c>
    </row>
    <row r="706" spans="1:6" x14ac:dyDescent="0.25">
      <c r="A706" s="186">
        <v>44414.707361111003</v>
      </c>
      <c r="C706" s="56">
        <v>44414.707361111003</v>
      </c>
      <c r="E706" s="190">
        <v>44414.707361111003</v>
      </c>
      <c r="F706" s="191">
        <v>44414.742650462998</v>
      </c>
    </row>
    <row r="707" spans="1:6" x14ac:dyDescent="0.25">
      <c r="A707" s="186">
        <v>44417.623645833002</v>
      </c>
      <c r="C707" s="56">
        <v>44417.623645833002</v>
      </c>
      <c r="E707" s="190">
        <v>44417.623645833002</v>
      </c>
      <c r="F707" s="191">
        <v>44417.666712963</v>
      </c>
    </row>
    <row r="708" spans="1:6" x14ac:dyDescent="0.25">
      <c r="A708" s="186">
        <v>44418.629710647998</v>
      </c>
      <c r="C708" s="56">
        <v>44418.629710647998</v>
      </c>
      <c r="E708" s="190">
        <v>44418.629710647998</v>
      </c>
      <c r="F708" s="191">
        <v>44418.641180555998</v>
      </c>
    </row>
    <row r="709" spans="1:6" x14ac:dyDescent="0.25">
      <c r="A709" s="186">
        <v>44419.642662036997</v>
      </c>
      <c r="C709" s="56">
        <v>44419.642662036997</v>
      </c>
      <c r="E709" s="190">
        <v>44419.642662036997</v>
      </c>
      <c r="F709" s="191">
        <v>44419.646296295999</v>
      </c>
    </row>
    <row r="710" spans="1:6" x14ac:dyDescent="0.25">
      <c r="A710" s="186">
        <v>44420.652060184999</v>
      </c>
      <c r="C710" s="56">
        <v>44420.652060184999</v>
      </c>
      <c r="E710" s="190">
        <v>44420.652060184999</v>
      </c>
      <c r="F710" s="191">
        <v>44420.705011573998</v>
      </c>
    </row>
    <row r="711" spans="1:6" x14ac:dyDescent="0.25">
      <c r="A711" s="186">
        <v>44421.684039352003</v>
      </c>
      <c r="C711" s="56">
        <v>44421.684039352003</v>
      </c>
      <c r="E711" s="190">
        <v>44421.684039352003</v>
      </c>
      <c r="F711" s="191">
        <v>44421.716180556003</v>
      </c>
    </row>
    <row r="712" spans="1:6" x14ac:dyDescent="0.25">
      <c r="A712" s="186">
        <v>44424.613263888998</v>
      </c>
      <c r="C712" s="56">
        <v>44424.613263888998</v>
      </c>
      <c r="E712" s="190">
        <v>44424.613263888998</v>
      </c>
      <c r="F712" s="191">
        <v>44424.667835647997</v>
      </c>
    </row>
    <row r="713" spans="1:6" x14ac:dyDescent="0.25">
      <c r="A713" s="186">
        <v>44425.631747685002</v>
      </c>
      <c r="C713" s="56">
        <v>44425.631747685002</v>
      </c>
      <c r="E713" s="190">
        <v>44425.631747685002</v>
      </c>
      <c r="F713" s="191">
        <v>44425.699594906997</v>
      </c>
    </row>
    <row r="714" spans="1:6" x14ac:dyDescent="0.25">
      <c r="A714" s="186">
        <v>44431.637291667001</v>
      </c>
      <c r="C714" s="56">
        <v>44431.637291667001</v>
      </c>
      <c r="E714" s="190">
        <v>44431.637291667001</v>
      </c>
      <c r="F714" s="191">
        <v>44431.648946759</v>
      </c>
    </row>
    <row r="715" spans="1:6" x14ac:dyDescent="0.25">
      <c r="A715" s="186">
        <v>44433.651597222</v>
      </c>
      <c r="C715" s="56">
        <v>44433.651597222</v>
      </c>
      <c r="E715" s="190">
        <v>44433.651597222</v>
      </c>
      <c r="F715" s="191">
        <v>44433.701412037</v>
      </c>
    </row>
    <row r="716" spans="1:6" x14ac:dyDescent="0.25">
      <c r="A716" s="186">
        <v>44434.655474537001</v>
      </c>
      <c r="C716" s="56">
        <v>44434.655474537001</v>
      </c>
      <c r="E716" s="190">
        <v>44434.655474537001</v>
      </c>
      <c r="F716" s="191">
        <v>44434.751064814998</v>
      </c>
    </row>
    <row r="717" spans="1:6" x14ac:dyDescent="0.25">
      <c r="A717" s="186">
        <v>44435.601261573996</v>
      </c>
      <c r="C717" s="56">
        <v>44435.601261573996</v>
      </c>
      <c r="E717" s="190">
        <v>44435.601261573996</v>
      </c>
      <c r="F717" s="191">
        <v>44435.636064815</v>
      </c>
    </row>
    <row r="718" spans="1:6" x14ac:dyDescent="0.25">
      <c r="A718" s="186">
        <v>44438.595659721999</v>
      </c>
      <c r="C718" s="56">
        <v>44438.595659721999</v>
      </c>
      <c r="E718" s="190">
        <v>44438.595659721999</v>
      </c>
      <c r="F718" s="191">
        <v>44438.613564815001</v>
      </c>
    </row>
    <row r="719" spans="1:6" x14ac:dyDescent="0.25">
      <c r="A719" s="186">
        <v>44439.639884258999</v>
      </c>
      <c r="C719" s="56">
        <v>44439.639884258999</v>
      </c>
      <c r="E719" s="190">
        <v>44439.639884258999</v>
      </c>
      <c r="F719" s="191">
        <v>44439.647812499999</v>
      </c>
    </row>
    <row r="720" spans="1:6" x14ac:dyDescent="0.25">
      <c r="A720" s="186">
        <v>44440.642847222</v>
      </c>
      <c r="C720" s="56">
        <v>44440.642847222</v>
      </c>
      <c r="E720" s="190">
        <v>44440.642847222</v>
      </c>
      <c r="F720" s="191">
        <v>44440.667731481</v>
      </c>
    </row>
    <row r="721" spans="1:6" x14ac:dyDescent="0.25">
      <c r="A721" s="186">
        <v>44448.595520832998</v>
      </c>
      <c r="C721" s="56">
        <v>44448.595520832998</v>
      </c>
      <c r="E721" s="190">
        <v>44448.595520832998</v>
      </c>
      <c r="F721" s="191">
        <v>44448.620601852002</v>
      </c>
    </row>
    <row r="722" spans="1:6" x14ac:dyDescent="0.25">
      <c r="A722" s="186">
        <v>44449.626678241002</v>
      </c>
      <c r="C722" s="56">
        <v>44449.626678241002</v>
      </c>
      <c r="E722" s="190">
        <v>44449.626678241002</v>
      </c>
      <c r="F722" s="191">
        <v>44449.714201388997</v>
      </c>
    </row>
    <row r="723" spans="1:6" x14ac:dyDescent="0.25">
      <c r="A723" s="186">
        <v>44452.647800926003</v>
      </c>
      <c r="C723" s="56">
        <v>44452.647800926003</v>
      </c>
      <c r="E723" s="190">
        <v>44452.647800926003</v>
      </c>
      <c r="F723" s="191">
        <v>44452.717210647999</v>
      </c>
    </row>
    <row r="724" spans="1:6" x14ac:dyDescent="0.25">
      <c r="A724" s="186">
        <v>44453.609120369998</v>
      </c>
      <c r="C724" s="56">
        <v>44453.609120369998</v>
      </c>
      <c r="E724" s="190">
        <v>44453.609120369998</v>
      </c>
      <c r="F724" s="191">
        <v>44453.703206019003</v>
      </c>
    </row>
    <row r="725" spans="1:6" x14ac:dyDescent="0.25">
      <c r="A725" s="186">
        <v>44454.624074074003</v>
      </c>
      <c r="C725" s="56">
        <v>44454.624074074003</v>
      </c>
      <c r="E725" s="190">
        <v>44454.624074074003</v>
      </c>
      <c r="F725" s="191">
        <v>44454.642731480999</v>
      </c>
    </row>
    <row r="726" spans="1:6" x14ac:dyDescent="0.25">
      <c r="A726" s="186">
        <v>44459.650231480999</v>
      </c>
      <c r="C726" s="56">
        <v>44459.650231480999</v>
      </c>
      <c r="E726" s="190">
        <v>44459.650231480999</v>
      </c>
      <c r="F726" s="191">
        <v>44459.683599536998</v>
      </c>
    </row>
    <row r="727" spans="1:6" x14ac:dyDescent="0.25">
      <c r="A727" s="186">
        <v>44460.626712963</v>
      </c>
      <c r="C727" s="56">
        <v>44460.626712963</v>
      </c>
      <c r="E727" s="190">
        <v>44460.626712963</v>
      </c>
      <c r="F727" s="191">
        <v>44460.662002315003</v>
      </c>
    </row>
    <row r="728" spans="1:6" x14ac:dyDescent="0.25">
      <c r="A728" s="186">
        <v>44463.625810185004</v>
      </c>
      <c r="C728" s="56">
        <v>44463.625810185004</v>
      </c>
      <c r="E728" s="190">
        <v>44463.625810185004</v>
      </c>
      <c r="F728" s="191">
        <v>44463.681180555999</v>
      </c>
    </row>
    <row r="729" spans="1:6" x14ac:dyDescent="0.25">
      <c r="A729" s="186">
        <v>44466.620648147997</v>
      </c>
      <c r="C729" s="56">
        <v>44466.620648147997</v>
      </c>
      <c r="E729" s="190">
        <v>44466.620648147997</v>
      </c>
      <c r="F729" s="191">
        <v>44466.892187500001</v>
      </c>
    </row>
    <row r="730" spans="1:6" x14ac:dyDescent="0.25">
      <c r="A730" s="186">
        <v>44467.608194444001</v>
      </c>
      <c r="C730" s="56">
        <v>44467.608194444001</v>
      </c>
      <c r="E730" s="190">
        <v>44467.608194444001</v>
      </c>
      <c r="F730" s="191">
        <v>44467.626064814998</v>
      </c>
    </row>
    <row r="731" spans="1:6" x14ac:dyDescent="0.25">
      <c r="A731" s="186">
        <v>44468.626446759001</v>
      </c>
      <c r="C731" s="56">
        <v>44468.626446759001</v>
      </c>
      <c r="E731" s="190">
        <v>44468.626446759001</v>
      </c>
      <c r="F731" s="191">
        <v>44468.688888889003</v>
      </c>
    </row>
    <row r="732" spans="1:6" x14ac:dyDescent="0.25">
      <c r="A732" s="186">
        <v>44469.656817130002</v>
      </c>
      <c r="C732" s="56">
        <v>44469.656817130002</v>
      </c>
      <c r="E732" s="190">
        <v>44469.656817130002</v>
      </c>
      <c r="F732" s="191">
        <v>44469.746759258996</v>
      </c>
    </row>
    <row r="733" spans="1:6" x14ac:dyDescent="0.25">
      <c r="A733" s="186">
        <v>44470.647777778002</v>
      </c>
      <c r="C733" s="56">
        <v>44470.647777778002</v>
      </c>
      <c r="E733" s="190">
        <v>44470.647777778002</v>
      </c>
      <c r="F733" s="191">
        <v>44470.688310185004</v>
      </c>
    </row>
    <row r="734" spans="1:6" x14ac:dyDescent="0.25">
      <c r="A734" s="186">
        <v>44473.646261574002</v>
      </c>
      <c r="C734" s="56">
        <v>44473.646261574002</v>
      </c>
      <c r="E734" s="190">
        <v>44473.646261574002</v>
      </c>
      <c r="F734" s="191">
        <v>44473.689108796003</v>
      </c>
    </row>
    <row r="735" spans="1:6" x14ac:dyDescent="0.25">
      <c r="A735" s="186">
        <v>44474.644814815001</v>
      </c>
      <c r="C735" s="56">
        <v>44474.644814815001</v>
      </c>
      <c r="E735" s="190">
        <v>44474.644814815001</v>
      </c>
      <c r="F735" s="191">
        <v>44474.705266204001</v>
      </c>
    </row>
    <row r="736" spans="1:6" x14ac:dyDescent="0.25">
      <c r="A736" s="186">
        <v>44476.653101852004</v>
      </c>
      <c r="C736" s="56">
        <v>44476.653101852004</v>
      </c>
      <c r="E736" s="190">
        <v>44476.653101852004</v>
      </c>
      <c r="F736" s="191">
        <v>44476.722407407004</v>
      </c>
    </row>
    <row r="737" spans="1:6" x14ac:dyDescent="0.25">
      <c r="A737" s="186">
        <v>44482.597673611002</v>
      </c>
      <c r="C737" s="56">
        <v>44482.597673611002</v>
      </c>
      <c r="E737" s="190">
        <v>44482.597673611002</v>
      </c>
      <c r="F737" s="191">
        <v>44482.623136574002</v>
      </c>
    </row>
    <row r="738" spans="1:6" x14ac:dyDescent="0.25">
      <c r="A738" s="186">
        <v>44483.628194443998</v>
      </c>
      <c r="C738" s="56">
        <v>44483.628194443998</v>
      </c>
      <c r="E738" s="190">
        <v>44483.628194443998</v>
      </c>
      <c r="F738" s="191">
        <v>44483.772280092999</v>
      </c>
    </row>
    <row r="739" spans="1:6" x14ac:dyDescent="0.25">
      <c r="A739" s="186">
        <v>44488.633101852</v>
      </c>
      <c r="C739" s="56">
        <v>44488.633101852</v>
      </c>
      <c r="E739" s="190">
        <v>44488.633101852</v>
      </c>
      <c r="F739" s="191">
        <v>44488.672071759</v>
      </c>
    </row>
    <row r="740" spans="1:6" x14ac:dyDescent="0.25">
      <c r="A740" s="186">
        <v>44489.624965278002</v>
      </c>
      <c r="C740" s="56">
        <v>44489.624965278002</v>
      </c>
      <c r="E740" s="190">
        <v>44489.624965278002</v>
      </c>
      <c r="F740" s="191">
        <v>44489.650138889003</v>
      </c>
    </row>
    <row r="741" spans="1:6" x14ac:dyDescent="0.25">
      <c r="A741" s="186">
        <v>44489.626053241002</v>
      </c>
      <c r="C741" s="56">
        <v>44489.626053241002</v>
      </c>
      <c r="E741" s="190">
        <v>44489.626053241002</v>
      </c>
      <c r="F741" s="191">
        <v>44489.650138889003</v>
      </c>
    </row>
    <row r="742" spans="1:6" x14ac:dyDescent="0.25">
      <c r="A742" s="186">
        <v>44491.627604166999</v>
      </c>
      <c r="C742" s="56">
        <v>44491.627604166999</v>
      </c>
      <c r="E742" s="190">
        <v>44491.627604166999</v>
      </c>
      <c r="F742" s="191">
        <v>44491.666990741003</v>
      </c>
    </row>
    <row r="743" spans="1:6" x14ac:dyDescent="0.25">
      <c r="A743" s="186">
        <v>44508.648344907</v>
      </c>
      <c r="C743" s="56">
        <v>44508.648344907</v>
      </c>
      <c r="E743" s="190">
        <v>44508.648344907</v>
      </c>
      <c r="F743" s="191">
        <v>44508.667673611002</v>
      </c>
    </row>
    <row r="744" spans="1:6" x14ac:dyDescent="0.25">
      <c r="A744" s="186">
        <v>44509.549571759002</v>
      </c>
      <c r="C744" s="56">
        <v>44509.549571759002</v>
      </c>
      <c r="E744" s="190">
        <v>44509.549571759002</v>
      </c>
      <c r="F744" s="191">
        <v>44509.584189815003</v>
      </c>
    </row>
    <row r="745" spans="1:6" x14ac:dyDescent="0.25">
      <c r="A745" s="186">
        <v>44510.632361110998</v>
      </c>
      <c r="C745" s="56">
        <v>44510.632361110998</v>
      </c>
      <c r="E745" s="190">
        <v>44510.632361111115</v>
      </c>
      <c r="F745" s="191">
        <v>44510.663738426003</v>
      </c>
    </row>
    <row r="746" spans="1:6" x14ac:dyDescent="0.25">
      <c r="A746" s="186">
        <v>44515.567835647998</v>
      </c>
      <c r="C746" s="56">
        <v>44515.567835647998</v>
      </c>
      <c r="E746" s="190">
        <v>44515.567835647998</v>
      </c>
      <c r="F746" s="191">
        <v>44515.573912036998</v>
      </c>
    </row>
    <row r="747" spans="1:6" x14ac:dyDescent="0.25">
      <c r="A747" s="186">
        <v>44516.570833332997</v>
      </c>
      <c r="C747" s="56">
        <v>44516.570833332997</v>
      </c>
      <c r="E747" s="190">
        <v>44516.570833332997</v>
      </c>
      <c r="F747" s="191">
        <v>44516.654791667002</v>
      </c>
    </row>
    <row r="748" spans="1:6" x14ac:dyDescent="0.25">
      <c r="A748" s="186">
        <v>44516.573148148003</v>
      </c>
      <c r="C748" s="56">
        <v>44516.573148148003</v>
      </c>
      <c r="E748" s="190">
        <v>44516.573148148003</v>
      </c>
      <c r="F748" s="191">
        <v>44516.654791667002</v>
      </c>
    </row>
    <row r="749" spans="1:6" x14ac:dyDescent="0.25">
      <c r="A749" s="186">
        <v>44517.573993056001</v>
      </c>
      <c r="C749" s="56">
        <v>44517.573993056001</v>
      </c>
      <c r="E749" s="190">
        <v>44517.573993056001</v>
      </c>
      <c r="F749" s="191">
        <v>44517.685266203996</v>
      </c>
    </row>
    <row r="750" spans="1:6" x14ac:dyDescent="0.25">
      <c r="A750" s="186">
        <v>44517.575474537</v>
      </c>
      <c r="C750" s="56">
        <v>44517.575474537</v>
      </c>
      <c r="E750" s="190">
        <v>44517.575474537</v>
      </c>
      <c r="F750" s="191">
        <v>44517.685266203996</v>
      </c>
    </row>
    <row r="751" spans="1:6" x14ac:dyDescent="0.25">
      <c r="A751" s="186">
        <v>44517.577337962997</v>
      </c>
      <c r="C751" s="56">
        <v>44517.577337962997</v>
      </c>
      <c r="E751" s="190">
        <v>44517.577337962997</v>
      </c>
      <c r="F751" s="191">
        <v>44517.685266203996</v>
      </c>
    </row>
    <row r="752" spans="1:6" x14ac:dyDescent="0.25">
      <c r="A752" s="186">
        <v>44517.577824073996</v>
      </c>
      <c r="C752" s="56">
        <v>44517.577824073996</v>
      </c>
      <c r="E752" s="190">
        <v>44517.577824073996</v>
      </c>
      <c r="F752" s="191">
        <v>44517.685266203996</v>
      </c>
    </row>
    <row r="753" spans="1:6" x14ac:dyDescent="0.25">
      <c r="A753" s="186">
        <v>44519.613854167001</v>
      </c>
      <c r="C753" s="56">
        <v>44519.613854167001</v>
      </c>
      <c r="E753" s="190">
        <v>44519.613854167001</v>
      </c>
      <c r="F753" s="191">
        <v>44519.623043981002</v>
      </c>
    </row>
    <row r="754" spans="1:6" x14ac:dyDescent="0.25">
      <c r="A754" s="186">
        <v>44519.614004629999</v>
      </c>
      <c r="C754" s="56">
        <v>44519.614004629999</v>
      </c>
      <c r="E754" s="190">
        <v>44519.614004629999</v>
      </c>
      <c r="F754" s="191">
        <v>44519.623043981483</v>
      </c>
    </row>
    <row r="755" spans="1:6" x14ac:dyDescent="0.25">
      <c r="A755" s="186">
        <v>44522.587349537003</v>
      </c>
      <c r="C755" s="56">
        <v>44522.587349537003</v>
      </c>
      <c r="E755" s="190">
        <v>44522.587349537003</v>
      </c>
      <c r="F755" s="191">
        <v>44522.679502314997</v>
      </c>
    </row>
    <row r="756" spans="1:6" x14ac:dyDescent="0.25">
      <c r="A756" s="186">
        <v>44523.562974537002</v>
      </c>
      <c r="C756" s="56">
        <v>44523.562974537002</v>
      </c>
      <c r="E756" s="190">
        <v>44523.562974537002</v>
      </c>
      <c r="F756" s="191">
        <v>44523.670624999999</v>
      </c>
    </row>
    <row r="757" spans="1:6" x14ac:dyDescent="0.25">
      <c r="A757" s="186">
        <v>44525.570775462998</v>
      </c>
      <c r="C757" s="56">
        <v>44525.570775462998</v>
      </c>
      <c r="E757" s="190">
        <v>44525.570775462998</v>
      </c>
      <c r="F757" s="191">
        <v>44525.588240741003</v>
      </c>
    </row>
    <row r="758" spans="1:6" x14ac:dyDescent="0.25">
      <c r="A758" s="186">
        <v>44526.602349537003</v>
      </c>
      <c r="C758" s="56">
        <v>44526.602349537003</v>
      </c>
      <c r="E758" s="190">
        <v>44526.602349537003</v>
      </c>
      <c r="F758" s="191">
        <v>44526.625358796002</v>
      </c>
    </row>
    <row r="759" spans="1:6" x14ac:dyDescent="0.25">
      <c r="A759" s="186">
        <v>44529.619212962964</v>
      </c>
      <c r="C759" s="56">
        <v>44529.619212962964</v>
      </c>
      <c r="E759" s="190">
        <v>44529.619212962964</v>
      </c>
      <c r="F759" s="191">
        <v>44529.694537037001</v>
      </c>
    </row>
    <row r="760" spans="1:6" x14ac:dyDescent="0.25">
      <c r="A760" s="186">
        <v>44530.573136573999</v>
      </c>
      <c r="C760" s="56">
        <v>44530.573136573999</v>
      </c>
      <c r="E760" s="190">
        <v>44530.573136573999</v>
      </c>
      <c r="F760" s="191">
        <v>44530.581365741004</v>
      </c>
    </row>
    <row r="761" spans="1:6" x14ac:dyDescent="0.25">
      <c r="A761" s="186">
        <v>44531.698067129997</v>
      </c>
      <c r="C761" s="56">
        <v>44531.698067129997</v>
      </c>
      <c r="E761" s="190">
        <v>44531.698067129997</v>
      </c>
      <c r="F761" s="191">
        <v>44531.832939815002</v>
      </c>
    </row>
    <row r="762" spans="1:6" x14ac:dyDescent="0.25">
      <c r="A762" s="186">
        <v>44532.610532407001</v>
      </c>
      <c r="C762" s="56">
        <v>44532.610532407001</v>
      </c>
      <c r="E762" s="190">
        <v>44532.610532407001</v>
      </c>
      <c r="F762" s="191">
        <v>44532.797719907001</v>
      </c>
    </row>
    <row r="763" spans="1:6" x14ac:dyDescent="0.25">
      <c r="A763" s="186">
        <v>44536.649317130003</v>
      </c>
      <c r="C763" s="56">
        <v>44536.649317130003</v>
      </c>
      <c r="E763" s="190">
        <v>44536.649317130003</v>
      </c>
      <c r="F763" s="191">
        <v>44536.762094906997</v>
      </c>
    </row>
    <row r="764" spans="1:6" x14ac:dyDescent="0.25">
      <c r="A764" s="186">
        <v>44537.634872684997</v>
      </c>
      <c r="C764" s="56">
        <v>44537.634872684997</v>
      </c>
      <c r="E764" s="190">
        <v>44537.634872684997</v>
      </c>
      <c r="F764" s="191">
        <v>44537.685138888999</v>
      </c>
    </row>
    <row r="765" spans="1:6" x14ac:dyDescent="0.25">
      <c r="A765" s="186">
        <v>44543.652604167</v>
      </c>
      <c r="C765" s="56">
        <v>44543.652604167</v>
      </c>
      <c r="E765" s="190">
        <v>44543.652604167</v>
      </c>
      <c r="F765" s="191">
        <v>44543.709282406999</v>
      </c>
    </row>
    <row r="766" spans="1:6" x14ac:dyDescent="0.25">
      <c r="A766" s="186">
        <v>44544.573240741003</v>
      </c>
      <c r="C766" s="56">
        <v>44544.573240741003</v>
      </c>
      <c r="E766" s="190">
        <v>44544.573240741003</v>
      </c>
      <c r="F766" s="191">
        <v>44544.650393518998</v>
      </c>
    </row>
    <row r="767" spans="1:6" x14ac:dyDescent="0.25">
      <c r="A767" s="186">
        <v>44545.569398148</v>
      </c>
      <c r="C767" s="56">
        <v>44545.569398148</v>
      </c>
      <c r="E767" s="190">
        <v>44545.569398148</v>
      </c>
      <c r="F767" s="191">
        <v>44545.693761574003</v>
      </c>
    </row>
    <row r="768" spans="1:6" x14ac:dyDescent="0.25">
      <c r="A768" s="186">
        <v>44546.621111111002</v>
      </c>
      <c r="C768" s="56">
        <v>44546.621111111002</v>
      </c>
      <c r="E768" s="190">
        <v>44546.621111111002</v>
      </c>
      <c r="F768" s="191">
        <v>44546.624039351998</v>
      </c>
    </row>
    <row r="769" spans="1:6" x14ac:dyDescent="0.25">
      <c r="A769" s="186">
        <v>44573.628645833334</v>
      </c>
      <c r="C769" s="56">
        <v>44573.628645833334</v>
      </c>
      <c r="E769" s="190">
        <v>44573.628645833334</v>
      </c>
      <c r="F769" s="191">
        <v>44573.724201388999</v>
      </c>
    </row>
    <row r="770" spans="1:6" x14ac:dyDescent="0.25">
      <c r="A770" s="186">
        <v>44574.654131944</v>
      </c>
      <c r="C770" s="56">
        <v>44574.654131944</v>
      </c>
      <c r="E770" s="190">
        <v>44574.654131944</v>
      </c>
      <c r="F770" s="191">
        <v>44574.733518519002</v>
      </c>
    </row>
    <row r="771" spans="1:6" x14ac:dyDescent="0.25">
      <c r="A771" s="186">
        <v>44575.61210648148</v>
      </c>
      <c r="C771" s="56">
        <v>44575.61210648148</v>
      </c>
      <c r="E771" s="190">
        <v>44575.61210648148</v>
      </c>
      <c r="F771" s="191">
        <v>44578.218298610998</v>
      </c>
    </row>
    <row r="772" spans="1:6" x14ac:dyDescent="0.25">
      <c r="A772" s="186">
        <v>44578.620034722226</v>
      </c>
      <c r="C772" s="56">
        <v>44578.620034722226</v>
      </c>
      <c r="E772" s="190">
        <v>44578.620034722226</v>
      </c>
      <c r="F772" s="191">
        <v>44579.202743055997</v>
      </c>
    </row>
    <row r="773" spans="1:6" x14ac:dyDescent="0.25">
      <c r="A773" s="186">
        <v>44579.580335648003</v>
      </c>
      <c r="C773" s="56">
        <v>44579.580335648003</v>
      </c>
      <c r="E773" s="190">
        <v>44579.580335648003</v>
      </c>
      <c r="F773" s="191">
        <v>44579.625081019003</v>
      </c>
    </row>
    <row r="774" spans="1:6" x14ac:dyDescent="0.25">
      <c r="A774" s="186">
        <v>44580.595636574071</v>
      </c>
      <c r="C774" s="56">
        <v>44580.595636574071</v>
      </c>
      <c r="E774" s="190">
        <v>44580.595636574071</v>
      </c>
      <c r="F774" s="191">
        <v>44580.725381944001</v>
      </c>
    </row>
    <row r="775" spans="1:6" x14ac:dyDescent="0.25">
      <c r="A775" s="186">
        <v>44581.604016204001</v>
      </c>
      <c r="C775" s="56">
        <v>44581.604016204001</v>
      </c>
      <c r="E775" s="190">
        <v>44581.604016204001</v>
      </c>
      <c r="F775" s="191">
        <v>44581.922384259</v>
      </c>
    </row>
    <row r="776" spans="1:6" x14ac:dyDescent="0.25">
      <c r="A776" s="169">
        <v>44588.576736110997</v>
      </c>
      <c r="C776" s="56">
        <v>44588.576736110997</v>
      </c>
      <c r="E776" s="190">
        <v>44588.576736110997</v>
      </c>
      <c r="F776" s="191">
        <v>44588.694930555997</v>
      </c>
    </row>
    <row r="777" spans="1:6" x14ac:dyDescent="0.25">
      <c r="A777" s="169">
        <v>44589.59212963</v>
      </c>
      <c r="C777" s="56">
        <v>44589.59212963</v>
      </c>
      <c r="E777" s="190">
        <v>44589.59212963</v>
      </c>
      <c r="F777" s="191">
        <v>44589.610717593001</v>
      </c>
    </row>
    <row r="778" spans="1:6" x14ac:dyDescent="0.25">
      <c r="A778" s="169">
        <v>44589.671631944002</v>
      </c>
      <c r="C778" s="56">
        <v>44589.671631944002</v>
      </c>
      <c r="E778" s="190">
        <v>44589.671631944002</v>
      </c>
      <c r="F778" s="191">
        <v>44589.731435185</v>
      </c>
    </row>
    <row r="779" spans="1:6" x14ac:dyDescent="0.25">
      <c r="A779" s="169">
        <v>44592.600636574003</v>
      </c>
      <c r="C779" s="56">
        <v>44592.600636574003</v>
      </c>
      <c r="E779" s="190">
        <v>44592.600636574003</v>
      </c>
      <c r="F779" s="191">
        <v>44592.607395833002</v>
      </c>
    </row>
    <row r="780" spans="1:6" x14ac:dyDescent="0.25">
      <c r="A780" s="169">
        <v>44592.618611111</v>
      </c>
      <c r="C780" s="56">
        <v>44592.618611111</v>
      </c>
      <c r="E780" s="190">
        <v>44592.618611111</v>
      </c>
      <c r="F780" s="191">
        <v>44592.721111111001</v>
      </c>
    </row>
    <row r="781" spans="1:6" x14ac:dyDescent="0.25">
      <c r="A781" s="169">
        <v>44593.631157406999</v>
      </c>
      <c r="C781" s="56">
        <v>44593.631157406999</v>
      </c>
      <c r="E781" s="190">
        <v>44593.631157406999</v>
      </c>
      <c r="F781" s="191">
        <v>44593.690856481</v>
      </c>
    </row>
    <row r="782" spans="1:6" x14ac:dyDescent="0.25">
      <c r="A782" s="169">
        <v>44595.576493056004</v>
      </c>
      <c r="C782" s="56">
        <v>44595.576493056004</v>
      </c>
      <c r="E782" s="190">
        <v>44595.576493056004</v>
      </c>
      <c r="F782" s="191">
        <v>44595.583553240998</v>
      </c>
    </row>
    <row r="783" spans="1:6" x14ac:dyDescent="0.25">
      <c r="A783" s="169">
        <v>44596.592974537001</v>
      </c>
      <c r="C783" s="56">
        <v>44596.592974537001</v>
      </c>
      <c r="E783" s="190">
        <v>44596.592974537001</v>
      </c>
      <c r="F783" s="191">
        <v>44596.874247685002</v>
      </c>
    </row>
    <row r="784" spans="1:6" x14ac:dyDescent="0.25">
      <c r="A784" s="169">
        <v>44599.735208332997</v>
      </c>
      <c r="C784" s="56">
        <v>44599.735208332997</v>
      </c>
      <c r="E784" s="190">
        <v>44599.735208332997</v>
      </c>
      <c r="F784" s="191">
        <v>44600.003923611002</v>
      </c>
    </row>
    <row r="785" spans="1:6" x14ac:dyDescent="0.25">
      <c r="A785" s="169">
        <v>44600.622708333001</v>
      </c>
      <c r="C785" s="56">
        <v>44600.622708333001</v>
      </c>
      <c r="E785" s="190">
        <v>44600.622708333001</v>
      </c>
      <c r="F785" s="191">
        <v>44600.651377315</v>
      </c>
    </row>
    <row r="786" spans="1:6" x14ac:dyDescent="0.25">
      <c r="A786" s="169">
        <v>44601.596643518998</v>
      </c>
      <c r="C786" s="56">
        <v>44601.596643518998</v>
      </c>
      <c r="E786" s="190">
        <v>44601.596643518998</v>
      </c>
      <c r="F786" s="191">
        <v>44601.716365740998</v>
      </c>
    </row>
    <row r="787" spans="1:6" x14ac:dyDescent="0.25">
      <c r="A787" s="169">
        <v>44601.597928240997</v>
      </c>
      <c r="C787" s="56">
        <v>44601.597928240997</v>
      </c>
      <c r="E787" s="190">
        <v>44601.597928240997</v>
      </c>
      <c r="F787" s="191">
        <v>44601.716365740998</v>
      </c>
    </row>
  </sheetData>
  <pageMargins left="0.7" right="0.7" top="0.75" bottom="0.75" header="0.3" footer="0.3"/>
  <pageSetup orientation="portrait"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zoomScale="70" zoomScaleNormal="70" workbookViewId="0">
      <pane ySplit="1" topLeftCell="A2" activePane="bottomLeft" state="frozen"/>
      <selection pane="bottomLeft" activeCell="C90" sqref="C90"/>
    </sheetView>
  </sheetViews>
  <sheetFormatPr defaultRowHeight="15" x14ac:dyDescent="0.25"/>
  <cols>
    <col min="1" max="1" width="11.140625" customWidth="1"/>
    <col min="2" max="2" width="18" bestFit="1" customWidth="1"/>
    <col min="3" max="3" width="25.140625" bestFit="1" customWidth="1"/>
    <col min="4" max="4" width="22.28515625" bestFit="1" customWidth="1"/>
    <col min="5" max="6" width="24" bestFit="1" customWidth="1"/>
  </cols>
  <sheetData>
    <row r="1" spans="1:6" x14ac:dyDescent="0.25">
      <c r="A1" t="s">
        <v>3313</v>
      </c>
      <c r="B1" t="s">
        <v>3318</v>
      </c>
      <c r="C1" t="s">
        <v>3314</v>
      </c>
      <c r="D1" t="s">
        <v>3315</v>
      </c>
      <c r="E1" t="s">
        <v>3317</v>
      </c>
      <c r="F1" t="s">
        <v>3316</v>
      </c>
    </row>
    <row r="2" spans="1:6" x14ac:dyDescent="0.25">
      <c r="A2" s="159">
        <v>44314</v>
      </c>
      <c r="B2" s="160">
        <v>0.29166666666666669</v>
      </c>
      <c r="F2">
        <v>1</v>
      </c>
    </row>
    <row r="3" spans="1:6" x14ac:dyDescent="0.25">
      <c r="A3" s="159">
        <v>44313</v>
      </c>
      <c r="B3" s="160">
        <v>0.33333333333333331</v>
      </c>
      <c r="C3">
        <v>1</v>
      </c>
    </row>
    <row r="4" spans="1:6" x14ac:dyDescent="0.25">
      <c r="A4" s="159">
        <v>44312</v>
      </c>
      <c r="B4" s="160">
        <v>0.29166666666666669</v>
      </c>
      <c r="F4">
        <v>1</v>
      </c>
    </row>
    <row r="5" spans="1:6" x14ac:dyDescent="0.25">
      <c r="A5" s="159">
        <v>44309</v>
      </c>
      <c r="B5" s="160">
        <v>0.375</v>
      </c>
      <c r="D5">
        <v>1</v>
      </c>
    </row>
    <row r="6" spans="1:6" x14ac:dyDescent="0.25">
      <c r="A6" s="159">
        <v>44308</v>
      </c>
      <c r="B6" s="160">
        <v>0.29166666666666669</v>
      </c>
      <c r="C6">
        <v>1</v>
      </c>
    </row>
    <row r="7" spans="1:6" x14ac:dyDescent="0.25">
      <c r="A7" s="159">
        <v>44307</v>
      </c>
      <c r="B7" s="160">
        <v>0.375</v>
      </c>
      <c r="D7">
        <v>1</v>
      </c>
    </row>
    <row r="8" spans="1:6" x14ac:dyDescent="0.25">
      <c r="A8" s="159">
        <v>44306</v>
      </c>
      <c r="B8" s="160">
        <v>0.29166666666666669</v>
      </c>
      <c r="C8">
        <v>1</v>
      </c>
    </row>
    <row r="9" spans="1:6" x14ac:dyDescent="0.25">
      <c r="A9" s="159">
        <v>44305</v>
      </c>
      <c r="B9" s="160">
        <v>0.29166666666666669</v>
      </c>
      <c r="C9">
        <v>1</v>
      </c>
    </row>
    <row r="10" spans="1:6" x14ac:dyDescent="0.25">
      <c r="A10" s="159">
        <v>44302</v>
      </c>
      <c r="B10" s="160">
        <v>0.375</v>
      </c>
      <c r="C10">
        <v>1</v>
      </c>
      <c r="F10">
        <v>1</v>
      </c>
    </row>
    <row r="11" spans="1:6" x14ac:dyDescent="0.25">
      <c r="A11" s="159">
        <v>44301</v>
      </c>
      <c r="B11" s="160">
        <v>0.33333333333333331</v>
      </c>
      <c r="F11">
        <v>1</v>
      </c>
    </row>
    <row r="12" spans="1:6" x14ac:dyDescent="0.25">
      <c r="A12" s="159">
        <v>44300</v>
      </c>
      <c r="B12" s="160">
        <v>0.29166666666666669</v>
      </c>
      <c r="D12">
        <v>1</v>
      </c>
    </row>
    <row r="13" spans="1:6" x14ac:dyDescent="0.25">
      <c r="A13" s="159">
        <v>44299</v>
      </c>
      <c r="B13" s="160">
        <v>0.375</v>
      </c>
      <c r="D13">
        <v>1</v>
      </c>
    </row>
    <row r="14" spans="1:6" x14ac:dyDescent="0.25">
      <c r="A14" s="159">
        <v>44298</v>
      </c>
      <c r="B14" s="160">
        <v>0.29166666666666669</v>
      </c>
      <c r="D14">
        <v>1</v>
      </c>
    </row>
    <row r="15" spans="1:6" x14ac:dyDescent="0.25">
      <c r="A15" s="159">
        <v>44295</v>
      </c>
      <c r="B15" s="160">
        <v>0.375</v>
      </c>
      <c r="D15">
        <v>1</v>
      </c>
    </row>
    <row r="16" spans="1:6" x14ac:dyDescent="0.25">
      <c r="A16" s="159">
        <v>44294</v>
      </c>
      <c r="B16" s="160">
        <v>0.29166666666666669</v>
      </c>
      <c r="C16">
        <v>1</v>
      </c>
    </row>
    <row r="17" spans="1:6" x14ac:dyDescent="0.25">
      <c r="A17" s="159">
        <v>44293</v>
      </c>
      <c r="B17" s="160">
        <v>0.29166666666666669</v>
      </c>
      <c r="C17">
        <v>1</v>
      </c>
    </row>
    <row r="18" spans="1:6" x14ac:dyDescent="0.25">
      <c r="A18" s="159">
        <v>44292</v>
      </c>
      <c r="B18" s="160">
        <v>0.29166666666666669</v>
      </c>
      <c r="C18">
        <v>1</v>
      </c>
    </row>
    <row r="19" spans="1:6" x14ac:dyDescent="0.25">
      <c r="A19" s="159">
        <v>44291</v>
      </c>
      <c r="B19" s="160">
        <v>0.33333333333333331</v>
      </c>
      <c r="F19">
        <v>1</v>
      </c>
    </row>
    <row r="20" spans="1:6" x14ac:dyDescent="0.25">
      <c r="A20" s="159">
        <v>44288</v>
      </c>
      <c r="B20" s="160">
        <v>0.33333333333333331</v>
      </c>
      <c r="C20">
        <v>1</v>
      </c>
    </row>
    <row r="21" spans="1:6" x14ac:dyDescent="0.25">
      <c r="A21" s="159">
        <v>44287</v>
      </c>
      <c r="B21" s="160">
        <v>0.33333333333333331</v>
      </c>
      <c r="C21">
        <v>1</v>
      </c>
    </row>
    <row r="22" spans="1:6" x14ac:dyDescent="0.25">
      <c r="A22" s="159">
        <v>44286</v>
      </c>
      <c r="B22" s="160">
        <v>0.29166666666666669</v>
      </c>
      <c r="C22">
        <v>1</v>
      </c>
    </row>
    <row r="23" spans="1:6" x14ac:dyDescent="0.25">
      <c r="A23" s="159">
        <v>44285</v>
      </c>
      <c r="B23" s="160">
        <v>0.29166666666666669</v>
      </c>
      <c r="D23">
        <v>1</v>
      </c>
    </row>
    <row r="24" spans="1:6" x14ac:dyDescent="0.25">
      <c r="A24" s="159">
        <v>44284</v>
      </c>
      <c r="B24" s="160">
        <v>0.33333333333333331</v>
      </c>
      <c r="D24">
        <v>1</v>
      </c>
    </row>
    <row r="25" spans="1:6" x14ac:dyDescent="0.25">
      <c r="A25" s="159">
        <v>44281</v>
      </c>
      <c r="B25" s="160">
        <v>0.33333333333333331</v>
      </c>
      <c r="C25">
        <v>1</v>
      </c>
    </row>
    <row r="26" spans="1:6" x14ac:dyDescent="0.25">
      <c r="A26" s="159">
        <v>44280</v>
      </c>
      <c r="B26" s="160">
        <v>0.29166666666666669</v>
      </c>
      <c r="C26">
        <v>1</v>
      </c>
    </row>
    <row r="27" spans="1:6" x14ac:dyDescent="0.25">
      <c r="A27" s="159">
        <v>44279</v>
      </c>
      <c r="B27" s="160">
        <v>0.375</v>
      </c>
      <c r="D27">
        <v>1</v>
      </c>
    </row>
    <row r="28" spans="1:6" x14ac:dyDescent="0.25">
      <c r="A28" s="159">
        <v>44278</v>
      </c>
      <c r="B28" s="160">
        <v>0.29166666666666669</v>
      </c>
      <c r="D28">
        <v>1</v>
      </c>
    </row>
    <row r="29" spans="1:6" x14ac:dyDescent="0.25">
      <c r="A29" s="159">
        <v>44277</v>
      </c>
      <c r="B29" s="160">
        <v>0.375</v>
      </c>
      <c r="D29">
        <v>1</v>
      </c>
    </row>
    <row r="30" spans="1:6" x14ac:dyDescent="0.25">
      <c r="A30" s="159">
        <v>44274</v>
      </c>
      <c r="B30" s="160">
        <v>0.375</v>
      </c>
      <c r="D30">
        <v>1</v>
      </c>
    </row>
    <row r="31" spans="1:6" x14ac:dyDescent="0.25">
      <c r="A31" s="159">
        <v>44273</v>
      </c>
      <c r="B31" s="160">
        <v>0.375</v>
      </c>
      <c r="D31">
        <v>1</v>
      </c>
    </row>
    <row r="32" spans="1:6" x14ac:dyDescent="0.25">
      <c r="A32" s="159">
        <v>44272</v>
      </c>
      <c r="B32" s="160">
        <v>0.33333333333333331</v>
      </c>
      <c r="F32">
        <v>1</v>
      </c>
    </row>
    <row r="33" spans="1:6" x14ac:dyDescent="0.25">
      <c r="A33" s="159">
        <v>44271</v>
      </c>
      <c r="B33" s="160">
        <v>0.33333333333333331</v>
      </c>
      <c r="C33">
        <v>1</v>
      </c>
    </row>
    <row r="34" spans="1:6" x14ac:dyDescent="0.25">
      <c r="A34" s="159">
        <v>44270</v>
      </c>
      <c r="B34" s="160">
        <v>0.33333333333333331</v>
      </c>
      <c r="C34">
        <v>1</v>
      </c>
    </row>
    <row r="35" spans="1:6" x14ac:dyDescent="0.25">
      <c r="A35" s="159">
        <v>44267</v>
      </c>
      <c r="B35" s="160">
        <v>0.33333333333333331</v>
      </c>
      <c r="D35">
        <v>1</v>
      </c>
    </row>
    <row r="36" spans="1:6" x14ac:dyDescent="0.25">
      <c r="A36" s="159">
        <v>44266</v>
      </c>
      <c r="B36" s="160">
        <v>0.375</v>
      </c>
      <c r="C36">
        <v>1</v>
      </c>
    </row>
    <row r="37" spans="1:6" x14ac:dyDescent="0.25">
      <c r="A37" s="159">
        <v>44265</v>
      </c>
      <c r="B37" s="160">
        <v>0.29166666666666669</v>
      </c>
      <c r="D37">
        <v>1</v>
      </c>
    </row>
    <row r="38" spans="1:6" x14ac:dyDescent="0.25">
      <c r="A38" s="159">
        <v>44264</v>
      </c>
      <c r="B38" s="160">
        <v>0.375</v>
      </c>
      <c r="D38">
        <v>1</v>
      </c>
    </row>
    <row r="39" spans="1:6" x14ac:dyDescent="0.25">
      <c r="A39" s="159">
        <v>44263</v>
      </c>
      <c r="B39" s="160">
        <v>0.33333333333333331</v>
      </c>
      <c r="D39">
        <v>1</v>
      </c>
    </row>
    <row r="40" spans="1:6" x14ac:dyDescent="0.25">
      <c r="A40" s="159">
        <v>44260</v>
      </c>
      <c r="B40" s="160">
        <v>0.33333333333333331</v>
      </c>
      <c r="C40">
        <v>1</v>
      </c>
    </row>
    <row r="41" spans="1:6" x14ac:dyDescent="0.25">
      <c r="A41" s="159">
        <v>44259</v>
      </c>
      <c r="B41" s="160">
        <v>0.41666666666666669</v>
      </c>
      <c r="D41">
        <v>1</v>
      </c>
    </row>
    <row r="42" spans="1:6" x14ac:dyDescent="0.25">
      <c r="A42" s="159">
        <v>44258</v>
      </c>
      <c r="B42" s="160">
        <v>0.41666666666666669</v>
      </c>
      <c r="F42">
        <v>1</v>
      </c>
    </row>
    <row r="43" spans="1:6" x14ac:dyDescent="0.25">
      <c r="A43" s="159">
        <v>44257</v>
      </c>
      <c r="B43" s="160">
        <v>0.33333333333333331</v>
      </c>
      <c r="C43">
        <v>1</v>
      </c>
    </row>
    <row r="44" spans="1:6" x14ac:dyDescent="0.25">
      <c r="A44" s="159">
        <v>44256</v>
      </c>
      <c r="B44" s="160">
        <v>0.375</v>
      </c>
      <c r="D44">
        <v>1</v>
      </c>
    </row>
    <row r="45" spans="1:6" x14ac:dyDescent="0.25">
      <c r="A45" s="159">
        <v>44253</v>
      </c>
      <c r="B45" s="160">
        <v>0.375</v>
      </c>
      <c r="C45">
        <v>1</v>
      </c>
    </row>
    <row r="46" spans="1:6" x14ac:dyDescent="0.25">
      <c r="A46" s="159">
        <v>44252</v>
      </c>
      <c r="B46" s="160">
        <v>0.33333333333333331</v>
      </c>
      <c r="C46">
        <v>1</v>
      </c>
    </row>
    <row r="47" spans="1:6" x14ac:dyDescent="0.25">
      <c r="A47" s="159">
        <v>44251</v>
      </c>
      <c r="B47" s="160">
        <v>0.33333333333333331</v>
      </c>
      <c r="C47">
        <v>1</v>
      </c>
    </row>
    <row r="48" spans="1:6" x14ac:dyDescent="0.25">
      <c r="A48" s="159">
        <v>44250</v>
      </c>
      <c r="B48" s="160">
        <v>0.33333333333333331</v>
      </c>
      <c r="C48">
        <v>1</v>
      </c>
    </row>
    <row r="49" spans="1:6" x14ac:dyDescent="0.25">
      <c r="A49" s="159">
        <v>44249</v>
      </c>
      <c r="B49" s="160">
        <v>0.375</v>
      </c>
      <c r="D49">
        <v>1</v>
      </c>
    </row>
    <row r="50" spans="1:6" x14ac:dyDescent="0.25">
      <c r="A50" s="159">
        <v>44246</v>
      </c>
      <c r="B50" s="160">
        <v>0.45833333333333331</v>
      </c>
      <c r="D50">
        <v>1</v>
      </c>
    </row>
    <row r="51" spans="1:6" x14ac:dyDescent="0.25">
      <c r="A51" s="159">
        <v>44245</v>
      </c>
      <c r="B51" s="160">
        <v>0.33333333333333331</v>
      </c>
      <c r="D51">
        <v>1</v>
      </c>
    </row>
    <row r="52" spans="1:6" x14ac:dyDescent="0.25">
      <c r="A52" s="159">
        <v>44244</v>
      </c>
      <c r="B52" s="160">
        <v>0.29166666666666669</v>
      </c>
      <c r="C52">
        <v>1</v>
      </c>
    </row>
    <row r="53" spans="1:6" x14ac:dyDescent="0.25">
      <c r="A53" s="159">
        <v>44243</v>
      </c>
      <c r="B53" s="160">
        <v>0.375</v>
      </c>
      <c r="D53">
        <v>1</v>
      </c>
    </row>
    <row r="54" spans="1:6" x14ac:dyDescent="0.25">
      <c r="A54" s="159">
        <v>44242</v>
      </c>
      <c r="B54" s="160">
        <v>0.33333333333333331</v>
      </c>
      <c r="C54">
        <v>1</v>
      </c>
    </row>
    <row r="55" spans="1:6" x14ac:dyDescent="0.25">
      <c r="A55" s="159">
        <v>44239</v>
      </c>
      <c r="B55" s="160">
        <v>0.29166666666666669</v>
      </c>
      <c r="E55">
        <v>1</v>
      </c>
    </row>
    <row r="56" spans="1:6" x14ac:dyDescent="0.25">
      <c r="A56" s="159">
        <v>44238</v>
      </c>
      <c r="B56" s="160">
        <v>0.29166666666666669</v>
      </c>
      <c r="F56">
        <v>1</v>
      </c>
    </row>
    <row r="57" spans="1:6" x14ac:dyDescent="0.25">
      <c r="A57" s="159">
        <v>44237</v>
      </c>
      <c r="B57" s="160">
        <v>0.29166666666666669</v>
      </c>
      <c r="F57">
        <v>1</v>
      </c>
    </row>
    <row r="58" spans="1:6" x14ac:dyDescent="0.25">
      <c r="A58" s="159">
        <v>44236</v>
      </c>
      <c r="B58" s="160">
        <v>0.29166666666666669</v>
      </c>
      <c r="D58">
        <v>1</v>
      </c>
    </row>
    <row r="59" spans="1:6" x14ac:dyDescent="0.25">
      <c r="A59" s="159">
        <v>44235</v>
      </c>
      <c r="B59" s="160">
        <v>0.33333333333333331</v>
      </c>
      <c r="D59">
        <v>1</v>
      </c>
    </row>
    <row r="60" spans="1:6" x14ac:dyDescent="0.25">
      <c r="A60" s="159">
        <v>44232</v>
      </c>
      <c r="B60" s="160">
        <v>0.33333333333333331</v>
      </c>
      <c r="D60">
        <v>1</v>
      </c>
    </row>
    <row r="61" spans="1:6" x14ac:dyDescent="0.25">
      <c r="A61" s="159">
        <v>44231</v>
      </c>
      <c r="B61" s="160">
        <v>0.33333333333333331</v>
      </c>
      <c r="C61">
        <v>1</v>
      </c>
    </row>
    <row r="62" spans="1:6" x14ac:dyDescent="0.25">
      <c r="A62" s="159">
        <v>44230</v>
      </c>
      <c r="B62" s="160">
        <v>0.29166666666666669</v>
      </c>
      <c r="D62">
        <v>1</v>
      </c>
    </row>
    <row r="63" spans="1:6" x14ac:dyDescent="0.25">
      <c r="A63" s="159">
        <v>44229</v>
      </c>
      <c r="B63" s="160">
        <v>0.29166666666666669</v>
      </c>
      <c r="E63">
        <v>1</v>
      </c>
    </row>
    <row r="64" spans="1:6" x14ac:dyDescent="0.25">
      <c r="A64" s="159">
        <v>44228</v>
      </c>
      <c r="B64" s="160">
        <v>0.33333333333333331</v>
      </c>
      <c r="C64">
        <v>1</v>
      </c>
    </row>
    <row r="65" spans="1:6" x14ac:dyDescent="0.25">
      <c r="A65" s="159">
        <v>44225</v>
      </c>
      <c r="B65" s="160">
        <v>0.33333333333333331</v>
      </c>
      <c r="D65">
        <v>1</v>
      </c>
    </row>
    <row r="66" spans="1:6" x14ac:dyDescent="0.25">
      <c r="A66" s="159">
        <v>44224</v>
      </c>
      <c r="B66" s="160">
        <v>0.29166666666666669</v>
      </c>
      <c r="E66">
        <v>1</v>
      </c>
    </row>
    <row r="67" spans="1:6" x14ac:dyDescent="0.25">
      <c r="A67" s="159">
        <v>44223</v>
      </c>
      <c r="B67" s="160">
        <v>0.29166666666666669</v>
      </c>
      <c r="D67">
        <v>1</v>
      </c>
    </row>
    <row r="68" spans="1:6" x14ac:dyDescent="0.25">
      <c r="A68" s="159">
        <v>44222</v>
      </c>
      <c r="B68" s="160">
        <v>0.29166666666666669</v>
      </c>
      <c r="C68">
        <v>1</v>
      </c>
    </row>
    <row r="69" spans="1:6" x14ac:dyDescent="0.25">
      <c r="A69" s="159">
        <v>44221</v>
      </c>
      <c r="B69" s="160">
        <v>0.29166666666666669</v>
      </c>
      <c r="C69">
        <v>1</v>
      </c>
    </row>
    <row r="70" spans="1:6" x14ac:dyDescent="0.25">
      <c r="A70" s="159">
        <v>44218</v>
      </c>
      <c r="B70" s="160">
        <v>0.29166666666666669</v>
      </c>
      <c r="D70">
        <v>1</v>
      </c>
    </row>
    <row r="71" spans="1:6" x14ac:dyDescent="0.25">
      <c r="A71" s="159">
        <v>44217</v>
      </c>
      <c r="B71" s="160">
        <v>0.29166666666666669</v>
      </c>
      <c r="C71">
        <v>1</v>
      </c>
    </row>
    <row r="72" spans="1:6" x14ac:dyDescent="0.25">
      <c r="A72" s="159">
        <v>44216</v>
      </c>
      <c r="B72" s="160">
        <v>0.29166666666666669</v>
      </c>
      <c r="D72">
        <v>1</v>
      </c>
    </row>
    <row r="73" spans="1:6" x14ac:dyDescent="0.25">
      <c r="A73" s="159">
        <v>44215</v>
      </c>
      <c r="B73" s="160">
        <v>0.33333333333333331</v>
      </c>
      <c r="F73">
        <v>1</v>
      </c>
    </row>
    <row r="74" spans="1:6" x14ac:dyDescent="0.25">
      <c r="A74" s="159">
        <v>44214</v>
      </c>
      <c r="B74" s="160">
        <v>0.29166666666666669</v>
      </c>
      <c r="D74">
        <v>1</v>
      </c>
    </row>
    <row r="75" spans="1:6" x14ac:dyDescent="0.25">
      <c r="A75" s="159">
        <v>44211</v>
      </c>
      <c r="B75" s="160">
        <v>0.29166666666666669</v>
      </c>
      <c r="C75">
        <v>1</v>
      </c>
    </row>
    <row r="76" spans="1:6" x14ac:dyDescent="0.25">
      <c r="A76" s="159">
        <v>44210</v>
      </c>
      <c r="B76" s="160">
        <v>0.33333333333333331</v>
      </c>
      <c r="D76">
        <v>1</v>
      </c>
    </row>
    <row r="77" spans="1:6" x14ac:dyDescent="0.25">
      <c r="A77" s="159">
        <v>44209</v>
      </c>
      <c r="B77" s="160">
        <v>0.33333333333333331</v>
      </c>
      <c r="E77">
        <v>1</v>
      </c>
    </row>
    <row r="78" spans="1:6" x14ac:dyDescent="0.25">
      <c r="A78" s="159">
        <v>44208</v>
      </c>
      <c r="B78" s="160">
        <v>0.29166666666666669</v>
      </c>
      <c r="C78">
        <v>1</v>
      </c>
    </row>
    <row r="79" spans="1:6" x14ac:dyDescent="0.25">
      <c r="A79" s="159">
        <v>44207</v>
      </c>
      <c r="B79" s="160">
        <v>0.33333333333333331</v>
      </c>
      <c r="D79">
        <v>1</v>
      </c>
    </row>
    <row r="80" spans="1:6" x14ac:dyDescent="0.25">
      <c r="A80" s="159">
        <v>44204</v>
      </c>
      <c r="B80" s="160">
        <v>0.33333333333333331</v>
      </c>
      <c r="F80">
        <v>1</v>
      </c>
    </row>
    <row r="81" spans="1:6" x14ac:dyDescent="0.25">
      <c r="A81" s="159">
        <v>44203</v>
      </c>
      <c r="B81" s="160">
        <v>0.33333333333333331</v>
      </c>
      <c r="D81">
        <v>1</v>
      </c>
    </row>
    <row r="82" spans="1:6" x14ac:dyDescent="0.25">
      <c r="A82" s="159">
        <v>44202</v>
      </c>
      <c r="B82" s="160">
        <v>0.33333333333333331</v>
      </c>
      <c r="D82">
        <v>1</v>
      </c>
    </row>
    <row r="83" spans="1:6" x14ac:dyDescent="0.25">
      <c r="A83" s="159">
        <v>44201</v>
      </c>
      <c r="B83" s="160">
        <v>0.29166666666666669</v>
      </c>
      <c r="D83">
        <v>1</v>
      </c>
    </row>
    <row r="84" spans="1:6" x14ac:dyDescent="0.25">
      <c r="A84" s="159">
        <v>44200</v>
      </c>
      <c r="B84" s="160">
        <v>0.29166666666666669</v>
      </c>
      <c r="C84">
        <v>1</v>
      </c>
    </row>
    <row r="85" spans="1:6" x14ac:dyDescent="0.25">
      <c r="A85" s="159"/>
      <c r="C85">
        <f>SUM(C2:C84)</f>
        <v>32</v>
      </c>
      <c r="D85">
        <f t="shared" ref="D85:F85" si="0">SUM(D2:D84)</f>
        <v>37</v>
      </c>
      <c r="E85">
        <f t="shared" si="0"/>
        <v>4</v>
      </c>
      <c r="F85">
        <f t="shared" si="0"/>
        <v>11</v>
      </c>
    </row>
    <row r="86" spans="1:6" x14ac:dyDescent="0.25">
      <c r="A86" s="159"/>
      <c r="C86">
        <f>C85/84*100</f>
        <v>38.095238095238095</v>
      </c>
      <c r="D86">
        <f t="shared" ref="D86:F86" si="1">D85/84*100</f>
        <v>44.047619047619044</v>
      </c>
      <c r="E86">
        <f t="shared" si="1"/>
        <v>4.7619047619047619</v>
      </c>
      <c r="F86">
        <f t="shared" si="1"/>
        <v>13.095238095238097</v>
      </c>
    </row>
    <row r="87" spans="1:6" x14ac:dyDescent="0.25">
      <c r="A87" s="159"/>
    </row>
    <row r="88" spans="1:6" x14ac:dyDescent="0.25">
      <c r="A88" s="1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1CC9F-B3F7-438C-ABE0-BCA9F5473E9F}">
  <dimension ref="A1:P787"/>
  <sheetViews>
    <sheetView workbookViewId="0">
      <selection activeCell="E14" sqref="E14"/>
    </sheetView>
  </sheetViews>
  <sheetFormatPr defaultRowHeight="15" x14ac:dyDescent="0.25"/>
  <cols>
    <col min="2" max="2" width="10.7109375" bestFit="1" customWidth="1"/>
    <col min="3" max="3" width="25" customWidth="1"/>
    <col min="10" max="10" width="28.140625" customWidth="1"/>
  </cols>
  <sheetData>
    <row r="1" spans="1:16" x14ac:dyDescent="0.25">
      <c r="A1" s="185" t="s">
        <v>3629</v>
      </c>
      <c r="B1" s="185" t="s">
        <v>3178</v>
      </c>
      <c r="C1" s="185" t="s">
        <v>3566</v>
      </c>
      <c r="D1" s="185" t="s">
        <v>3180</v>
      </c>
      <c r="E1" s="185" t="s">
        <v>3622</v>
      </c>
      <c r="F1" s="185" t="s">
        <v>3623</v>
      </c>
      <c r="G1" s="185" t="s">
        <v>3183</v>
      </c>
      <c r="H1" s="185" t="s">
        <v>71</v>
      </c>
      <c r="I1" s="185" t="s">
        <v>73</v>
      </c>
      <c r="J1" s="185" t="s">
        <v>3570</v>
      </c>
      <c r="K1" s="185" t="s">
        <v>3183</v>
      </c>
      <c r="L1" s="185" t="s">
        <v>3624</v>
      </c>
      <c r="M1" s="185" t="s">
        <v>1148</v>
      </c>
      <c r="N1" s="185" t="s">
        <v>1550</v>
      </c>
      <c r="O1" s="185" t="s">
        <v>3611</v>
      </c>
    </row>
    <row r="2" spans="1:16" x14ac:dyDescent="0.25">
      <c r="B2" s="185"/>
      <c r="C2" s="185"/>
      <c r="D2" s="185"/>
      <c r="E2" s="185"/>
      <c r="F2" s="185"/>
      <c r="G2" s="185"/>
      <c r="H2" s="185"/>
      <c r="I2" s="185"/>
      <c r="J2" s="185"/>
      <c r="K2" s="185"/>
      <c r="L2" s="185"/>
      <c r="M2" s="185"/>
      <c r="N2" s="185"/>
      <c r="O2">
        <v>10000</v>
      </c>
    </row>
    <row r="3" spans="1:16" x14ac:dyDescent="0.25">
      <c r="A3" t="s">
        <v>200</v>
      </c>
      <c r="B3">
        <v>68892856</v>
      </c>
      <c r="C3" s="169">
        <v>44383.667858795998</v>
      </c>
      <c r="D3" t="s">
        <v>195</v>
      </c>
      <c r="E3">
        <v>0.6</v>
      </c>
      <c r="F3" t="s">
        <v>6</v>
      </c>
      <c r="G3">
        <v>153.44800000000001</v>
      </c>
      <c r="H3">
        <v>153.637</v>
      </c>
      <c r="I3">
        <v>153.13900000000001</v>
      </c>
      <c r="J3" s="169">
        <v>44383.692581019</v>
      </c>
      <c r="K3">
        <v>153.13900000000001</v>
      </c>
      <c r="L3">
        <v>-1.8</v>
      </c>
      <c r="M3">
        <v>0</v>
      </c>
      <c r="N3">
        <v>167.43</v>
      </c>
      <c r="O3">
        <f>O2+N3</f>
        <v>10167.43</v>
      </c>
    </row>
    <row r="4" spans="1:16" x14ac:dyDescent="0.25">
      <c r="A4" t="s">
        <v>200</v>
      </c>
      <c r="B4">
        <v>68892856</v>
      </c>
      <c r="C4" s="169">
        <v>44383.667858795998</v>
      </c>
      <c r="D4" t="s">
        <v>195</v>
      </c>
      <c r="E4">
        <v>0.6</v>
      </c>
      <c r="F4" t="s">
        <v>6</v>
      </c>
      <c r="G4">
        <v>153.44800000000001</v>
      </c>
      <c r="H4">
        <v>153.637</v>
      </c>
      <c r="I4">
        <v>153.13900000000001</v>
      </c>
      <c r="J4" s="169">
        <v>44383.692581019</v>
      </c>
      <c r="K4">
        <v>153.13900000000001</v>
      </c>
      <c r="L4">
        <v>-1.8</v>
      </c>
      <c r="M4">
        <v>0</v>
      </c>
      <c r="N4">
        <v>167.43</v>
      </c>
      <c r="O4">
        <f t="shared" ref="O4:O67" si="0">O3+N4</f>
        <v>10334.86</v>
      </c>
    </row>
    <row r="5" spans="1:16" x14ac:dyDescent="0.25">
      <c r="A5" t="s">
        <v>200</v>
      </c>
      <c r="B5">
        <v>69534247</v>
      </c>
      <c r="C5" s="169">
        <v>44386.659548611002</v>
      </c>
      <c r="D5" t="s">
        <v>195</v>
      </c>
      <c r="E5">
        <v>0.4</v>
      </c>
      <c r="F5" t="s">
        <v>6</v>
      </c>
      <c r="G5">
        <v>152.227</v>
      </c>
      <c r="H5">
        <v>152.50800000000001</v>
      </c>
      <c r="I5">
        <v>151.608</v>
      </c>
      <c r="J5" s="169">
        <v>44386.698379629997</v>
      </c>
      <c r="K5">
        <v>152.50800000000001</v>
      </c>
      <c r="L5">
        <v>-1.2</v>
      </c>
      <c r="M5">
        <v>0</v>
      </c>
      <c r="N5">
        <v>-102.14</v>
      </c>
      <c r="O5">
        <f t="shared" si="0"/>
        <v>10232.720000000001</v>
      </c>
      <c r="P5" s="185"/>
    </row>
    <row r="6" spans="1:16" x14ac:dyDescent="0.25">
      <c r="A6" t="s">
        <v>200</v>
      </c>
      <c r="B6">
        <v>69534247</v>
      </c>
      <c r="C6" s="169">
        <v>44386.659548611002</v>
      </c>
      <c r="D6" t="s">
        <v>195</v>
      </c>
      <c r="E6">
        <v>0.4</v>
      </c>
      <c r="F6" t="s">
        <v>6</v>
      </c>
      <c r="G6">
        <v>152.227</v>
      </c>
      <c r="H6">
        <v>152.50800000000001</v>
      </c>
      <c r="I6">
        <v>151.608</v>
      </c>
      <c r="J6" s="169">
        <v>44386.698379629997</v>
      </c>
      <c r="K6">
        <v>152.50800000000001</v>
      </c>
      <c r="L6">
        <v>-1.2</v>
      </c>
      <c r="M6">
        <v>0</v>
      </c>
      <c r="N6">
        <v>-102.14</v>
      </c>
      <c r="O6">
        <f t="shared" si="0"/>
        <v>10130.580000000002</v>
      </c>
    </row>
    <row r="7" spans="1:16" x14ac:dyDescent="0.25">
      <c r="A7" t="s">
        <v>200</v>
      </c>
      <c r="B7">
        <v>69891430</v>
      </c>
      <c r="C7" s="169">
        <v>44390.653020833</v>
      </c>
      <c r="D7" t="s">
        <v>195</v>
      </c>
      <c r="E7">
        <v>0.7</v>
      </c>
      <c r="F7" t="s">
        <v>6</v>
      </c>
      <c r="G7">
        <v>152.452</v>
      </c>
      <c r="H7">
        <v>152.721</v>
      </c>
      <c r="I7">
        <v>152.05000000000001</v>
      </c>
      <c r="J7" s="169">
        <v>44390.672881944003</v>
      </c>
      <c r="K7">
        <v>152.721</v>
      </c>
      <c r="L7">
        <v>-2.1</v>
      </c>
      <c r="M7">
        <v>0</v>
      </c>
      <c r="N7">
        <v>-170.32</v>
      </c>
      <c r="O7">
        <f t="shared" si="0"/>
        <v>9960.260000000002</v>
      </c>
    </row>
    <row r="8" spans="1:16" x14ac:dyDescent="0.25">
      <c r="A8" t="s">
        <v>200</v>
      </c>
      <c r="B8">
        <v>69891430</v>
      </c>
      <c r="C8" s="169">
        <v>44390.653020833</v>
      </c>
      <c r="D8" t="s">
        <v>195</v>
      </c>
      <c r="E8">
        <v>0.7</v>
      </c>
      <c r="F8" t="s">
        <v>6</v>
      </c>
      <c r="G8">
        <v>152.452</v>
      </c>
      <c r="H8">
        <v>152.721</v>
      </c>
      <c r="I8">
        <v>152.05000000000001</v>
      </c>
      <c r="J8" s="169">
        <v>44390.672881944003</v>
      </c>
      <c r="K8">
        <v>152.721</v>
      </c>
      <c r="L8">
        <v>-2.1</v>
      </c>
      <c r="M8">
        <v>0</v>
      </c>
      <c r="N8">
        <v>-170.32</v>
      </c>
      <c r="O8">
        <f t="shared" si="0"/>
        <v>9789.9400000000023</v>
      </c>
    </row>
    <row r="9" spans="1:16" x14ac:dyDescent="0.25">
      <c r="A9" t="s">
        <v>200</v>
      </c>
      <c r="B9">
        <v>70102306</v>
      </c>
      <c r="C9" s="169">
        <v>44391.680949073998</v>
      </c>
      <c r="D9" t="s">
        <v>200</v>
      </c>
      <c r="E9">
        <v>1.25</v>
      </c>
      <c r="F9" t="s">
        <v>6</v>
      </c>
      <c r="G9">
        <v>152.89699999999999</v>
      </c>
      <c r="H9">
        <v>152.797</v>
      </c>
      <c r="I9">
        <v>153.18</v>
      </c>
      <c r="J9" s="169">
        <v>44391.684641204003</v>
      </c>
      <c r="K9">
        <v>152.79499999999999</v>
      </c>
      <c r="L9">
        <v>-3.75</v>
      </c>
      <c r="M9">
        <v>0</v>
      </c>
      <c r="N9">
        <v>-115.83</v>
      </c>
      <c r="O9">
        <f t="shared" si="0"/>
        <v>9674.1100000000024</v>
      </c>
      <c r="P9" s="185"/>
    </row>
    <row r="10" spans="1:16" x14ac:dyDescent="0.25">
      <c r="A10" t="s">
        <v>195</v>
      </c>
      <c r="B10">
        <v>70102306</v>
      </c>
      <c r="C10" s="169">
        <v>44391.680949073998</v>
      </c>
      <c r="D10" t="s">
        <v>200</v>
      </c>
      <c r="E10">
        <v>1.25</v>
      </c>
      <c r="F10" t="s">
        <v>6</v>
      </c>
      <c r="G10">
        <v>152.89699999999999</v>
      </c>
      <c r="H10">
        <v>152.797</v>
      </c>
      <c r="I10">
        <v>153.18</v>
      </c>
      <c r="J10" s="169">
        <v>44391.684641204003</v>
      </c>
      <c r="K10">
        <v>152.79499999999999</v>
      </c>
      <c r="L10">
        <v>-3.75</v>
      </c>
      <c r="M10">
        <v>0</v>
      </c>
      <c r="N10">
        <v>-115.83</v>
      </c>
      <c r="O10">
        <f t="shared" si="0"/>
        <v>9558.2800000000025</v>
      </c>
    </row>
    <row r="11" spans="1:16" x14ac:dyDescent="0.25">
      <c r="A11" t="s">
        <v>195</v>
      </c>
      <c r="B11">
        <v>70285910</v>
      </c>
      <c r="C11" s="169">
        <v>44392.662986110998</v>
      </c>
      <c r="D11" t="s">
        <v>195</v>
      </c>
      <c r="E11">
        <v>0.5</v>
      </c>
      <c r="F11" t="s">
        <v>6</v>
      </c>
      <c r="G11">
        <v>152.51900000000001</v>
      </c>
      <c r="H11">
        <v>152.69999999999999</v>
      </c>
      <c r="I11">
        <v>152.00899999999999</v>
      </c>
      <c r="J11" s="169">
        <v>44392.843819444002</v>
      </c>
      <c r="K11">
        <v>152.00899999999999</v>
      </c>
      <c r="L11">
        <v>-1.5</v>
      </c>
      <c r="M11">
        <v>0</v>
      </c>
      <c r="N11">
        <v>231.77</v>
      </c>
      <c r="O11">
        <f t="shared" si="0"/>
        <v>9790.0500000000029</v>
      </c>
    </row>
    <row r="12" spans="1:16" x14ac:dyDescent="0.25">
      <c r="A12" t="s">
        <v>195</v>
      </c>
      <c r="B12">
        <v>70285910</v>
      </c>
      <c r="C12" s="169">
        <v>44392.662986110998</v>
      </c>
      <c r="D12" t="s">
        <v>195</v>
      </c>
      <c r="E12">
        <v>0.5</v>
      </c>
      <c r="F12" t="s">
        <v>6</v>
      </c>
      <c r="G12">
        <v>152.51900000000001</v>
      </c>
      <c r="H12">
        <v>152.69999999999999</v>
      </c>
      <c r="I12">
        <v>152.00899999999999</v>
      </c>
      <c r="J12" s="169">
        <v>44392.843819444002</v>
      </c>
      <c r="K12">
        <v>152.00899999999999</v>
      </c>
      <c r="L12">
        <v>-1.5</v>
      </c>
      <c r="M12">
        <v>0</v>
      </c>
      <c r="N12">
        <v>231.77</v>
      </c>
      <c r="O12">
        <f t="shared" si="0"/>
        <v>10021.820000000003</v>
      </c>
    </row>
    <row r="13" spans="1:16" x14ac:dyDescent="0.25">
      <c r="A13" t="s">
        <v>195</v>
      </c>
      <c r="B13">
        <v>70668837</v>
      </c>
      <c r="C13" s="169">
        <v>44396.651296295997</v>
      </c>
      <c r="D13" t="s">
        <v>195</v>
      </c>
      <c r="E13">
        <v>0.5</v>
      </c>
      <c r="F13" t="s">
        <v>6</v>
      </c>
      <c r="G13">
        <v>150.06100000000001</v>
      </c>
      <c r="H13">
        <v>150.316</v>
      </c>
      <c r="I13">
        <v>149.78</v>
      </c>
      <c r="J13" s="169">
        <v>44396.671412037002</v>
      </c>
      <c r="K13">
        <v>149.779</v>
      </c>
      <c r="L13">
        <v>-1.5</v>
      </c>
      <c r="M13">
        <v>0</v>
      </c>
      <c r="N13">
        <v>128.91</v>
      </c>
      <c r="O13">
        <f t="shared" si="0"/>
        <v>10150.730000000003</v>
      </c>
    </row>
    <row r="14" spans="1:16" x14ac:dyDescent="0.25">
      <c r="A14" t="s">
        <v>200</v>
      </c>
      <c r="B14">
        <v>70668837</v>
      </c>
      <c r="C14" s="169">
        <v>44396.651296295997</v>
      </c>
      <c r="D14" t="s">
        <v>195</v>
      </c>
      <c r="E14">
        <v>0.5</v>
      </c>
      <c r="F14" t="s">
        <v>6</v>
      </c>
      <c r="G14">
        <v>150.06100000000001</v>
      </c>
      <c r="H14">
        <v>150.316</v>
      </c>
      <c r="I14">
        <v>149.78</v>
      </c>
      <c r="J14" s="169">
        <v>44396.671412037002</v>
      </c>
      <c r="K14">
        <v>149.779</v>
      </c>
      <c r="L14">
        <v>-1.5</v>
      </c>
      <c r="M14">
        <v>0</v>
      </c>
      <c r="N14">
        <v>128.91</v>
      </c>
      <c r="O14">
        <f t="shared" si="0"/>
        <v>10279.640000000003</v>
      </c>
    </row>
    <row r="15" spans="1:16" x14ac:dyDescent="0.25">
      <c r="A15" t="s">
        <v>200</v>
      </c>
      <c r="B15" s="185">
        <v>70878691</v>
      </c>
      <c r="C15" s="186">
        <v>44397.629062499997</v>
      </c>
      <c r="D15" s="185" t="s">
        <v>195</v>
      </c>
      <c r="E15" s="185">
        <v>0.6</v>
      </c>
      <c r="F15" s="185" t="s">
        <v>6</v>
      </c>
      <c r="G15" s="185">
        <v>149.256</v>
      </c>
      <c r="H15" s="185">
        <v>149.43899999999999</v>
      </c>
      <c r="I15" s="185">
        <v>149.023</v>
      </c>
      <c r="J15" s="186">
        <v>44397.639259258998</v>
      </c>
      <c r="K15" s="185">
        <v>148.989</v>
      </c>
      <c r="L15" s="185">
        <v>-1.8</v>
      </c>
      <c r="M15" s="185">
        <v>0</v>
      </c>
      <c r="N15" s="185">
        <v>146.19999999999999</v>
      </c>
      <c r="O15">
        <f t="shared" si="0"/>
        <v>10425.840000000004</v>
      </c>
    </row>
    <row r="16" spans="1:16" x14ac:dyDescent="0.25">
      <c r="A16" t="s">
        <v>195</v>
      </c>
      <c r="B16" s="185">
        <v>70878691</v>
      </c>
      <c r="C16" s="186">
        <v>44397.629062499997</v>
      </c>
      <c r="D16" s="185" t="s">
        <v>195</v>
      </c>
      <c r="E16" s="185">
        <v>0.6</v>
      </c>
      <c r="F16" s="185" t="s">
        <v>6</v>
      </c>
      <c r="G16" s="185">
        <v>149.256</v>
      </c>
      <c r="H16" s="185">
        <v>149.43899999999999</v>
      </c>
      <c r="I16" s="185">
        <v>149.023</v>
      </c>
      <c r="J16" s="186">
        <v>44397.639259258998</v>
      </c>
      <c r="K16" s="185">
        <v>148.989</v>
      </c>
      <c r="L16" s="185">
        <v>-1.8</v>
      </c>
      <c r="M16" s="185">
        <v>0</v>
      </c>
      <c r="N16" s="185">
        <v>146.19999999999999</v>
      </c>
      <c r="O16">
        <f t="shared" si="0"/>
        <v>10572.040000000005</v>
      </c>
    </row>
    <row r="17" spans="1:15" x14ac:dyDescent="0.25">
      <c r="A17" t="s">
        <v>195</v>
      </c>
      <c r="B17" s="185">
        <v>71265956</v>
      </c>
      <c r="C17" s="186">
        <v>44399.673831018998</v>
      </c>
      <c r="D17" s="185" t="s">
        <v>200</v>
      </c>
      <c r="E17" s="185">
        <v>0.5</v>
      </c>
      <c r="F17" s="185" t="s">
        <v>6</v>
      </c>
      <c r="G17" s="185">
        <v>151.649</v>
      </c>
      <c r="H17" s="185">
        <v>151.39099999999999</v>
      </c>
      <c r="I17" s="185">
        <v>152.19999999999999</v>
      </c>
      <c r="J17" s="186">
        <v>44399.760532407003</v>
      </c>
      <c r="K17" s="185">
        <v>151.38999999999999</v>
      </c>
      <c r="L17" s="185">
        <v>-1.5</v>
      </c>
      <c r="M17" s="185">
        <v>0</v>
      </c>
      <c r="N17" s="185">
        <v>-117.62</v>
      </c>
      <c r="O17">
        <f t="shared" si="0"/>
        <v>10454.420000000004</v>
      </c>
    </row>
    <row r="18" spans="1:15" x14ac:dyDescent="0.25">
      <c r="A18" t="s">
        <v>195</v>
      </c>
      <c r="B18" s="185">
        <v>71265956</v>
      </c>
      <c r="C18" s="186">
        <v>44399.673831018998</v>
      </c>
      <c r="D18" s="185" t="s">
        <v>200</v>
      </c>
      <c r="E18" s="185">
        <v>0.5</v>
      </c>
      <c r="F18" s="185" t="s">
        <v>6</v>
      </c>
      <c r="G18" s="185">
        <v>151.649</v>
      </c>
      <c r="H18" s="185">
        <v>151.39099999999999</v>
      </c>
      <c r="I18" s="185">
        <v>152.19999999999999</v>
      </c>
      <c r="J18" s="186">
        <v>44399.760532407003</v>
      </c>
      <c r="K18" s="185">
        <v>151.38999999999999</v>
      </c>
      <c r="L18" s="185">
        <v>-1.5</v>
      </c>
      <c r="M18" s="185">
        <v>0</v>
      </c>
      <c r="N18" s="185">
        <v>-117.62</v>
      </c>
      <c r="O18">
        <f t="shared" si="0"/>
        <v>10336.800000000003</v>
      </c>
    </row>
    <row r="19" spans="1:15" x14ac:dyDescent="0.25">
      <c r="A19" t="s">
        <v>195</v>
      </c>
      <c r="B19" s="185">
        <v>71417351</v>
      </c>
      <c r="C19" s="186">
        <v>44400.626747684997</v>
      </c>
      <c r="D19" s="185" t="s">
        <v>200</v>
      </c>
      <c r="E19" s="185">
        <v>0.7</v>
      </c>
      <c r="F19" s="185" t="s">
        <v>6</v>
      </c>
      <c r="G19" s="185">
        <v>151.86799999999999</v>
      </c>
      <c r="H19" s="185">
        <v>151.69499999999999</v>
      </c>
      <c r="I19" s="185">
        <v>152.31100000000001</v>
      </c>
      <c r="J19" s="186">
        <v>44403.246678240997</v>
      </c>
      <c r="K19" s="185">
        <v>151.69499999999999</v>
      </c>
      <c r="L19" s="185">
        <v>-2.1</v>
      </c>
      <c r="M19" s="185">
        <v>-0.28000000000000003</v>
      </c>
      <c r="N19" s="185">
        <v>-109.75</v>
      </c>
      <c r="O19">
        <f t="shared" si="0"/>
        <v>10227.050000000003</v>
      </c>
    </row>
    <row r="20" spans="1:15" x14ac:dyDescent="0.25">
      <c r="A20" t="s">
        <v>195</v>
      </c>
      <c r="B20" s="185">
        <v>71417351</v>
      </c>
      <c r="C20" s="186">
        <v>44400.626747684997</v>
      </c>
      <c r="D20" s="185" t="s">
        <v>200</v>
      </c>
      <c r="E20" s="185">
        <v>0.7</v>
      </c>
      <c r="F20" s="185" t="s">
        <v>6</v>
      </c>
      <c r="G20" s="185">
        <v>151.86799999999999</v>
      </c>
      <c r="H20" s="185">
        <v>151.69499999999999</v>
      </c>
      <c r="I20" s="185">
        <v>152.31100000000001</v>
      </c>
      <c r="J20" s="186">
        <v>44403.246678240997</v>
      </c>
      <c r="K20" s="185">
        <v>151.69499999999999</v>
      </c>
      <c r="L20" s="185">
        <v>-2.1</v>
      </c>
      <c r="M20" s="185">
        <v>-0.28000000000000003</v>
      </c>
      <c r="N20" s="185">
        <v>-109.75</v>
      </c>
      <c r="O20">
        <f t="shared" si="0"/>
        <v>10117.300000000003</v>
      </c>
    </row>
    <row r="21" spans="1:15" x14ac:dyDescent="0.25">
      <c r="A21" t="s">
        <v>200</v>
      </c>
      <c r="B21" s="185">
        <v>71591457</v>
      </c>
      <c r="C21" s="186">
        <v>44403.623819444001</v>
      </c>
      <c r="D21" s="185" t="s">
        <v>195</v>
      </c>
      <c r="E21" s="185">
        <v>0.6</v>
      </c>
      <c r="F21" s="185" t="s">
        <v>6</v>
      </c>
      <c r="G21" s="185">
        <v>152.06</v>
      </c>
      <c r="H21" s="185">
        <v>152.25299999999999</v>
      </c>
      <c r="I21" s="185">
        <v>151.81200000000001</v>
      </c>
      <c r="J21" s="186">
        <v>44403.687916666997</v>
      </c>
      <c r="K21" s="185">
        <v>152.25299999999999</v>
      </c>
      <c r="L21" s="185">
        <v>-1.8</v>
      </c>
      <c r="M21" s="185">
        <v>0</v>
      </c>
      <c r="N21" s="185">
        <v>-104.95</v>
      </c>
      <c r="O21">
        <f t="shared" si="0"/>
        <v>10012.350000000002</v>
      </c>
    </row>
    <row r="22" spans="1:15" x14ac:dyDescent="0.25">
      <c r="A22" t="s">
        <v>195</v>
      </c>
      <c r="B22" s="185">
        <v>71591457</v>
      </c>
      <c r="C22" s="186">
        <v>44403.623819444001</v>
      </c>
      <c r="D22" s="185" t="s">
        <v>195</v>
      </c>
      <c r="E22" s="185">
        <v>0.6</v>
      </c>
      <c r="F22" s="185" t="s">
        <v>6</v>
      </c>
      <c r="G22" s="185">
        <v>152.06</v>
      </c>
      <c r="H22" s="185">
        <v>152.25299999999999</v>
      </c>
      <c r="I22" s="185">
        <v>151.81200000000001</v>
      </c>
      <c r="J22" s="186">
        <v>44403.687916666997</v>
      </c>
      <c r="K22" s="185">
        <v>152.25299999999999</v>
      </c>
      <c r="L22" s="185">
        <v>-1.8</v>
      </c>
      <c r="M22" s="185">
        <v>0</v>
      </c>
      <c r="N22" s="185">
        <v>-104.95</v>
      </c>
      <c r="O22">
        <f t="shared" si="0"/>
        <v>9907.4000000000015</v>
      </c>
    </row>
    <row r="23" spans="1:15" x14ac:dyDescent="0.25">
      <c r="A23" t="s">
        <v>195</v>
      </c>
      <c r="B23" s="185">
        <v>72034587</v>
      </c>
      <c r="C23" s="186">
        <v>44405.620428241004</v>
      </c>
      <c r="D23" s="185" t="s">
        <v>200</v>
      </c>
      <c r="E23" s="185">
        <v>0.5</v>
      </c>
      <c r="F23" s="185" t="s">
        <v>6</v>
      </c>
      <c r="G23" s="185">
        <v>152.76499999999999</v>
      </c>
      <c r="H23" s="185">
        <v>152.59</v>
      </c>
      <c r="I23" s="185">
        <v>152.928</v>
      </c>
      <c r="J23" s="186">
        <v>44405.696342593001</v>
      </c>
      <c r="K23" s="185">
        <v>152.584</v>
      </c>
      <c r="L23" s="185">
        <v>-1.5</v>
      </c>
      <c r="M23" s="185">
        <v>0</v>
      </c>
      <c r="N23" s="185">
        <v>-82.16</v>
      </c>
      <c r="O23">
        <f t="shared" si="0"/>
        <v>9825.2400000000016</v>
      </c>
    </row>
    <row r="24" spans="1:15" x14ac:dyDescent="0.25">
      <c r="A24" t="s">
        <v>200</v>
      </c>
      <c r="B24" s="185">
        <v>72034587</v>
      </c>
      <c r="C24" s="186">
        <v>44405.620428241004</v>
      </c>
      <c r="D24" s="185" t="s">
        <v>200</v>
      </c>
      <c r="E24" s="185">
        <v>0.5</v>
      </c>
      <c r="F24" s="185" t="s">
        <v>6</v>
      </c>
      <c r="G24" s="185">
        <v>152.76499999999999</v>
      </c>
      <c r="H24" s="185">
        <v>152.59</v>
      </c>
      <c r="I24" s="185">
        <v>152.928</v>
      </c>
      <c r="J24" s="186">
        <v>44405.696342593001</v>
      </c>
      <c r="K24" s="185">
        <v>152.584</v>
      </c>
      <c r="L24" s="185">
        <v>-1.5</v>
      </c>
      <c r="M24" s="185">
        <v>0</v>
      </c>
      <c r="N24" s="185">
        <v>-82.16</v>
      </c>
      <c r="O24">
        <f t="shared" si="0"/>
        <v>9743.0800000000017</v>
      </c>
    </row>
    <row r="25" spans="1:15" x14ac:dyDescent="0.25">
      <c r="A25" t="s">
        <v>195</v>
      </c>
      <c r="B25" s="185">
        <v>72036639</v>
      </c>
      <c r="C25" s="186">
        <v>44405.625081019003</v>
      </c>
      <c r="D25" s="185" t="s">
        <v>200</v>
      </c>
      <c r="E25" s="185">
        <v>0.2</v>
      </c>
      <c r="F25" s="185" t="s">
        <v>6</v>
      </c>
      <c r="G25" s="185">
        <v>152.80500000000001</v>
      </c>
      <c r="H25" s="185">
        <v>152.59</v>
      </c>
      <c r="I25" s="185">
        <v>152.928</v>
      </c>
      <c r="J25" s="186">
        <v>44405.696342593001</v>
      </c>
      <c r="K25" s="185">
        <v>152.584</v>
      </c>
      <c r="L25" s="185">
        <v>-0.6</v>
      </c>
      <c r="M25" s="185">
        <v>0</v>
      </c>
      <c r="N25" s="185">
        <v>-40.119999999999997</v>
      </c>
      <c r="O25">
        <f t="shared" si="0"/>
        <v>9702.9600000000009</v>
      </c>
    </row>
    <row r="26" spans="1:15" x14ac:dyDescent="0.25">
      <c r="A26" t="s">
        <v>200</v>
      </c>
      <c r="B26" s="185">
        <v>72036639</v>
      </c>
      <c r="C26" s="186">
        <v>44405.625081019003</v>
      </c>
      <c r="D26" s="185" t="s">
        <v>200</v>
      </c>
      <c r="E26" s="185">
        <v>0.2</v>
      </c>
      <c r="F26" s="185" t="s">
        <v>6</v>
      </c>
      <c r="G26" s="185">
        <v>152.80500000000001</v>
      </c>
      <c r="H26" s="185">
        <v>152.59</v>
      </c>
      <c r="I26" s="185">
        <v>152.928</v>
      </c>
      <c r="J26" s="186">
        <v>44405.696342593001</v>
      </c>
      <c r="K26" s="185">
        <v>152.584</v>
      </c>
      <c r="L26" s="185">
        <v>-0.6</v>
      </c>
      <c r="M26" s="185">
        <v>0</v>
      </c>
      <c r="N26" s="185">
        <v>-40.119999999999997</v>
      </c>
      <c r="O26">
        <f t="shared" si="0"/>
        <v>9662.84</v>
      </c>
    </row>
    <row r="27" spans="1:15" x14ac:dyDescent="0.25">
      <c r="A27" t="s">
        <v>195</v>
      </c>
      <c r="B27" s="185">
        <v>72295161</v>
      </c>
      <c r="C27" s="186">
        <v>44406.624201388891</v>
      </c>
      <c r="D27" s="185" t="s">
        <v>195</v>
      </c>
      <c r="E27" s="185">
        <v>0.6</v>
      </c>
      <c r="F27" s="185" t="s">
        <v>6</v>
      </c>
      <c r="G27" s="185">
        <v>153.34800000000001</v>
      </c>
      <c r="H27" s="185">
        <v>153.51599999999999</v>
      </c>
      <c r="I27" s="185">
        <v>153.02199999999999</v>
      </c>
      <c r="J27" s="186">
        <v>44406.758136574077</v>
      </c>
      <c r="K27" s="185">
        <v>153.02000000000001</v>
      </c>
      <c r="L27" s="185">
        <v>-1.8</v>
      </c>
      <c r="M27" s="185">
        <v>0</v>
      </c>
      <c r="N27" s="185">
        <v>179.72</v>
      </c>
      <c r="O27">
        <f t="shared" si="0"/>
        <v>9842.56</v>
      </c>
    </row>
    <row r="28" spans="1:15" x14ac:dyDescent="0.25">
      <c r="A28" t="s">
        <v>195</v>
      </c>
      <c r="B28" s="185">
        <v>72295161</v>
      </c>
      <c r="C28" s="186">
        <v>44406.624201389001</v>
      </c>
      <c r="D28" s="185" t="s">
        <v>195</v>
      </c>
      <c r="E28" s="185">
        <v>0.6</v>
      </c>
      <c r="F28" s="185" t="s">
        <v>6</v>
      </c>
      <c r="G28" s="185">
        <v>153.34800000000001</v>
      </c>
      <c r="H28" s="185">
        <v>153.51599999999999</v>
      </c>
      <c r="I28" s="185">
        <v>153.02199999999999</v>
      </c>
      <c r="J28" s="186">
        <v>44406.758136573997</v>
      </c>
      <c r="K28" s="185">
        <v>153.02000000000001</v>
      </c>
      <c r="L28" s="185">
        <v>-1.8</v>
      </c>
      <c r="M28" s="185">
        <v>0</v>
      </c>
      <c r="N28" s="185">
        <v>179.72</v>
      </c>
      <c r="O28">
        <f t="shared" si="0"/>
        <v>10022.279999999999</v>
      </c>
    </row>
    <row r="29" spans="1:15" x14ac:dyDescent="0.25">
      <c r="A29" t="s">
        <v>200</v>
      </c>
      <c r="B29" s="185">
        <v>73085125</v>
      </c>
      <c r="C29" s="186">
        <v>44412.623414351998</v>
      </c>
      <c r="D29" s="185" t="s">
        <v>200</v>
      </c>
      <c r="E29" s="185">
        <v>1</v>
      </c>
      <c r="F29" s="185" t="s">
        <v>6</v>
      </c>
      <c r="G29" s="185">
        <v>151.875</v>
      </c>
      <c r="H29" s="185">
        <v>151.75700000000001</v>
      </c>
      <c r="I29" s="185">
        <v>152.11000000000001</v>
      </c>
      <c r="J29" s="186">
        <v>44412.635486111001</v>
      </c>
      <c r="K29" s="185">
        <v>151.774</v>
      </c>
      <c r="L29" s="185">
        <v>-3</v>
      </c>
      <c r="M29" s="185">
        <v>0</v>
      </c>
      <c r="N29" s="185">
        <v>-92.71</v>
      </c>
      <c r="O29">
        <f t="shared" si="0"/>
        <v>9929.57</v>
      </c>
    </row>
    <row r="30" spans="1:15" x14ac:dyDescent="0.25">
      <c r="A30" t="s">
        <v>200</v>
      </c>
      <c r="B30" s="185">
        <v>73496262</v>
      </c>
      <c r="C30" s="186">
        <v>44414.707361111003</v>
      </c>
      <c r="D30" s="185" t="s">
        <v>200</v>
      </c>
      <c r="E30" s="185">
        <v>0.8</v>
      </c>
      <c r="F30" s="185" t="s">
        <v>6</v>
      </c>
      <c r="G30" s="185">
        <v>153.15</v>
      </c>
      <c r="H30" s="185">
        <v>153.00800000000001</v>
      </c>
      <c r="I30" s="185">
        <v>153.39099999999999</v>
      </c>
      <c r="J30" s="186">
        <v>44414.742650462998</v>
      </c>
      <c r="K30" s="185">
        <v>153.00800000000001</v>
      </c>
      <c r="L30" s="185">
        <v>-2.4</v>
      </c>
      <c r="M30" s="185">
        <v>0</v>
      </c>
      <c r="N30" s="185">
        <v>-103.01</v>
      </c>
      <c r="O30">
        <f t="shared" si="0"/>
        <v>9826.56</v>
      </c>
    </row>
    <row r="31" spans="1:15" x14ac:dyDescent="0.25">
      <c r="A31" t="s">
        <v>195</v>
      </c>
      <c r="B31" s="185">
        <v>73673967</v>
      </c>
      <c r="C31" s="186">
        <v>44417.623645833002</v>
      </c>
      <c r="D31" s="185" t="s">
        <v>200</v>
      </c>
      <c r="E31" s="185">
        <v>0.8</v>
      </c>
      <c r="F31" s="185" t="s">
        <v>6</v>
      </c>
      <c r="G31" s="185">
        <v>152.749</v>
      </c>
      <c r="H31" s="185">
        <v>152.61199999999999</v>
      </c>
      <c r="I31" s="185">
        <v>152.93100000000001</v>
      </c>
      <c r="J31" s="186">
        <v>44417.666712963</v>
      </c>
      <c r="K31" s="185">
        <v>152.935</v>
      </c>
      <c r="L31" s="185">
        <v>-2.4</v>
      </c>
      <c r="M31" s="185">
        <v>0</v>
      </c>
      <c r="N31" s="185">
        <v>135.1</v>
      </c>
      <c r="O31">
        <f t="shared" si="0"/>
        <v>9961.66</v>
      </c>
    </row>
    <row r="32" spans="1:15" x14ac:dyDescent="0.25">
      <c r="A32" t="s">
        <v>200</v>
      </c>
      <c r="B32" s="185">
        <v>73866361</v>
      </c>
      <c r="C32" s="186">
        <v>44418.629710647998</v>
      </c>
      <c r="D32" s="185" t="s">
        <v>195</v>
      </c>
      <c r="E32" s="185">
        <v>0.9</v>
      </c>
      <c r="F32" s="185" t="s">
        <v>6</v>
      </c>
      <c r="G32" s="185">
        <v>153.12799999999999</v>
      </c>
      <c r="H32" s="185">
        <v>153.24799999999999</v>
      </c>
      <c r="I32" s="185">
        <v>152.958</v>
      </c>
      <c r="J32" s="186">
        <v>44418.641180555998</v>
      </c>
      <c r="K32" s="185">
        <v>152.958</v>
      </c>
      <c r="L32" s="185">
        <v>-2.7</v>
      </c>
      <c r="M32" s="185">
        <v>0</v>
      </c>
      <c r="N32" s="185">
        <v>138.57</v>
      </c>
      <c r="O32">
        <f t="shared" si="0"/>
        <v>10100.23</v>
      </c>
    </row>
    <row r="33" spans="1:15" x14ac:dyDescent="0.25">
      <c r="A33" t="s">
        <v>200</v>
      </c>
      <c r="B33" s="185">
        <v>74045914</v>
      </c>
      <c r="C33" s="186">
        <v>44419.642662036997</v>
      </c>
      <c r="D33" s="185" t="s">
        <v>195</v>
      </c>
      <c r="E33" s="185">
        <v>0.9</v>
      </c>
      <c r="F33" s="185" t="s">
        <v>6</v>
      </c>
      <c r="G33" s="185">
        <v>153.124</v>
      </c>
      <c r="H33" s="185">
        <v>153.24799999999999</v>
      </c>
      <c r="I33" s="185">
        <v>152.999</v>
      </c>
      <c r="J33" s="186">
        <v>44419.646296295999</v>
      </c>
      <c r="K33" s="185">
        <v>153.13900000000001</v>
      </c>
      <c r="L33" s="185">
        <v>-2.7</v>
      </c>
      <c r="M33" s="185">
        <v>0</v>
      </c>
      <c r="N33" s="185">
        <v>-12.2</v>
      </c>
      <c r="O33">
        <f t="shared" si="0"/>
        <v>10088.029999999999</v>
      </c>
    </row>
    <row r="34" spans="1:15" x14ac:dyDescent="0.25">
      <c r="A34" t="s">
        <v>200</v>
      </c>
      <c r="B34" s="185">
        <v>74235796</v>
      </c>
      <c r="C34" s="186">
        <v>44420.652060184999</v>
      </c>
      <c r="D34" s="185" t="s">
        <v>200</v>
      </c>
      <c r="E34" s="185">
        <v>0.9</v>
      </c>
      <c r="F34" s="185" t="s">
        <v>6</v>
      </c>
      <c r="G34" s="185">
        <v>152.97499999999999</v>
      </c>
      <c r="H34" s="185">
        <v>152.845</v>
      </c>
      <c r="I34" s="185">
        <v>153.125</v>
      </c>
      <c r="J34" s="186">
        <v>44420.705011573998</v>
      </c>
      <c r="K34" s="185">
        <v>152.845</v>
      </c>
      <c r="L34" s="185">
        <v>-2.7</v>
      </c>
      <c r="M34" s="185">
        <v>0</v>
      </c>
      <c r="N34" s="185">
        <v>-105.9</v>
      </c>
      <c r="O34">
        <f t="shared" si="0"/>
        <v>9982.1299999999992</v>
      </c>
    </row>
    <row r="35" spans="1:15" x14ac:dyDescent="0.25">
      <c r="A35" t="s">
        <v>195</v>
      </c>
      <c r="B35" s="185">
        <v>74403425</v>
      </c>
      <c r="C35" s="186">
        <v>44421.684039352003</v>
      </c>
      <c r="D35" s="185" t="s">
        <v>195</v>
      </c>
      <c r="E35" s="185">
        <v>0.5</v>
      </c>
      <c r="F35" s="185" t="s">
        <v>6</v>
      </c>
      <c r="G35" s="185">
        <v>152.363</v>
      </c>
      <c r="H35" s="185">
        <v>152.595</v>
      </c>
      <c r="I35" s="185">
        <v>152.19900000000001</v>
      </c>
      <c r="J35" s="186">
        <v>44421.716180556003</v>
      </c>
      <c r="K35" s="185">
        <v>152.196</v>
      </c>
      <c r="L35" s="185">
        <v>-1.5</v>
      </c>
      <c r="M35" s="185">
        <v>0</v>
      </c>
      <c r="N35" s="185">
        <v>75.98</v>
      </c>
      <c r="O35">
        <f t="shared" si="0"/>
        <v>10058.109999999999</v>
      </c>
    </row>
    <row r="36" spans="1:15" x14ac:dyDescent="0.25">
      <c r="A36" t="s">
        <v>200</v>
      </c>
      <c r="B36" s="185">
        <v>74554938</v>
      </c>
      <c r="C36" s="186">
        <v>44424.613263888998</v>
      </c>
      <c r="D36" s="185" t="s">
        <v>195</v>
      </c>
      <c r="E36" s="185">
        <v>0.9</v>
      </c>
      <c r="F36" s="185" t="s">
        <v>6</v>
      </c>
      <c r="G36" s="185">
        <v>151.714</v>
      </c>
      <c r="H36" s="185">
        <v>151.83799999999999</v>
      </c>
      <c r="I36" s="185">
        <v>151.529</v>
      </c>
      <c r="J36" s="186">
        <v>44424.667835647997</v>
      </c>
      <c r="K36" s="185">
        <v>151.529</v>
      </c>
      <c r="L36" s="185">
        <v>-2.7</v>
      </c>
      <c r="M36" s="185">
        <v>0</v>
      </c>
      <c r="N36" s="185">
        <v>152.34</v>
      </c>
      <c r="O36">
        <f t="shared" si="0"/>
        <v>10210.449999999999</v>
      </c>
    </row>
    <row r="37" spans="1:15" x14ac:dyDescent="0.25">
      <c r="A37" t="s">
        <v>195</v>
      </c>
      <c r="B37" s="185">
        <v>74739970</v>
      </c>
      <c r="C37" s="186">
        <v>44425.631747685002</v>
      </c>
      <c r="D37" s="185" t="s">
        <v>200</v>
      </c>
      <c r="E37" s="185">
        <v>0.8</v>
      </c>
      <c r="F37" s="185" t="s">
        <v>6</v>
      </c>
      <c r="G37" s="185">
        <v>150.66999999999999</v>
      </c>
      <c r="H37" s="185">
        <v>150.53100000000001</v>
      </c>
      <c r="I37" s="185">
        <v>150.917</v>
      </c>
      <c r="J37" s="186">
        <v>44425.699594906997</v>
      </c>
      <c r="K37" s="185">
        <v>150.53100000000001</v>
      </c>
      <c r="L37" s="185">
        <v>-2.4</v>
      </c>
      <c r="M37" s="185">
        <v>0</v>
      </c>
      <c r="N37" s="185">
        <v>-101.63</v>
      </c>
      <c r="O37">
        <f t="shared" si="0"/>
        <v>10108.82</v>
      </c>
    </row>
    <row r="38" spans="1:15" x14ac:dyDescent="0.25">
      <c r="A38" t="s">
        <v>200</v>
      </c>
      <c r="B38" s="185">
        <v>75576932</v>
      </c>
      <c r="C38" s="186">
        <v>44431.637291667001</v>
      </c>
      <c r="D38" s="185" t="s">
        <v>195</v>
      </c>
      <c r="E38" s="185">
        <v>1</v>
      </c>
      <c r="F38" s="185" t="s">
        <v>6</v>
      </c>
      <c r="G38" s="185">
        <v>150.62899999999999</v>
      </c>
      <c r="H38" s="185">
        <v>150.75200000000001</v>
      </c>
      <c r="I38" s="185">
        <v>150.38</v>
      </c>
      <c r="J38" s="186">
        <v>44431.648946759</v>
      </c>
      <c r="K38" s="185">
        <v>150.75299999999999</v>
      </c>
      <c r="L38" s="185">
        <v>-3</v>
      </c>
      <c r="M38" s="185">
        <v>0</v>
      </c>
      <c r="N38" s="185">
        <v>-112.66</v>
      </c>
      <c r="O38">
        <f t="shared" si="0"/>
        <v>9996.16</v>
      </c>
    </row>
    <row r="39" spans="1:15" x14ac:dyDescent="0.25">
      <c r="A39" t="s">
        <v>195</v>
      </c>
      <c r="B39" s="185">
        <v>75905503</v>
      </c>
      <c r="C39" s="186">
        <v>44433.651597222</v>
      </c>
      <c r="D39" s="185" t="s">
        <v>195</v>
      </c>
      <c r="E39" s="185">
        <v>0.65</v>
      </c>
      <c r="F39" s="185" t="s">
        <v>6</v>
      </c>
      <c r="G39" s="185">
        <v>150.63999999999999</v>
      </c>
      <c r="H39" s="185">
        <v>150.809</v>
      </c>
      <c r="I39" s="185">
        <v>150.494</v>
      </c>
      <c r="J39" s="186">
        <v>44433.701412037</v>
      </c>
      <c r="K39" s="185">
        <v>150.809</v>
      </c>
      <c r="L39" s="185">
        <v>-1.95</v>
      </c>
      <c r="M39" s="185">
        <v>0</v>
      </c>
      <c r="N39" s="185">
        <v>-99.84</v>
      </c>
      <c r="O39">
        <f t="shared" si="0"/>
        <v>9896.32</v>
      </c>
    </row>
    <row r="40" spans="1:15" x14ac:dyDescent="0.25">
      <c r="A40" t="s">
        <v>200</v>
      </c>
      <c r="B40" s="185">
        <v>76087623</v>
      </c>
      <c r="C40" s="186">
        <v>44434.655474537001</v>
      </c>
      <c r="D40" s="185" t="s">
        <v>200</v>
      </c>
      <c r="E40" s="185">
        <v>0.4</v>
      </c>
      <c r="F40" s="185" t="s">
        <v>6</v>
      </c>
      <c r="G40" s="185">
        <v>151.15799999999999</v>
      </c>
      <c r="H40" s="185">
        <v>150.88</v>
      </c>
      <c r="I40" s="185">
        <v>151.4</v>
      </c>
      <c r="J40" s="186">
        <v>44434.751064814998</v>
      </c>
      <c r="K40" s="185">
        <v>150.875</v>
      </c>
      <c r="L40" s="185">
        <v>-1.2</v>
      </c>
      <c r="M40" s="185">
        <v>0</v>
      </c>
      <c r="N40" s="185">
        <v>-102.89</v>
      </c>
      <c r="O40">
        <f t="shared" si="0"/>
        <v>9793.43</v>
      </c>
    </row>
    <row r="41" spans="1:15" x14ac:dyDescent="0.25">
      <c r="A41" t="s">
        <v>195</v>
      </c>
      <c r="B41" s="185">
        <v>76254598</v>
      </c>
      <c r="C41" s="186">
        <v>44435.601261573996</v>
      </c>
      <c r="D41" s="185" t="s">
        <v>200</v>
      </c>
      <c r="E41" s="185">
        <v>0.6</v>
      </c>
      <c r="F41" s="185" t="s">
        <v>6</v>
      </c>
      <c r="G41" s="185">
        <v>151.065</v>
      </c>
      <c r="H41" s="185">
        <v>150.80000000000001</v>
      </c>
      <c r="I41" s="185">
        <v>151.25</v>
      </c>
      <c r="J41" s="186">
        <v>44435.636064815</v>
      </c>
      <c r="K41" s="185">
        <v>151.25</v>
      </c>
      <c r="L41" s="185">
        <v>-1.8</v>
      </c>
      <c r="M41" s="185">
        <v>0</v>
      </c>
      <c r="N41" s="185">
        <v>100.73</v>
      </c>
      <c r="O41">
        <f t="shared" si="0"/>
        <v>9894.16</v>
      </c>
    </row>
    <row r="42" spans="1:15" x14ac:dyDescent="0.25">
      <c r="A42" t="s">
        <v>200</v>
      </c>
      <c r="B42" s="185">
        <v>76430310</v>
      </c>
      <c r="C42" s="186">
        <v>44438.595659721999</v>
      </c>
      <c r="D42" s="185" t="s">
        <v>200</v>
      </c>
      <c r="E42" s="185">
        <v>1.31</v>
      </c>
      <c r="F42" s="185" t="s">
        <v>6</v>
      </c>
      <c r="G42" s="185">
        <v>151.08799999999999</v>
      </c>
      <c r="H42" s="185">
        <v>150.99100000000001</v>
      </c>
      <c r="I42" s="185">
        <v>151.17500000000001</v>
      </c>
      <c r="J42" s="186">
        <v>44438.613564815001</v>
      </c>
      <c r="K42" s="185">
        <v>151.17599999999999</v>
      </c>
      <c r="L42" s="185">
        <v>-3.93</v>
      </c>
      <c r="M42" s="185">
        <v>0</v>
      </c>
      <c r="N42" s="185">
        <v>104.91</v>
      </c>
      <c r="O42">
        <f t="shared" si="0"/>
        <v>9999.07</v>
      </c>
    </row>
    <row r="43" spans="1:15" x14ac:dyDescent="0.25">
      <c r="A43" t="s">
        <v>200</v>
      </c>
      <c r="B43" s="185">
        <v>76597813</v>
      </c>
      <c r="C43" s="186">
        <v>44439.639884258999</v>
      </c>
      <c r="D43" s="185" t="s">
        <v>200</v>
      </c>
      <c r="E43" s="185">
        <v>0.9</v>
      </c>
      <c r="F43" s="185" t="s">
        <v>6</v>
      </c>
      <c r="G43" s="185">
        <v>151.34200000000001</v>
      </c>
      <c r="H43" s="185">
        <v>151.19999999999999</v>
      </c>
      <c r="I43" s="185">
        <v>151.5</v>
      </c>
      <c r="J43" s="186">
        <v>44439.647812499999</v>
      </c>
      <c r="K43" s="185">
        <v>151.19900000000001</v>
      </c>
      <c r="L43" s="185">
        <v>-2.7</v>
      </c>
      <c r="M43" s="185">
        <v>0</v>
      </c>
      <c r="N43" s="185">
        <v>-117.3</v>
      </c>
      <c r="O43">
        <f t="shared" si="0"/>
        <v>9881.77</v>
      </c>
    </row>
    <row r="44" spans="1:15" x14ac:dyDescent="0.25">
      <c r="A44" t="s">
        <v>200</v>
      </c>
      <c r="B44" s="185">
        <v>76781145</v>
      </c>
      <c r="C44" s="186">
        <v>44440.642847222</v>
      </c>
      <c r="D44" s="185" t="s">
        <v>200</v>
      </c>
      <c r="E44" s="185">
        <v>0.6</v>
      </c>
      <c r="F44" s="185" t="s">
        <v>6</v>
      </c>
      <c r="G44" s="185">
        <v>151.84200000000001</v>
      </c>
      <c r="H44" s="185">
        <v>151.66</v>
      </c>
      <c r="I44" s="185">
        <v>152.06</v>
      </c>
      <c r="J44" s="186">
        <v>44440.667731481</v>
      </c>
      <c r="K44" s="185">
        <v>151.654</v>
      </c>
      <c r="L44" s="185">
        <v>-1.8</v>
      </c>
      <c r="M44" s="185">
        <v>0</v>
      </c>
      <c r="N44" s="185">
        <v>-102.55</v>
      </c>
      <c r="O44">
        <f t="shared" si="0"/>
        <v>9779.2200000000012</v>
      </c>
    </row>
    <row r="45" spans="1:15" x14ac:dyDescent="0.25">
      <c r="A45" t="s">
        <v>200</v>
      </c>
      <c r="B45" s="185">
        <v>77729792</v>
      </c>
      <c r="C45" s="186">
        <v>44448.595520832998</v>
      </c>
      <c r="D45" s="185" t="s">
        <v>195</v>
      </c>
      <c r="E45" s="185">
        <v>0.9</v>
      </c>
      <c r="F45" s="185" t="s">
        <v>6</v>
      </c>
      <c r="G45" s="185">
        <v>151.852</v>
      </c>
      <c r="H45" s="185">
        <v>151.97999999999999</v>
      </c>
      <c r="I45" s="185">
        <v>151.61000000000001</v>
      </c>
      <c r="J45" s="186">
        <v>44448.620601852002</v>
      </c>
      <c r="K45" s="185">
        <v>151.97999999999999</v>
      </c>
      <c r="L45" s="185">
        <v>-2.7</v>
      </c>
      <c r="M45" s="185">
        <v>0</v>
      </c>
      <c r="N45" s="185">
        <v>-104.86</v>
      </c>
      <c r="O45">
        <f t="shared" si="0"/>
        <v>9674.36</v>
      </c>
    </row>
    <row r="46" spans="1:15" x14ac:dyDescent="0.25">
      <c r="A46" t="s">
        <v>200</v>
      </c>
      <c r="B46" s="185">
        <v>77923154</v>
      </c>
      <c r="C46" s="186">
        <v>44449.626678241002</v>
      </c>
      <c r="D46" s="185" t="s">
        <v>195</v>
      </c>
      <c r="E46" s="185">
        <v>0.8</v>
      </c>
      <c r="F46" s="185" t="s">
        <v>6</v>
      </c>
      <c r="G46" s="185">
        <v>152.53200000000001</v>
      </c>
      <c r="H46" s="185">
        <v>152.68</v>
      </c>
      <c r="I46" s="185">
        <v>152.25</v>
      </c>
      <c r="J46" s="186">
        <v>44449.714201388997</v>
      </c>
      <c r="K46" s="185">
        <v>152.24799999999999</v>
      </c>
      <c r="L46" s="185">
        <v>-2.4</v>
      </c>
      <c r="M46" s="185">
        <v>0</v>
      </c>
      <c r="N46" s="185">
        <v>206.78</v>
      </c>
      <c r="O46">
        <f t="shared" si="0"/>
        <v>9881.1400000000012</v>
      </c>
    </row>
    <row r="47" spans="1:15" x14ac:dyDescent="0.25">
      <c r="A47" t="s">
        <v>200</v>
      </c>
      <c r="B47" s="185">
        <v>78121207</v>
      </c>
      <c r="C47" s="186">
        <v>44452.647800926003</v>
      </c>
      <c r="D47" s="185" t="s">
        <v>200</v>
      </c>
      <c r="E47" s="185">
        <v>0.5</v>
      </c>
      <c r="F47" s="185" t="s">
        <v>6</v>
      </c>
      <c r="G47" s="185">
        <v>152.27600000000001</v>
      </c>
      <c r="H47" s="185">
        <v>152.05000000000001</v>
      </c>
      <c r="I47" s="185">
        <v>152.5</v>
      </c>
      <c r="J47" s="186">
        <v>44452.717210647999</v>
      </c>
      <c r="K47" s="185">
        <v>152.04900000000001</v>
      </c>
      <c r="L47" s="185">
        <v>-1.5</v>
      </c>
      <c r="M47" s="185">
        <v>0</v>
      </c>
      <c r="N47" s="185">
        <v>-103.27</v>
      </c>
      <c r="O47">
        <f t="shared" si="0"/>
        <v>9777.8700000000008</v>
      </c>
    </row>
    <row r="48" spans="1:15" x14ac:dyDescent="0.25">
      <c r="A48" t="s">
        <v>195</v>
      </c>
      <c r="B48" s="185">
        <v>78294881</v>
      </c>
      <c r="C48" s="186">
        <v>44453.609120369998</v>
      </c>
      <c r="D48" s="185" t="s">
        <v>200</v>
      </c>
      <c r="E48" s="185">
        <v>0.55000000000000004</v>
      </c>
      <c r="F48" s="185" t="s">
        <v>6</v>
      </c>
      <c r="G48" s="185">
        <v>152.65</v>
      </c>
      <c r="H48" s="185">
        <v>152.43</v>
      </c>
      <c r="I48" s="185">
        <v>152.9</v>
      </c>
      <c r="J48" s="186">
        <v>44453.703206019003</v>
      </c>
      <c r="K48" s="185">
        <v>152.42599999999999</v>
      </c>
      <c r="L48" s="185">
        <v>-1.65</v>
      </c>
      <c r="M48" s="185">
        <v>0</v>
      </c>
      <c r="N48" s="185">
        <v>-112.17</v>
      </c>
      <c r="O48">
        <f t="shared" si="0"/>
        <v>9665.7000000000007</v>
      </c>
    </row>
    <row r="49" spans="1:15" x14ac:dyDescent="0.25">
      <c r="A49" t="s">
        <v>200</v>
      </c>
      <c r="B49" s="185">
        <v>78491399</v>
      </c>
      <c r="C49" s="186">
        <v>44454.624074074003</v>
      </c>
      <c r="D49" s="185" t="s">
        <v>200</v>
      </c>
      <c r="E49" s="185">
        <v>0.8</v>
      </c>
      <c r="F49" s="185" t="s">
        <v>6</v>
      </c>
      <c r="G49" s="185">
        <v>150.99700000000001</v>
      </c>
      <c r="H49" s="185">
        <v>150.85</v>
      </c>
      <c r="I49" s="185">
        <v>151.35</v>
      </c>
      <c r="J49" s="186">
        <v>44454.642731480999</v>
      </c>
      <c r="K49" s="185">
        <v>150.84800000000001</v>
      </c>
      <c r="L49" s="185">
        <v>-2.4</v>
      </c>
      <c r="M49" s="185">
        <v>0</v>
      </c>
      <c r="N49" s="185">
        <v>-109.24</v>
      </c>
      <c r="O49">
        <f t="shared" si="0"/>
        <v>9556.4600000000009</v>
      </c>
    </row>
    <row r="50" spans="1:15" x14ac:dyDescent="0.25">
      <c r="A50" t="s">
        <v>195</v>
      </c>
      <c r="B50" s="185">
        <v>79162305</v>
      </c>
      <c r="C50" s="186">
        <v>44459.650231480999</v>
      </c>
      <c r="D50" s="185" t="s">
        <v>200</v>
      </c>
      <c r="E50" s="185">
        <v>0.3</v>
      </c>
      <c r="F50" s="185" t="s">
        <v>6</v>
      </c>
      <c r="G50" s="185">
        <v>149.51300000000001</v>
      </c>
      <c r="H50" s="185">
        <v>149.12</v>
      </c>
      <c r="I50" s="185">
        <v>149.91999999999999</v>
      </c>
      <c r="J50" s="186">
        <v>44459.683599536998</v>
      </c>
      <c r="K50" s="185">
        <v>149.92500000000001</v>
      </c>
      <c r="L50" s="185">
        <v>-0.9</v>
      </c>
      <c r="M50" s="185">
        <v>0</v>
      </c>
      <c r="N50" s="185">
        <v>112.77</v>
      </c>
      <c r="O50">
        <f t="shared" si="0"/>
        <v>9669.2300000000014</v>
      </c>
    </row>
    <row r="51" spans="1:15" x14ac:dyDescent="0.25">
      <c r="A51" t="s">
        <v>195</v>
      </c>
      <c r="B51" s="185">
        <v>79395786</v>
      </c>
      <c r="C51" s="186">
        <v>44460.626712963</v>
      </c>
      <c r="D51" s="185" t="s">
        <v>200</v>
      </c>
      <c r="E51" s="185">
        <v>0.4</v>
      </c>
      <c r="F51" s="185" t="s">
        <v>6</v>
      </c>
      <c r="G51" s="185">
        <v>149.67400000000001</v>
      </c>
      <c r="H51" s="185">
        <v>149.43</v>
      </c>
      <c r="I51" s="185">
        <v>149.87</v>
      </c>
      <c r="J51" s="186">
        <v>44460.662002315003</v>
      </c>
      <c r="K51" s="185">
        <v>149.42099999999999</v>
      </c>
      <c r="L51" s="185">
        <v>-1.2</v>
      </c>
      <c r="M51" s="185">
        <v>0</v>
      </c>
      <c r="N51" s="185">
        <v>-92.56</v>
      </c>
      <c r="O51">
        <f t="shared" si="0"/>
        <v>9576.6700000000019</v>
      </c>
    </row>
    <row r="52" spans="1:15" x14ac:dyDescent="0.25">
      <c r="A52" t="s">
        <v>195</v>
      </c>
      <c r="B52" s="185">
        <v>80154073</v>
      </c>
      <c r="C52" s="186">
        <v>44463.625810185004</v>
      </c>
      <c r="D52" s="185" t="s">
        <v>195</v>
      </c>
      <c r="E52" s="185">
        <v>0.5</v>
      </c>
      <c r="F52" s="185" t="s">
        <v>6</v>
      </c>
      <c r="G52" s="185">
        <v>151.12799999999999</v>
      </c>
      <c r="H52" s="185">
        <v>151.36000000000001</v>
      </c>
      <c r="I52" s="185">
        <v>150.68</v>
      </c>
      <c r="J52" s="186">
        <v>44463.681180555999</v>
      </c>
      <c r="K52" s="185">
        <v>151.36000000000001</v>
      </c>
      <c r="L52" s="185">
        <v>-1.5</v>
      </c>
      <c r="M52" s="185">
        <v>0</v>
      </c>
      <c r="N52" s="185">
        <v>-104.82</v>
      </c>
      <c r="O52">
        <f t="shared" si="0"/>
        <v>9471.8500000000022</v>
      </c>
    </row>
    <row r="53" spans="1:15" x14ac:dyDescent="0.25">
      <c r="A53" t="s">
        <v>195</v>
      </c>
      <c r="B53" s="185">
        <v>80376865</v>
      </c>
      <c r="C53" s="186">
        <v>44466.620648147997</v>
      </c>
      <c r="D53" s="185" t="s">
        <v>195</v>
      </c>
      <c r="E53" s="185">
        <v>0.5</v>
      </c>
      <c r="F53" s="185" t="s">
        <v>6</v>
      </c>
      <c r="G53" s="185">
        <v>151.95699999999999</v>
      </c>
      <c r="H53" s="185">
        <v>152.19999999999999</v>
      </c>
      <c r="I53" s="185">
        <v>151.69999999999999</v>
      </c>
      <c r="J53" s="186">
        <v>44466.892187500001</v>
      </c>
      <c r="K53" s="185">
        <v>152.20099999999999</v>
      </c>
      <c r="L53" s="185">
        <v>-1.5</v>
      </c>
      <c r="M53" s="185">
        <v>0</v>
      </c>
      <c r="N53" s="185">
        <v>-109.94</v>
      </c>
      <c r="O53">
        <f t="shared" si="0"/>
        <v>9361.9100000000017</v>
      </c>
    </row>
    <row r="54" spans="1:15" x14ac:dyDescent="0.25">
      <c r="A54" t="s">
        <v>200</v>
      </c>
      <c r="B54" s="185">
        <v>80615821</v>
      </c>
      <c r="C54" s="186">
        <v>44467.608194444001</v>
      </c>
      <c r="D54" s="185" t="s">
        <v>200</v>
      </c>
      <c r="E54" s="185">
        <v>0.5</v>
      </c>
      <c r="F54" s="185" t="s">
        <v>6</v>
      </c>
      <c r="G54" s="185">
        <v>151.655</v>
      </c>
      <c r="H54" s="185">
        <v>151.43</v>
      </c>
      <c r="I54" s="185">
        <v>151.999</v>
      </c>
      <c r="J54" s="186">
        <v>44467.626064814998</v>
      </c>
      <c r="K54" s="185">
        <v>151.428</v>
      </c>
      <c r="L54" s="185">
        <v>-1.5</v>
      </c>
      <c r="M54" s="185">
        <v>0</v>
      </c>
      <c r="N54" s="185">
        <v>-101.83</v>
      </c>
      <c r="O54">
        <f t="shared" si="0"/>
        <v>9260.0800000000017</v>
      </c>
    </row>
    <row r="55" spans="1:15" x14ac:dyDescent="0.25">
      <c r="A55" t="s">
        <v>200</v>
      </c>
      <c r="B55" s="185">
        <v>80879594</v>
      </c>
      <c r="C55" s="186">
        <v>44468.626446759001</v>
      </c>
      <c r="D55" s="185" t="s">
        <v>200</v>
      </c>
      <c r="E55" s="185">
        <v>0.5</v>
      </c>
      <c r="F55" s="185" t="s">
        <v>6</v>
      </c>
      <c r="G55" s="185">
        <v>150.274</v>
      </c>
      <c r="H55" s="185">
        <v>150.05000000000001</v>
      </c>
      <c r="I55" s="185">
        <v>150.58000000000001</v>
      </c>
      <c r="J55" s="186">
        <v>44468.688888889003</v>
      </c>
      <c r="K55" s="185">
        <v>150.04900000000001</v>
      </c>
      <c r="L55" s="185">
        <v>-1.5</v>
      </c>
      <c r="M55" s="185">
        <v>0</v>
      </c>
      <c r="N55" s="185">
        <v>-100.84</v>
      </c>
      <c r="O55">
        <f t="shared" si="0"/>
        <v>9159.2400000000016</v>
      </c>
    </row>
    <row r="56" spans="1:15" x14ac:dyDescent="0.25">
      <c r="A56" t="s">
        <v>200</v>
      </c>
      <c r="B56" s="185">
        <v>81145760</v>
      </c>
      <c r="C56" s="186">
        <v>44469.656817130002</v>
      </c>
      <c r="D56" s="185" t="s">
        <v>200</v>
      </c>
      <c r="E56" s="185">
        <v>0.6</v>
      </c>
      <c r="F56" s="185" t="s">
        <v>6</v>
      </c>
      <c r="G56" s="185">
        <v>150.76499999999999</v>
      </c>
      <c r="H56" s="185">
        <v>150.58000000000001</v>
      </c>
      <c r="I56" s="185">
        <v>151.05000000000001</v>
      </c>
      <c r="J56" s="186">
        <v>44469.746759258996</v>
      </c>
      <c r="K56" s="185">
        <v>150.57900000000001</v>
      </c>
      <c r="L56" s="185">
        <v>-1.8</v>
      </c>
      <c r="M56" s="185">
        <v>0</v>
      </c>
      <c r="N56" s="185">
        <v>-99.91</v>
      </c>
      <c r="O56">
        <f t="shared" si="0"/>
        <v>9059.3300000000017</v>
      </c>
    </row>
    <row r="57" spans="1:15" x14ac:dyDescent="0.25">
      <c r="A57" t="s">
        <v>200</v>
      </c>
      <c r="B57" s="185">
        <v>81416155</v>
      </c>
      <c r="C57" s="186">
        <v>44470.647777778002</v>
      </c>
      <c r="D57" s="185" t="s">
        <v>195</v>
      </c>
      <c r="E57" s="185">
        <v>0.5</v>
      </c>
      <c r="F57" s="185" t="s">
        <v>6</v>
      </c>
      <c r="G57" s="185">
        <v>150.446</v>
      </c>
      <c r="H57" s="185">
        <v>150.68</v>
      </c>
      <c r="I57" s="185">
        <v>150.15</v>
      </c>
      <c r="J57" s="186">
        <v>44470.688310185004</v>
      </c>
      <c r="K57" s="185">
        <v>150.68100000000001</v>
      </c>
      <c r="L57" s="185">
        <v>-1.5</v>
      </c>
      <c r="M57" s="185">
        <v>0</v>
      </c>
      <c r="N57" s="185">
        <v>-105.78</v>
      </c>
      <c r="O57">
        <f t="shared" si="0"/>
        <v>8953.5500000000011</v>
      </c>
    </row>
    <row r="58" spans="1:15" x14ac:dyDescent="0.25">
      <c r="A58" t="s">
        <v>200</v>
      </c>
      <c r="B58" s="185">
        <v>81664138</v>
      </c>
      <c r="C58" s="186">
        <v>44473.646261574002</v>
      </c>
      <c r="D58" s="185" t="s">
        <v>195</v>
      </c>
      <c r="E58" s="185">
        <v>0.4</v>
      </c>
      <c r="F58" s="185" t="s">
        <v>6</v>
      </c>
      <c r="G58" s="185">
        <v>151.006</v>
      </c>
      <c r="H58" s="185">
        <v>151.30000000000001</v>
      </c>
      <c r="I58" s="185">
        <v>150.75</v>
      </c>
      <c r="J58" s="186">
        <v>44473.689108796003</v>
      </c>
      <c r="K58" s="185">
        <v>151.29499999999999</v>
      </c>
      <c r="L58" s="185">
        <v>-1.2</v>
      </c>
      <c r="M58" s="185">
        <v>0</v>
      </c>
      <c r="N58" s="185">
        <v>-104.01</v>
      </c>
      <c r="O58">
        <f t="shared" si="0"/>
        <v>8849.5400000000009</v>
      </c>
    </row>
    <row r="59" spans="1:15" x14ac:dyDescent="0.25">
      <c r="A59" t="s">
        <v>195</v>
      </c>
      <c r="B59" s="185">
        <v>81900736</v>
      </c>
      <c r="C59" s="186">
        <v>44474.644814815001</v>
      </c>
      <c r="D59" s="185" t="s">
        <v>195</v>
      </c>
      <c r="E59" s="185">
        <v>0.3</v>
      </c>
      <c r="F59" s="185" t="s">
        <v>6</v>
      </c>
      <c r="G59" s="185">
        <v>151.46</v>
      </c>
      <c r="H59" s="185">
        <v>151.80000000000001</v>
      </c>
      <c r="I59" s="185">
        <v>151.16999999999999</v>
      </c>
      <c r="J59" s="186">
        <v>44474.705266204001</v>
      </c>
      <c r="K59" s="185">
        <v>151.803</v>
      </c>
      <c r="L59" s="185">
        <v>-0.9</v>
      </c>
      <c r="M59" s="185">
        <v>0</v>
      </c>
      <c r="N59" s="185">
        <v>-92.37</v>
      </c>
      <c r="O59">
        <f t="shared" si="0"/>
        <v>8757.17</v>
      </c>
    </row>
    <row r="60" spans="1:15" x14ac:dyDescent="0.25">
      <c r="A60" t="s">
        <v>195</v>
      </c>
      <c r="B60" s="185">
        <v>82390572</v>
      </c>
      <c r="C60" s="186">
        <v>44476.653101852004</v>
      </c>
      <c r="D60" s="185" t="s">
        <v>200</v>
      </c>
      <c r="E60" s="185">
        <v>0.7</v>
      </c>
      <c r="F60" s="185" t="s">
        <v>6</v>
      </c>
      <c r="G60" s="185">
        <v>151.52799999999999</v>
      </c>
      <c r="H60" s="185">
        <v>151.36000000000001</v>
      </c>
      <c r="I60" s="185">
        <v>151.80000000000001</v>
      </c>
      <c r="J60" s="186">
        <v>44476.722407407004</v>
      </c>
      <c r="K60" s="185">
        <v>151.80500000000001</v>
      </c>
      <c r="L60" s="185">
        <v>-2.1</v>
      </c>
      <c r="M60" s="185">
        <v>0</v>
      </c>
      <c r="N60" s="185">
        <v>173.92</v>
      </c>
      <c r="O60">
        <f t="shared" si="0"/>
        <v>8931.09</v>
      </c>
    </row>
    <row r="61" spans="1:15" x14ac:dyDescent="0.25">
      <c r="A61" t="s">
        <v>195</v>
      </c>
      <c r="B61" s="185">
        <v>83277401</v>
      </c>
      <c r="C61" s="186">
        <v>44482.597673611002</v>
      </c>
      <c r="D61" s="185" t="s">
        <v>200</v>
      </c>
      <c r="E61" s="185">
        <v>0.9</v>
      </c>
      <c r="F61" s="185" t="s">
        <v>6</v>
      </c>
      <c r="G61" s="185">
        <v>154.77099999999999</v>
      </c>
      <c r="H61" s="185">
        <v>154.63</v>
      </c>
      <c r="I61" s="185">
        <v>155.05000000000001</v>
      </c>
      <c r="J61" s="186">
        <v>44482.623136574002</v>
      </c>
      <c r="K61" s="185">
        <v>154.63300000000001</v>
      </c>
      <c r="L61" s="185">
        <v>-2.7</v>
      </c>
      <c r="M61" s="185">
        <v>0</v>
      </c>
      <c r="N61" s="185">
        <v>-109.42</v>
      </c>
      <c r="O61">
        <f t="shared" si="0"/>
        <v>8821.67</v>
      </c>
    </row>
    <row r="62" spans="1:15" x14ac:dyDescent="0.25">
      <c r="A62" t="s">
        <v>195</v>
      </c>
      <c r="B62" s="185">
        <v>83513499</v>
      </c>
      <c r="C62" s="186">
        <v>44483.628194443998</v>
      </c>
      <c r="D62" s="185" t="s">
        <v>200</v>
      </c>
      <c r="E62" s="185">
        <v>0.7</v>
      </c>
      <c r="F62" s="185" t="s">
        <v>6</v>
      </c>
      <c r="G62" s="185">
        <v>155.583</v>
      </c>
      <c r="H62" s="185">
        <v>155.4</v>
      </c>
      <c r="I62" s="185">
        <v>155.82</v>
      </c>
      <c r="J62" s="186">
        <v>44483.772280092999</v>
      </c>
      <c r="K62" s="185">
        <v>155.398</v>
      </c>
      <c r="L62" s="185">
        <v>-2.1</v>
      </c>
      <c r="M62" s="185">
        <v>0</v>
      </c>
      <c r="N62" s="185">
        <v>-113.98</v>
      </c>
      <c r="O62">
        <f t="shared" si="0"/>
        <v>8707.69</v>
      </c>
    </row>
    <row r="63" spans="1:15" x14ac:dyDescent="0.25">
      <c r="A63" t="s">
        <v>195</v>
      </c>
      <c r="B63" s="185">
        <v>84176529</v>
      </c>
      <c r="C63" s="186">
        <v>44488.633101852</v>
      </c>
      <c r="D63" s="185" t="s">
        <v>200</v>
      </c>
      <c r="E63" s="185">
        <v>0.5</v>
      </c>
      <c r="F63" s="185" t="s">
        <v>6</v>
      </c>
      <c r="G63" s="185">
        <v>157.99700000000001</v>
      </c>
      <c r="H63" s="185">
        <v>157.75</v>
      </c>
      <c r="I63" s="185">
        <v>158.58000000000001</v>
      </c>
      <c r="J63" s="186">
        <v>44488.672071759</v>
      </c>
      <c r="K63" s="185">
        <v>157.74700000000001</v>
      </c>
      <c r="L63" s="185">
        <v>-1.5</v>
      </c>
      <c r="M63" s="185">
        <v>0</v>
      </c>
      <c r="N63" s="185">
        <v>-109.48</v>
      </c>
      <c r="O63">
        <f t="shared" si="0"/>
        <v>8598.2100000000009</v>
      </c>
    </row>
    <row r="64" spans="1:15" x14ac:dyDescent="0.25">
      <c r="A64" t="s">
        <v>195</v>
      </c>
      <c r="B64" s="185">
        <v>84410477</v>
      </c>
      <c r="C64" s="186">
        <v>44489.624965278002</v>
      </c>
      <c r="D64" s="185" t="s">
        <v>195</v>
      </c>
      <c r="E64" s="185">
        <v>0.6</v>
      </c>
      <c r="F64" s="185" t="s">
        <v>6</v>
      </c>
      <c r="G64" s="185">
        <v>157.22</v>
      </c>
      <c r="H64" s="185">
        <v>157.35</v>
      </c>
      <c r="I64" s="185">
        <v>156.94999999999999</v>
      </c>
      <c r="J64" s="186">
        <v>44489.650138889003</v>
      </c>
      <c r="K64" s="185">
        <v>157.352</v>
      </c>
      <c r="L64" s="185">
        <v>-1.8</v>
      </c>
      <c r="M64" s="185">
        <v>0</v>
      </c>
      <c r="N64" s="185">
        <v>-69.33</v>
      </c>
      <c r="O64">
        <f t="shared" si="0"/>
        <v>8528.880000000001</v>
      </c>
    </row>
    <row r="65" spans="1:15" x14ac:dyDescent="0.25">
      <c r="A65" t="s">
        <v>195</v>
      </c>
      <c r="B65" s="185">
        <v>84411356</v>
      </c>
      <c r="C65" s="186">
        <v>44489.626053241002</v>
      </c>
      <c r="D65" s="185" t="s">
        <v>195</v>
      </c>
      <c r="E65" s="185">
        <v>0.3</v>
      </c>
      <c r="F65" s="185" t="s">
        <v>6</v>
      </c>
      <c r="G65" s="185">
        <v>157.19200000000001</v>
      </c>
      <c r="H65" s="185">
        <v>157.35</v>
      </c>
      <c r="I65" s="185">
        <v>156.94999999999999</v>
      </c>
      <c r="J65" s="186">
        <v>44489.650138889003</v>
      </c>
      <c r="K65" s="185">
        <v>157.352</v>
      </c>
      <c r="L65" s="185">
        <v>-0.9</v>
      </c>
      <c r="M65" s="185">
        <v>0</v>
      </c>
      <c r="N65" s="185">
        <v>-42.03</v>
      </c>
      <c r="O65">
        <f t="shared" si="0"/>
        <v>8486.85</v>
      </c>
    </row>
    <row r="66" spans="1:15" x14ac:dyDescent="0.25">
      <c r="A66" t="s">
        <v>195</v>
      </c>
      <c r="B66" s="185">
        <v>84920333</v>
      </c>
      <c r="C66" s="186">
        <v>44491.627604166999</v>
      </c>
      <c r="D66" s="185" t="s">
        <v>200</v>
      </c>
      <c r="E66" s="185">
        <v>0.6</v>
      </c>
      <c r="F66" s="185" t="s">
        <v>6</v>
      </c>
      <c r="G66" s="185">
        <v>157</v>
      </c>
      <c r="H66" s="185">
        <v>156.82</v>
      </c>
      <c r="I66" s="185">
        <v>157.31</v>
      </c>
      <c r="J66" s="186">
        <v>44491.666990741003</v>
      </c>
      <c r="K66" s="185">
        <v>156.82</v>
      </c>
      <c r="L66" s="185">
        <v>-1.8</v>
      </c>
      <c r="M66" s="185">
        <v>0</v>
      </c>
      <c r="N66" s="185">
        <v>-94.94</v>
      </c>
      <c r="O66">
        <f t="shared" si="0"/>
        <v>8391.91</v>
      </c>
    </row>
    <row r="67" spans="1:15" x14ac:dyDescent="0.25">
      <c r="A67" t="s">
        <v>195</v>
      </c>
      <c r="B67" s="185">
        <v>88140973</v>
      </c>
      <c r="C67" s="186">
        <v>44508.648344907</v>
      </c>
      <c r="D67" s="185" t="s">
        <v>200</v>
      </c>
      <c r="E67" s="185">
        <v>0.7</v>
      </c>
      <c r="F67" s="185" t="s">
        <v>6</v>
      </c>
      <c r="G67" s="185">
        <v>153.57599999999999</v>
      </c>
      <c r="H67" s="185">
        <v>153.4</v>
      </c>
      <c r="I67" s="185">
        <v>153.76</v>
      </c>
      <c r="J67" s="186">
        <v>44508.667673611002</v>
      </c>
      <c r="K67" s="185">
        <v>153.39500000000001</v>
      </c>
      <c r="L67" s="185">
        <v>-2.1</v>
      </c>
      <c r="M67" s="185">
        <v>0</v>
      </c>
      <c r="N67" s="185">
        <v>-111.88</v>
      </c>
      <c r="O67">
        <f t="shared" si="0"/>
        <v>8280.0300000000007</v>
      </c>
    </row>
    <row r="68" spans="1:15" x14ac:dyDescent="0.25">
      <c r="A68" t="s">
        <v>195</v>
      </c>
      <c r="B68" s="185">
        <v>88353859</v>
      </c>
      <c r="C68" s="186">
        <v>44509.549571759002</v>
      </c>
      <c r="D68" s="185" t="s">
        <v>200</v>
      </c>
      <c r="E68" s="185">
        <v>1.2</v>
      </c>
      <c r="F68" s="185" t="s">
        <v>6</v>
      </c>
      <c r="G68" s="185">
        <v>153.36600000000001</v>
      </c>
      <c r="H68" s="185">
        <v>153.26</v>
      </c>
      <c r="I68" s="185">
        <v>153.47999999999999</v>
      </c>
      <c r="J68" s="186">
        <v>44509.584189815003</v>
      </c>
      <c r="K68" s="185">
        <v>153.26</v>
      </c>
      <c r="L68" s="185">
        <v>-3.6</v>
      </c>
      <c r="M68" s="185">
        <v>0</v>
      </c>
      <c r="N68" s="185">
        <v>-112.62</v>
      </c>
      <c r="O68">
        <f t="shared" ref="O68:O111" si="1">O67+N68</f>
        <v>8167.4100000000008</v>
      </c>
    </row>
    <row r="69" spans="1:15" x14ac:dyDescent="0.25">
      <c r="A69" t="s">
        <v>195</v>
      </c>
      <c r="B69" s="185">
        <v>88667355</v>
      </c>
      <c r="C69" s="186">
        <v>44510.632361110998</v>
      </c>
      <c r="D69" s="185" t="s">
        <v>200</v>
      </c>
      <c r="E69" s="185">
        <v>0.5</v>
      </c>
      <c r="F69" s="185" t="s">
        <v>6</v>
      </c>
      <c r="G69" s="185">
        <v>153.02799999999999</v>
      </c>
      <c r="H69" s="185">
        <v>152.75</v>
      </c>
      <c r="I69" s="185">
        <v>153.22999999999999</v>
      </c>
      <c r="J69" s="186">
        <v>44510.663738426003</v>
      </c>
      <c r="K69" s="185">
        <v>153.196</v>
      </c>
      <c r="L69" s="185">
        <v>-1.5</v>
      </c>
      <c r="M69" s="185">
        <v>0</v>
      </c>
      <c r="N69" s="185">
        <v>74.069999999999993</v>
      </c>
      <c r="O69">
        <f t="shared" si="1"/>
        <v>8241.4800000000014</v>
      </c>
    </row>
    <row r="70" spans="1:15" x14ac:dyDescent="0.25">
      <c r="A70" t="s">
        <v>195</v>
      </c>
      <c r="B70" s="185">
        <v>89457200</v>
      </c>
      <c r="C70" s="186">
        <v>44515.567835647998</v>
      </c>
      <c r="D70" s="185" t="s">
        <v>195</v>
      </c>
      <c r="E70" s="185">
        <v>0.8</v>
      </c>
      <c r="F70" s="185" t="s">
        <v>6</v>
      </c>
      <c r="G70" s="185">
        <v>152.749</v>
      </c>
      <c r="H70" s="185">
        <v>152.9</v>
      </c>
      <c r="I70" s="185">
        <v>152.57</v>
      </c>
      <c r="J70" s="186">
        <v>44515.573912036998</v>
      </c>
      <c r="K70" s="185">
        <v>152.9</v>
      </c>
      <c r="L70" s="185">
        <v>-2.4</v>
      </c>
      <c r="M70" s="185">
        <v>0</v>
      </c>
      <c r="N70" s="185">
        <v>-106.12</v>
      </c>
      <c r="O70">
        <f t="shared" si="1"/>
        <v>8135.3600000000015</v>
      </c>
    </row>
    <row r="71" spans="1:15" x14ac:dyDescent="0.25">
      <c r="A71" t="s">
        <v>195</v>
      </c>
      <c r="B71" s="185">
        <v>89742879</v>
      </c>
      <c r="C71" s="186">
        <v>44516.570833332997</v>
      </c>
      <c r="D71" s="185" t="s">
        <v>200</v>
      </c>
      <c r="E71" s="185">
        <v>0.6</v>
      </c>
      <c r="F71" s="185" t="s">
        <v>6</v>
      </c>
      <c r="G71" s="185">
        <v>153.667</v>
      </c>
      <c r="H71" s="185">
        <v>153.44999999999999</v>
      </c>
      <c r="I71" s="185">
        <v>153.84</v>
      </c>
      <c r="J71" s="186">
        <v>44516.654791667002</v>
      </c>
      <c r="K71" s="185">
        <v>153.84399999999999</v>
      </c>
      <c r="L71" s="185">
        <v>-1.8</v>
      </c>
      <c r="M71" s="185">
        <v>0</v>
      </c>
      <c r="N71" s="185">
        <v>92.85</v>
      </c>
      <c r="O71">
        <f t="shared" si="1"/>
        <v>8228.2100000000009</v>
      </c>
    </row>
    <row r="72" spans="1:15" x14ac:dyDescent="0.25">
      <c r="A72" t="s">
        <v>200</v>
      </c>
      <c r="B72" s="185">
        <v>89743645</v>
      </c>
      <c r="C72" s="186">
        <v>44516.573148148003</v>
      </c>
      <c r="D72" s="185" t="s">
        <v>200</v>
      </c>
      <c r="E72" s="185">
        <v>0.5</v>
      </c>
      <c r="F72" s="185" t="s">
        <v>6</v>
      </c>
      <c r="G72" s="185">
        <v>153.702</v>
      </c>
      <c r="H72" s="185">
        <v>153.44999999999999</v>
      </c>
      <c r="I72" s="185">
        <v>153.84</v>
      </c>
      <c r="J72" s="186">
        <v>44516.654791667002</v>
      </c>
      <c r="K72" s="185">
        <v>153.84399999999999</v>
      </c>
      <c r="L72" s="185">
        <v>-1.5</v>
      </c>
      <c r="M72" s="185">
        <v>0</v>
      </c>
      <c r="N72" s="185">
        <v>62.08</v>
      </c>
      <c r="O72">
        <f t="shared" si="1"/>
        <v>8290.2900000000009</v>
      </c>
    </row>
    <row r="73" spans="1:15" x14ac:dyDescent="0.25">
      <c r="A73" t="s">
        <v>200</v>
      </c>
      <c r="B73" s="185">
        <v>90035462</v>
      </c>
      <c r="C73" s="186">
        <v>44517.573993056001</v>
      </c>
      <c r="D73" s="185" t="s">
        <v>200</v>
      </c>
      <c r="E73" s="185">
        <v>0.3</v>
      </c>
      <c r="F73" s="185" t="s">
        <v>6</v>
      </c>
      <c r="G73" s="185">
        <v>154.35499999999999</v>
      </c>
      <c r="H73" s="185">
        <v>154</v>
      </c>
      <c r="I73" s="185">
        <v>154.6</v>
      </c>
      <c r="J73" s="186">
        <v>44517.685266203996</v>
      </c>
      <c r="K73" s="185">
        <v>154.60499999999999</v>
      </c>
      <c r="L73" s="185">
        <v>-0.9</v>
      </c>
      <c r="M73" s="185">
        <v>0</v>
      </c>
      <c r="N73" s="185">
        <v>65.38</v>
      </c>
      <c r="O73">
        <f t="shared" si="1"/>
        <v>8355.67</v>
      </c>
    </row>
    <row r="74" spans="1:15" x14ac:dyDescent="0.25">
      <c r="A74" t="s">
        <v>200</v>
      </c>
      <c r="B74" s="185">
        <v>90035726</v>
      </c>
      <c r="C74" s="186">
        <v>44517.575474537</v>
      </c>
      <c r="D74" s="185" t="s">
        <v>200</v>
      </c>
      <c r="E74" s="185">
        <v>0.5</v>
      </c>
      <c r="F74" s="185" t="s">
        <v>6</v>
      </c>
      <c r="G74" s="185">
        <v>154.37200000000001</v>
      </c>
      <c r="H74" s="185">
        <v>154</v>
      </c>
      <c r="I74" s="185">
        <v>154.6</v>
      </c>
      <c r="J74" s="186">
        <v>44517.685266203996</v>
      </c>
      <c r="K74" s="185">
        <v>154.60499999999999</v>
      </c>
      <c r="L74" s="185">
        <v>-1.5</v>
      </c>
      <c r="M74" s="185">
        <v>0</v>
      </c>
      <c r="N74" s="185">
        <v>101.55</v>
      </c>
      <c r="O74">
        <f t="shared" si="1"/>
        <v>8457.2199999999993</v>
      </c>
    </row>
    <row r="75" spans="1:15" x14ac:dyDescent="0.25">
      <c r="A75" t="s">
        <v>200</v>
      </c>
      <c r="B75" s="185">
        <v>90036160</v>
      </c>
      <c r="C75" s="186">
        <v>44517.577337962997</v>
      </c>
      <c r="D75" s="185" t="s">
        <v>200</v>
      </c>
      <c r="E75" s="185">
        <v>0.5</v>
      </c>
      <c r="F75" s="185" t="s">
        <v>6</v>
      </c>
      <c r="G75" s="185">
        <v>154.4</v>
      </c>
      <c r="H75" s="185">
        <v>154</v>
      </c>
      <c r="I75" s="185">
        <v>154.6</v>
      </c>
      <c r="J75" s="186">
        <v>44517.685266203996</v>
      </c>
      <c r="K75" s="185">
        <v>154.60499999999999</v>
      </c>
      <c r="L75" s="185">
        <v>-1.5</v>
      </c>
      <c r="M75" s="185">
        <v>0</v>
      </c>
      <c r="N75" s="185">
        <v>89.35</v>
      </c>
      <c r="O75">
        <f t="shared" si="1"/>
        <v>8546.57</v>
      </c>
    </row>
    <row r="76" spans="1:15" x14ac:dyDescent="0.25">
      <c r="A76" t="s">
        <v>200</v>
      </c>
      <c r="B76" s="185">
        <v>90036325</v>
      </c>
      <c r="C76" s="186">
        <v>44517.577824073996</v>
      </c>
      <c r="D76" s="185" t="s">
        <v>200</v>
      </c>
      <c r="E76" s="185">
        <v>0.5</v>
      </c>
      <c r="F76" s="185" t="s">
        <v>6</v>
      </c>
      <c r="G76" s="185">
        <v>154.41300000000001</v>
      </c>
      <c r="H76" s="185">
        <v>154</v>
      </c>
      <c r="I76" s="185">
        <v>154.6</v>
      </c>
      <c r="J76" s="186">
        <v>44517.685266203996</v>
      </c>
      <c r="K76" s="185">
        <v>154.60499999999999</v>
      </c>
      <c r="L76" s="185">
        <v>-1.5</v>
      </c>
      <c r="M76" s="185">
        <v>0</v>
      </c>
      <c r="N76" s="185">
        <v>83.68</v>
      </c>
      <c r="O76">
        <f t="shared" si="1"/>
        <v>8630.25</v>
      </c>
    </row>
    <row r="77" spans="1:15" x14ac:dyDescent="0.25">
      <c r="A77" t="s">
        <v>200</v>
      </c>
      <c r="B77" s="185">
        <v>90618767</v>
      </c>
      <c r="C77" s="186">
        <v>44519.613854167001</v>
      </c>
      <c r="D77" s="185" t="s">
        <v>195</v>
      </c>
      <c r="E77" s="185">
        <v>0.5</v>
      </c>
      <c r="F77" s="185" t="s">
        <v>6</v>
      </c>
      <c r="G77" s="185">
        <v>152.67599999999999</v>
      </c>
      <c r="H77" s="185">
        <v>153.05000000000001</v>
      </c>
      <c r="I77" s="185">
        <v>152.55000000000001</v>
      </c>
      <c r="J77" s="186">
        <v>44519.623043981002</v>
      </c>
      <c r="K77" s="185">
        <v>152.54900000000001</v>
      </c>
      <c r="L77" s="185">
        <v>-1.5</v>
      </c>
      <c r="M77" s="185">
        <v>0</v>
      </c>
      <c r="N77" s="185">
        <v>55.85</v>
      </c>
      <c r="O77">
        <f t="shared" si="1"/>
        <v>8686.1</v>
      </c>
    </row>
    <row r="78" spans="1:15" x14ac:dyDescent="0.25">
      <c r="A78" t="s">
        <v>195</v>
      </c>
      <c r="B78" s="185">
        <v>90618983</v>
      </c>
      <c r="C78" s="186">
        <v>44519.614004629999</v>
      </c>
      <c r="D78" s="185" t="s">
        <v>195</v>
      </c>
      <c r="E78" s="185">
        <v>0.5</v>
      </c>
      <c r="F78" s="185" t="s">
        <v>6</v>
      </c>
      <c r="G78" s="185">
        <v>152.65100000000001</v>
      </c>
      <c r="H78" s="185">
        <v>153.05000000000001</v>
      </c>
      <c r="I78" s="185">
        <v>152.55000000000001</v>
      </c>
      <c r="J78" s="186">
        <v>44519.623043981002</v>
      </c>
      <c r="K78" s="185">
        <v>152.54900000000001</v>
      </c>
      <c r="L78" s="185">
        <v>-1.5</v>
      </c>
      <c r="M78" s="185">
        <v>0</v>
      </c>
      <c r="N78" s="185">
        <v>44.85</v>
      </c>
      <c r="O78">
        <f t="shared" si="1"/>
        <v>8730.9500000000007</v>
      </c>
    </row>
    <row r="79" spans="1:15" x14ac:dyDescent="0.25">
      <c r="A79" t="s">
        <v>195</v>
      </c>
      <c r="B79" s="185">
        <v>90918238</v>
      </c>
      <c r="C79" s="186">
        <v>44522.587349537003</v>
      </c>
      <c r="D79" s="185" t="s">
        <v>200</v>
      </c>
      <c r="E79" s="185">
        <v>0.6</v>
      </c>
      <c r="F79" s="185" t="s">
        <v>6</v>
      </c>
      <c r="G79" s="185">
        <v>153.441</v>
      </c>
      <c r="H79" s="185">
        <v>153.25</v>
      </c>
      <c r="I79" s="185">
        <v>153.78</v>
      </c>
      <c r="J79" s="186">
        <v>44522.679502314997</v>
      </c>
      <c r="K79" s="185">
        <v>153.773</v>
      </c>
      <c r="L79" s="185">
        <v>-1.8</v>
      </c>
      <c r="M79" s="185">
        <v>0</v>
      </c>
      <c r="N79" s="185">
        <v>173.73</v>
      </c>
      <c r="O79">
        <f t="shared" si="1"/>
        <v>8904.68</v>
      </c>
    </row>
    <row r="80" spans="1:15" x14ac:dyDescent="0.25">
      <c r="A80" t="s">
        <v>200</v>
      </c>
      <c r="B80" s="185">
        <v>91231776</v>
      </c>
      <c r="C80" s="186">
        <v>44523.562974537002</v>
      </c>
      <c r="D80" s="185" t="s">
        <v>200</v>
      </c>
      <c r="E80" s="185">
        <v>0.7</v>
      </c>
      <c r="F80" s="185" t="s">
        <v>6</v>
      </c>
      <c r="G80" s="185">
        <v>153.45400000000001</v>
      </c>
      <c r="H80" s="185">
        <v>153.30000000000001</v>
      </c>
      <c r="I80" s="185">
        <v>153.76</v>
      </c>
      <c r="J80" s="186">
        <v>44523.670624999999</v>
      </c>
      <c r="K80" s="185">
        <v>153.761</v>
      </c>
      <c r="L80" s="185">
        <v>-2.1</v>
      </c>
      <c r="M80" s="185">
        <v>0</v>
      </c>
      <c r="N80" s="185">
        <v>186.9</v>
      </c>
      <c r="O80">
        <f t="shared" si="1"/>
        <v>9091.58</v>
      </c>
    </row>
    <row r="81" spans="1:15" x14ac:dyDescent="0.25">
      <c r="A81" t="s">
        <v>200</v>
      </c>
      <c r="B81" s="185">
        <v>91836759</v>
      </c>
      <c r="C81" s="186">
        <v>44525.570775462998</v>
      </c>
      <c r="D81" s="185" t="s">
        <v>200</v>
      </c>
      <c r="E81" s="185">
        <v>0.7</v>
      </c>
      <c r="F81" s="185" t="s">
        <v>6</v>
      </c>
      <c r="G81" s="185">
        <v>153.744</v>
      </c>
      <c r="H81" s="185">
        <v>153.56</v>
      </c>
      <c r="I81" s="185">
        <v>154</v>
      </c>
      <c r="J81" s="186">
        <v>44525.588240741003</v>
      </c>
      <c r="K81" s="185">
        <v>153.55799999999999</v>
      </c>
      <c r="L81" s="185">
        <v>-2.1</v>
      </c>
      <c r="M81" s="185">
        <v>0</v>
      </c>
      <c r="N81" s="185">
        <v>-112.96</v>
      </c>
      <c r="O81">
        <f t="shared" si="1"/>
        <v>8978.6200000000008</v>
      </c>
    </row>
    <row r="82" spans="1:15" x14ac:dyDescent="0.25">
      <c r="A82" t="s">
        <v>200</v>
      </c>
      <c r="B82" s="185">
        <v>92162769</v>
      </c>
      <c r="C82" s="186">
        <v>44526.602349537003</v>
      </c>
      <c r="D82" s="185" t="s">
        <v>200</v>
      </c>
      <c r="E82" s="185">
        <v>0.5</v>
      </c>
      <c r="F82" s="185" t="s">
        <v>6</v>
      </c>
      <c r="G82" s="185">
        <v>151.9</v>
      </c>
      <c r="H82" s="185">
        <v>151.76599999999999</v>
      </c>
      <c r="I82" s="185">
        <v>152.12799999999999</v>
      </c>
      <c r="J82" s="186">
        <v>44526.625358796002</v>
      </c>
      <c r="K82" s="185">
        <v>152.11699999999999</v>
      </c>
      <c r="L82" s="185">
        <v>-1.5</v>
      </c>
      <c r="M82" s="185">
        <v>0</v>
      </c>
      <c r="N82" s="185">
        <v>95.13</v>
      </c>
      <c r="O82">
        <f t="shared" si="1"/>
        <v>9073.75</v>
      </c>
    </row>
    <row r="83" spans="1:15" x14ac:dyDescent="0.25">
      <c r="A83" t="s">
        <v>195</v>
      </c>
      <c r="B83" s="185">
        <v>92551204</v>
      </c>
      <c r="C83" s="186">
        <v>44529.619212963</v>
      </c>
      <c r="D83" s="185" t="s">
        <v>195</v>
      </c>
      <c r="E83" s="185">
        <v>0.9</v>
      </c>
      <c r="F83" s="185" t="s">
        <v>6</v>
      </c>
      <c r="G83" s="185">
        <v>151.54</v>
      </c>
      <c r="H83" s="185">
        <v>151.69999999999999</v>
      </c>
      <c r="I83" s="185">
        <v>151.37</v>
      </c>
      <c r="J83" s="186">
        <v>44529.694537037001</v>
      </c>
      <c r="K83" s="185">
        <v>151.363</v>
      </c>
      <c r="L83" s="185">
        <v>-2.7</v>
      </c>
      <c r="M83" s="185">
        <v>0</v>
      </c>
      <c r="N83" s="185">
        <v>140.02000000000001</v>
      </c>
      <c r="O83">
        <f t="shared" si="1"/>
        <v>9213.77</v>
      </c>
    </row>
    <row r="84" spans="1:15" x14ac:dyDescent="0.25">
      <c r="A84" t="s">
        <v>195</v>
      </c>
      <c r="B84" s="185">
        <v>92861372</v>
      </c>
      <c r="C84" s="186">
        <v>44530.573136573999</v>
      </c>
      <c r="D84" s="185" t="s">
        <v>195</v>
      </c>
      <c r="E84" s="185">
        <v>0.7</v>
      </c>
      <c r="F84" s="185" t="s">
        <v>6</v>
      </c>
      <c r="G84" s="185">
        <v>150.56399999999999</v>
      </c>
      <c r="H84" s="185">
        <v>150.75</v>
      </c>
      <c r="I84" s="185">
        <v>150.24</v>
      </c>
      <c r="J84" s="186">
        <v>44530.581365741004</v>
      </c>
      <c r="K84" s="185">
        <v>150.75899999999999</v>
      </c>
      <c r="L84" s="185">
        <v>-2.1</v>
      </c>
      <c r="M84" s="185">
        <v>0</v>
      </c>
      <c r="N84" s="185">
        <v>-120.77</v>
      </c>
      <c r="O84">
        <f t="shared" si="1"/>
        <v>9093</v>
      </c>
    </row>
    <row r="85" spans="1:15" x14ac:dyDescent="0.25">
      <c r="A85" t="s">
        <v>200</v>
      </c>
      <c r="B85" s="185">
        <v>93279256</v>
      </c>
      <c r="C85" s="186">
        <v>44531.698067129997</v>
      </c>
      <c r="D85" s="185" t="s">
        <v>195</v>
      </c>
      <c r="E85" s="185">
        <v>0.3</v>
      </c>
      <c r="F85" s="185" t="s">
        <v>6</v>
      </c>
      <c r="G85" s="185">
        <v>150.58500000000001</v>
      </c>
      <c r="H85" s="185">
        <v>151</v>
      </c>
      <c r="I85" s="185">
        <v>150</v>
      </c>
      <c r="J85" s="186">
        <v>44531.832939815002</v>
      </c>
      <c r="K85" s="185">
        <v>150</v>
      </c>
      <c r="L85" s="185">
        <v>-0.9</v>
      </c>
      <c r="M85" s="185">
        <v>0</v>
      </c>
      <c r="N85" s="185">
        <v>155.66999999999999</v>
      </c>
      <c r="O85">
        <f t="shared" si="1"/>
        <v>9248.67</v>
      </c>
    </row>
    <row r="86" spans="1:15" x14ac:dyDescent="0.25">
      <c r="A86" t="s">
        <v>200</v>
      </c>
      <c r="B86" s="185">
        <v>93586273</v>
      </c>
      <c r="C86" s="186">
        <v>44532.610532407001</v>
      </c>
      <c r="D86" s="185" t="s">
        <v>195</v>
      </c>
      <c r="E86" s="185">
        <v>0.4</v>
      </c>
      <c r="F86" s="185" t="s">
        <v>6</v>
      </c>
      <c r="G86" s="185">
        <v>150.28399999999999</v>
      </c>
      <c r="H86" s="185">
        <v>150.65</v>
      </c>
      <c r="I86" s="185">
        <v>149.69999999999999</v>
      </c>
      <c r="J86" s="186">
        <v>44532.797719907001</v>
      </c>
      <c r="K86" s="185">
        <v>150.65299999999999</v>
      </c>
      <c r="L86" s="185">
        <v>-1.2</v>
      </c>
      <c r="M86" s="185">
        <v>0</v>
      </c>
      <c r="N86" s="185">
        <v>-130.44999999999999</v>
      </c>
      <c r="O86">
        <f t="shared" si="1"/>
        <v>9118.2199999999993</v>
      </c>
    </row>
    <row r="87" spans="1:15" x14ac:dyDescent="0.25">
      <c r="A87" t="s">
        <v>200</v>
      </c>
      <c r="B87" s="185">
        <v>94308629</v>
      </c>
      <c r="C87" s="186">
        <v>44536.649317130003</v>
      </c>
      <c r="D87" s="185" t="s">
        <v>195</v>
      </c>
      <c r="E87" s="185">
        <v>0.4</v>
      </c>
      <c r="F87" s="185" t="s">
        <v>6</v>
      </c>
      <c r="G87" s="185">
        <v>150.001</v>
      </c>
      <c r="H87" s="185">
        <v>150.28</v>
      </c>
      <c r="I87" s="185">
        <v>149.69999999999999</v>
      </c>
      <c r="J87" s="186">
        <v>44536.762094906997</v>
      </c>
      <c r="K87" s="185">
        <v>150.28100000000001</v>
      </c>
      <c r="L87" s="185">
        <v>-1.2</v>
      </c>
      <c r="M87" s="185">
        <v>0</v>
      </c>
      <c r="N87" s="185">
        <v>-98.71</v>
      </c>
      <c r="O87">
        <f t="shared" si="1"/>
        <v>9019.51</v>
      </c>
    </row>
    <row r="88" spans="1:15" x14ac:dyDescent="0.25">
      <c r="A88" t="s">
        <v>200</v>
      </c>
      <c r="B88" s="185">
        <v>94605383</v>
      </c>
      <c r="C88" s="186">
        <v>44537.634872684997</v>
      </c>
      <c r="D88" s="185" t="s">
        <v>200</v>
      </c>
      <c r="E88" s="185">
        <v>0.4</v>
      </c>
      <c r="F88" s="185" t="s">
        <v>6</v>
      </c>
      <c r="G88" s="185">
        <v>150.512</v>
      </c>
      <c r="H88" s="185">
        <v>150.22999999999999</v>
      </c>
      <c r="I88" s="185">
        <v>151.05000000000001</v>
      </c>
      <c r="J88" s="186">
        <v>44537.685138888999</v>
      </c>
      <c r="K88" s="185">
        <v>150.226</v>
      </c>
      <c r="L88" s="185">
        <v>-1.2</v>
      </c>
      <c r="M88" s="185">
        <v>0</v>
      </c>
      <c r="N88" s="185">
        <v>-100.63</v>
      </c>
      <c r="O88">
        <f t="shared" si="1"/>
        <v>8918.880000000001</v>
      </c>
    </row>
    <row r="89" spans="1:15" x14ac:dyDescent="0.25">
      <c r="A89" t="s">
        <v>200</v>
      </c>
      <c r="B89" s="185">
        <v>95816302</v>
      </c>
      <c r="C89" s="186">
        <v>44543.652604167</v>
      </c>
      <c r="D89" s="185" t="s">
        <v>200</v>
      </c>
      <c r="E89" s="185">
        <v>0.6</v>
      </c>
      <c r="F89" s="185" t="s">
        <v>6</v>
      </c>
      <c r="G89" s="185">
        <v>150.68299999999999</v>
      </c>
      <c r="H89" s="185">
        <v>150.5</v>
      </c>
      <c r="I89" s="185">
        <v>151.1</v>
      </c>
      <c r="J89" s="186">
        <v>44543.709282406999</v>
      </c>
      <c r="K89" s="185">
        <v>150.499</v>
      </c>
      <c r="L89" s="185">
        <v>-1.8</v>
      </c>
      <c r="M89" s="185">
        <v>0</v>
      </c>
      <c r="N89" s="185">
        <v>-97.25</v>
      </c>
      <c r="O89">
        <f t="shared" si="1"/>
        <v>8821.630000000001</v>
      </c>
    </row>
    <row r="90" spans="1:15" x14ac:dyDescent="0.25">
      <c r="A90" t="s">
        <v>200</v>
      </c>
      <c r="B90" s="185">
        <v>96082105</v>
      </c>
      <c r="C90" s="186">
        <v>44544.573240741003</v>
      </c>
      <c r="D90" s="185" t="s">
        <v>200</v>
      </c>
      <c r="E90" s="185">
        <v>0.7</v>
      </c>
      <c r="F90" s="185" t="s">
        <v>6</v>
      </c>
      <c r="G90" s="185">
        <v>150.41499999999999</v>
      </c>
      <c r="H90" s="185">
        <v>150.30000000000001</v>
      </c>
      <c r="I90" s="185">
        <v>150.63</v>
      </c>
      <c r="J90" s="186">
        <v>44544.650393518998</v>
      </c>
      <c r="K90" s="185">
        <v>150.30000000000001</v>
      </c>
      <c r="L90" s="185">
        <v>-2.1</v>
      </c>
      <c r="M90" s="185">
        <v>0</v>
      </c>
      <c r="N90" s="185">
        <v>-70.97</v>
      </c>
      <c r="O90">
        <f t="shared" si="1"/>
        <v>8750.6600000000017</v>
      </c>
    </row>
    <row r="91" spans="1:15" x14ac:dyDescent="0.25">
      <c r="A91" t="s">
        <v>200</v>
      </c>
      <c r="B91" s="185">
        <v>96372744</v>
      </c>
      <c r="C91" s="186">
        <v>44545.569398148</v>
      </c>
      <c r="D91" s="185" t="s">
        <v>200</v>
      </c>
      <c r="E91" s="185">
        <v>1.1000000000000001</v>
      </c>
      <c r="F91" s="185" t="s">
        <v>6</v>
      </c>
      <c r="G91" s="185">
        <v>150.852</v>
      </c>
      <c r="H91" s="185">
        <v>150.75</v>
      </c>
      <c r="I91" s="185">
        <v>151.06</v>
      </c>
      <c r="J91" s="186">
        <v>44545.693761574003</v>
      </c>
      <c r="K91" s="185">
        <v>150.74799999999999</v>
      </c>
      <c r="L91" s="185">
        <v>-3.3</v>
      </c>
      <c r="M91" s="185">
        <v>0</v>
      </c>
      <c r="N91" s="185">
        <v>-100.46</v>
      </c>
      <c r="O91">
        <f t="shared" si="1"/>
        <v>8650.2000000000025</v>
      </c>
    </row>
    <row r="92" spans="1:15" x14ac:dyDescent="0.25">
      <c r="A92" t="s">
        <v>200</v>
      </c>
      <c r="B92" s="185">
        <v>96710241</v>
      </c>
      <c r="C92" s="186">
        <v>44546.621111111002</v>
      </c>
      <c r="D92" s="185" t="s">
        <v>200</v>
      </c>
      <c r="E92" s="185">
        <v>0.45</v>
      </c>
      <c r="F92" s="185" t="s">
        <v>6</v>
      </c>
      <c r="G92" s="185">
        <v>152.57499999999999</v>
      </c>
      <c r="H92" s="185">
        <v>152.34</v>
      </c>
      <c r="I92" s="185">
        <v>152.93</v>
      </c>
      <c r="J92" s="186">
        <v>44546.624039351998</v>
      </c>
      <c r="K92" s="185">
        <v>152.33500000000001</v>
      </c>
      <c r="L92" s="185">
        <v>-1.35</v>
      </c>
      <c r="M92" s="185">
        <v>0</v>
      </c>
      <c r="N92" s="185">
        <v>-94.59</v>
      </c>
      <c r="O92">
        <f t="shared" si="1"/>
        <v>8555.6100000000024</v>
      </c>
    </row>
    <row r="93" spans="1:15" x14ac:dyDescent="0.25">
      <c r="A93" t="s">
        <v>195</v>
      </c>
      <c r="B93" s="185">
        <v>101267896</v>
      </c>
      <c r="C93" s="186">
        <v>44573.628645833334</v>
      </c>
      <c r="D93" s="185" t="s">
        <v>200</v>
      </c>
      <c r="E93" s="185">
        <v>0.8</v>
      </c>
      <c r="F93" s="185" t="s">
        <v>6</v>
      </c>
      <c r="G93" s="185">
        <v>157.44200000000001</v>
      </c>
      <c r="H93" s="185">
        <v>157.30000000000001</v>
      </c>
      <c r="I93" s="185">
        <v>157.75</v>
      </c>
      <c r="J93" s="186">
        <v>44573.724201388999</v>
      </c>
      <c r="K93" s="185">
        <v>157.297</v>
      </c>
      <c r="L93" s="185">
        <v>-2.4</v>
      </c>
      <c r="M93" s="185">
        <v>0</v>
      </c>
      <c r="N93" s="185">
        <v>-100.99</v>
      </c>
      <c r="O93">
        <f t="shared" si="1"/>
        <v>8454.6200000000026</v>
      </c>
    </row>
    <row r="94" spans="1:15" x14ac:dyDescent="0.25">
      <c r="A94" t="s">
        <v>195</v>
      </c>
      <c r="B94" s="185">
        <v>101563304</v>
      </c>
      <c r="C94" s="186">
        <v>44574.654131944</v>
      </c>
      <c r="D94" s="185" t="s">
        <v>200</v>
      </c>
      <c r="E94" s="185">
        <v>0.5</v>
      </c>
      <c r="F94" s="185" t="s">
        <v>6</v>
      </c>
      <c r="G94" s="185">
        <v>156.88399999999999</v>
      </c>
      <c r="H94" s="185">
        <v>156.68</v>
      </c>
      <c r="I94" s="185">
        <v>157.38999999999999</v>
      </c>
      <c r="J94" s="186">
        <v>44574.733518519002</v>
      </c>
      <c r="K94" s="185">
        <v>156.68</v>
      </c>
      <c r="L94" s="185">
        <v>-1.5</v>
      </c>
      <c r="M94" s="185">
        <v>0</v>
      </c>
      <c r="N94" s="185">
        <v>-89.38</v>
      </c>
      <c r="O94">
        <f t="shared" si="1"/>
        <v>8365.2400000000034</v>
      </c>
    </row>
    <row r="95" spans="1:15" x14ac:dyDescent="0.25">
      <c r="A95" t="s">
        <v>195</v>
      </c>
      <c r="B95" s="185">
        <v>101855070</v>
      </c>
      <c r="C95" s="186">
        <v>44575.61210648148</v>
      </c>
      <c r="D95" s="185" t="s">
        <v>195</v>
      </c>
      <c r="E95" s="185">
        <v>0.2</v>
      </c>
      <c r="F95" s="185" t="s">
        <v>6</v>
      </c>
      <c r="G95" s="185">
        <v>155.88399999999999</v>
      </c>
      <c r="H95" s="185">
        <v>156.5</v>
      </c>
      <c r="I95" s="185">
        <v>155.30000000000001</v>
      </c>
      <c r="J95" s="186">
        <v>44578.218298610998</v>
      </c>
      <c r="K95" s="185">
        <v>156.5</v>
      </c>
      <c r="L95" s="185">
        <v>-0.6</v>
      </c>
      <c r="M95" s="185">
        <v>-0.9</v>
      </c>
      <c r="N95" s="185">
        <v>-107.68</v>
      </c>
      <c r="O95">
        <f t="shared" si="1"/>
        <v>8257.5600000000031</v>
      </c>
    </row>
    <row r="96" spans="1:15" x14ac:dyDescent="0.25">
      <c r="A96" t="s">
        <v>195</v>
      </c>
      <c r="B96" s="185">
        <v>102246546</v>
      </c>
      <c r="C96" s="186">
        <v>44578.620034722226</v>
      </c>
      <c r="D96" s="185" t="s">
        <v>195</v>
      </c>
      <c r="E96" s="185">
        <v>0.35</v>
      </c>
      <c r="F96" s="185" t="s">
        <v>6</v>
      </c>
      <c r="G96" s="185">
        <v>156.315</v>
      </c>
      <c r="H96" s="185">
        <v>156.65</v>
      </c>
      <c r="I96" s="185">
        <v>155.69999999999999</v>
      </c>
      <c r="J96" s="186">
        <v>44579.202743055997</v>
      </c>
      <c r="K96" s="185">
        <v>156.65100000000001</v>
      </c>
      <c r="L96" s="185">
        <v>-1.05</v>
      </c>
      <c r="M96" s="185">
        <v>-1.57</v>
      </c>
      <c r="N96" s="185">
        <v>-102.5</v>
      </c>
      <c r="O96">
        <f t="shared" si="1"/>
        <v>8155.0600000000031</v>
      </c>
    </row>
    <row r="97" spans="1:15" x14ac:dyDescent="0.25">
      <c r="A97" t="s">
        <v>195</v>
      </c>
      <c r="B97" s="185">
        <v>102592412</v>
      </c>
      <c r="C97" s="186">
        <v>44579.580335648003</v>
      </c>
      <c r="D97" s="185" t="s">
        <v>195</v>
      </c>
      <c r="E97" s="185">
        <v>0.5</v>
      </c>
      <c r="F97" s="185" t="s">
        <v>6</v>
      </c>
      <c r="G97" s="185">
        <v>156.12899999999999</v>
      </c>
      <c r="H97" s="185">
        <v>156.33000000000001</v>
      </c>
      <c r="I97" s="185">
        <v>155.75</v>
      </c>
      <c r="J97" s="186">
        <v>44579.625081019003</v>
      </c>
      <c r="K97" s="185">
        <v>155.74700000000001</v>
      </c>
      <c r="L97" s="185">
        <v>-1.5</v>
      </c>
      <c r="M97" s="185">
        <v>0</v>
      </c>
      <c r="N97" s="185">
        <v>166.61</v>
      </c>
      <c r="O97">
        <f t="shared" si="1"/>
        <v>8321.6700000000037</v>
      </c>
    </row>
    <row r="98" spans="1:15" x14ac:dyDescent="0.25">
      <c r="A98" t="s">
        <v>195</v>
      </c>
      <c r="B98" s="185">
        <v>102975031</v>
      </c>
      <c r="C98" s="186">
        <v>44580.595636574071</v>
      </c>
      <c r="D98" s="185" t="s">
        <v>195</v>
      </c>
      <c r="E98" s="185">
        <v>0.5</v>
      </c>
      <c r="F98" s="185" t="s">
        <v>6</v>
      </c>
      <c r="G98" s="185">
        <v>156.023</v>
      </c>
      <c r="H98" s="185">
        <v>156.25</v>
      </c>
      <c r="I98" s="185">
        <v>155.75</v>
      </c>
      <c r="J98" s="186">
        <v>44580.725381944001</v>
      </c>
      <c r="K98" s="185">
        <v>155.75</v>
      </c>
      <c r="L98" s="185">
        <v>-1.5</v>
      </c>
      <c r="M98" s="185">
        <v>0</v>
      </c>
      <c r="N98" s="185">
        <v>119.45</v>
      </c>
      <c r="O98">
        <f t="shared" si="1"/>
        <v>8441.1200000000044</v>
      </c>
    </row>
    <row r="99" spans="1:15" x14ac:dyDescent="0.25">
      <c r="A99" t="s">
        <v>195</v>
      </c>
      <c r="B99" s="185">
        <v>103396218</v>
      </c>
      <c r="C99" s="186">
        <v>44581.604016204001</v>
      </c>
      <c r="D99" s="185" t="s">
        <v>200</v>
      </c>
      <c r="E99" s="185">
        <v>0.6</v>
      </c>
      <c r="F99" s="185" t="s">
        <v>6</v>
      </c>
      <c r="G99" s="185">
        <v>155.55500000000001</v>
      </c>
      <c r="H99" s="185">
        <v>155.37</v>
      </c>
      <c r="I99" s="185">
        <v>155.94999999999999</v>
      </c>
      <c r="J99" s="186">
        <v>44581.922384259</v>
      </c>
      <c r="K99" s="185">
        <v>155.369</v>
      </c>
      <c r="L99" s="185">
        <v>-1.8</v>
      </c>
      <c r="M99" s="185">
        <v>0</v>
      </c>
      <c r="N99" s="185">
        <v>-97.76</v>
      </c>
      <c r="O99">
        <f t="shared" si="1"/>
        <v>8343.3600000000042</v>
      </c>
    </row>
    <row r="100" spans="1:15" x14ac:dyDescent="0.25">
      <c r="A100" t="s">
        <v>200</v>
      </c>
      <c r="B100">
        <v>105526801</v>
      </c>
      <c r="C100" s="169">
        <v>44588.576736110997</v>
      </c>
      <c r="D100" t="s">
        <v>200</v>
      </c>
      <c r="E100">
        <v>0.35</v>
      </c>
      <c r="F100" t="s">
        <v>6</v>
      </c>
      <c r="G100">
        <v>154.17099999999999</v>
      </c>
      <c r="H100">
        <v>153.80000000000001</v>
      </c>
      <c r="I100">
        <v>154.6</v>
      </c>
      <c r="J100" s="169">
        <v>44588.694930555997</v>
      </c>
      <c r="K100">
        <v>154.6</v>
      </c>
      <c r="L100">
        <v>-1.05</v>
      </c>
      <c r="M100">
        <v>0</v>
      </c>
      <c r="N100">
        <v>130.13999999999999</v>
      </c>
      <c r="O100">
        <f t="shared" si="1"/>
        <v>8473.5000000000036</v>
      </c>
    </row>
    <row r="101" spans="1:15" x14ac:dyDescent="0.25">
      <c r="A101" t="s">
        <v>200</v>
      </c>
      <c r="B101">
        <v>105923449</v>
      </c>
      <c r="C101" s="169">
        <v>44589.59212963</v>
      </c>
      <c r="D101" t="s">
        <v>200</v>
      </c>
      <c r="E101">
        <v>0.8</v>
      </c>
      <c r="F101" t="s">
        <v>6</v>
      </c>
      <c r="G101">
        <v>154.803</v>
      </c>
      <c r="H101">
        <v>154.65</v>
      </c>
      <c r="I101">
        <v>155.18</v>
      </c>
      <c r="J101" s="169">
        <v>44589.610717593001</v>
      </c>
      <c r="K101">
        <v>154.649</v>
      </c>
      <c r="L101">
        <v>-2.4</v>
      </c>
      <c r="M101">
        <v>0</v>
      </c>
      <c r="N101">
        <v>-106.58</v>
      </c>
      <c r="O101">
        <f t="shared" si="1"/>
        <v>8366.9200000000037</v>
      </c>
    </row>
    <row r="102" spans="1:15" x14ac:dyDescent="0.25">
      <c r="A102" t="s">
        <v>195</v>
      </c>
      <c r="B102">
        <v>105974068</v>
      </c>
      <c r="C102" s="169">
        <v>44589.671631944002</v>
      </c>
      <c r="D102" t="s">
        <v>200</v>
      </c>
      <c r="E102">
        <v>0.4</v>
      </c>
      <c r="F102" t="s">
        <v>6</v>
      </c>
      <c r="G102">
        <v>154.87100000000001</v>
      </c>
      <c r="H102">
        <v>154.57</v>
      </c>
      <c r="I102">
        <v>155.18</v>
      </c>
      <c r="J102" s="169">
        <v>44589.731435185</v>
      </c>
      <c r="K102">
        <v>154.56700000000001</v>
      </c>
      <c r="L102">
        <v>-1.2</v>
      </c>
      <c r="M102">
        <v>0</v>
      </c>
      <c r="N102">
        <v>-105.43</v>
      </c>
      <c r="O102">
        <f t="shared" si="1"/>
        <v>8261.4900000000034</v>
      </c>
    </row>
    <row r="103" spans="1:15" x14ac:dyDescent="0.25">
      <c r="A103" t="s">
        <v>195</v>
      </c>
      <c r="B103">
        <v>106322500</v>
      </c>
      <c r="C103" s="169">
        <v>44592.600636574003</v>
      </c>
      <c r="D103" t="s">
        <v>195</v>
      </c>
      <c r="E103">
        <v>0.65</v>
      </c>
      <c r="F103" t="s">
        <v>6</v>
      </c>
      <c r="G103">
        <v>154.655</v>
      </c>
      <c r="H103">
        <v>154.85</v>
      </c>
      <c r="I103">
        <v>154.30000000000001</v>
      </c>
      <c r="J103" s="169">
        <v>44592.607395833002</v>
      </c>
      <c r="K103">
        <v>154.85</v>
      </c>
      <c r="L103">
        <v>-1.95</v>
      </c>
      <c r="M103">
        <v>0</v>
      </c>
      <c r="N103">
        <v>-109.8</v>
      </c>
      <c r="O103">
        <f t="shared" si="1"/>
        <v>8151.6900000000032</v>
      </c>
    </row>
    <row r="104" spans="1:15" x14ac:dyDescent="0.25">
      <c r="A104" t="s">
        <v>200</v>
      </c>
      <c r="B104">
        <v>106332230</v>
      </c>
      <c r="C104" s="169">
        <v>44592.618611111</v>
      </c>
      <c r="D104" t="s">
        <v>200</v>
      </c>
      <c r="E104">
        <v>0.4</v>
      </c>
      <c r="F104" t="s">
        <v>6</v>
      </c>
      <c r="G104">
        <v>154.91999999999999</v>
      </c>
      <c r="H104">
        <v>154.63999999999999</v>
      </c>
      <c r="I104">
        <v>155.19999999999999</v>
      </c>
      <c r="J104" s="169">
        <v>44592.721111111001</v>
      </c>
      <c r="K104">
        <v>155.203</v>
      </c>
      <c r="L104">
        <v>-1.2</v>
      </c>
      <c r="M104">
        <v>0</v>
      </c>
      <c r="N104">
        <v>98.1</v>
      </c>
      <c r="O104">
        <f t="shared" si="1"/>
        <v>8249.7900000000027</v>
      </c>
    </row>
    <row r="105" spans="1:15" x14ac:dyDescent="0.25">
      <c r="A105" t="s">
        <v>200</v>
      </c>
      <c r="B105">
        <v>106694818</v>
      </c>
      <c r="C105" s="169">
        <v>44593.631157406999</v>
      </c>
      <c r="D105" t="s">
        <v>200</v>
      </c>
      <c r="E105">
        <v>0.65</v>
      </c>
      <c r="F105" t="s">
        <v>6</v>
      </c>
      <c r="G105">
        <v>154.62100000000001</v>
      </c>
      <c r="H105">
        <v>154.43</v>
      </c>
      <c r="I105">
        <v>154.91999999999999</v>
      </c>
      <c r="J105" s="169">
        <v>44593.690856481</v>
      </c>
      <c r="K105">
        <v>154.923</v>
      </c>
      <c r="L105">
        <v>-1.95</v>
      </c>
      <c r="M105">
        <v>0</v>
      </c>
      <c r="N105">
        <v>171.17</v>
      </c>
      <c r="O105">
        <f t="shared" si="1"/>
        <v>8420.9600000000028</v>
      </c>
    </row>
    <row r="106" spans="1:15" x14ac:dyDescent="0.25">
      <c r="A106" t="s">
        <v>200</v>
      </c>
      <c r="B106">
        <v>107332591</v>
      </c>
      <c r="C106" s="169">
        <v>44595.576493056004</v>
      </c>
      <c r="D106" t="s">
        <v>200</v>
      </c>
      <c r="E106">
        <v>0.35</v>
      </c>
      <c r="F106" t="s">
        <v>6</v>
      </c>
      <c r="G106">
        <v>155.68899999999999</v>
      </c>
      <c r="H106">
        <v>155.35</v>
      </c>
      <c r="I106">
        <v>155.94999999999999</v>
      </c>
      <c r="J106" s="169">
        <v>44595.583553240998</v>
      </c>
      <c r="K106">
        <v>155.96</v>
      </c>
      <c r="L106">
        <v>-1.05</v>
      </c>
      <c r="M106">
        <v>0</v>
      </c>
      <c r="N106">
        <v>82.59</v>
      </c>
      <c r="O106">
        <f t="shared" si="1"/>
        <v>8503.5500000000029</v>
      </c>
    </row>
    <row r="107" spans="1:15" x14ac:dyDescent="0.25">
      <c r="A107" t="s">
        <v>195</v>
      </c>
      <c r="B107">
        <v>107708045</v>
      </c>
      <c r="C107" s="169">
        <v>44596.592974537001</v>
      </c>
      <c r="D107" t="s">
        <v>195</v>
      </c>
      <c r="E107">
        <v>0.2</v>
      </c>
      <c r="F107" t="s">
        <v>6</v>
      </c>
      <c r="G107">
        <v>155.892</v>
      </c>
      <c r="H107">
        <v>156.55000000000001</v>
      </c>
      <c r="I107">
        <v>155.28</v>
      </c>
      <c r="J107" s="169">
        <v>44596.874247685002</v>
      </c>
      <c r="K107">
        <v>156.04599999999999</v>
      </c>
      <c r="L107">
        <v>-0.6</v>
      </c>
      <c r="M107">
        <v>0</v>
      </c>
      <c r="N107">
        <v>-26.73</v>
      </c>
      <c r="O107">
        <f t="shared" si="1"/>
        <v>8476.8200000000033</v>
      </c>
    </row>
    <row r="108" spans="1:15" x14ac:dyDescent="0.25">
      <c r="A108" t="s">
        <v>200</v>
      </c>
      <c r="B108">
        <v>108214166</v>
      </c>
      <c r="C108" s="169">
        <v>44599.735208332997</v>
      </c>
      <c r="D108" t="s">
        <v>195</v>
      </c>
      <c r="E108">
        <v>0.5</v>
      </c>
      <c r="F108" t="s">
        <v>6</v>
      </c>
      <c r="G108">
        <v>155.53100000000001</v>
      </c>
      <c r="H108">
        <v>155.80000000000001</v>
      </c>
      <c r="I108">
        <v>155.30000000000001</v>
      </c>
      <c r="J108" s="169">
        <v>44600.003923611002</v>
      </c>
      <c r="K108">
        <v>155.89400000000001</v>
      </c>
      <c r="L108">
        <v>-1.5</v>
      </c>
      <c r="M108">
        <v>-1.72</v>
      </c>
      <c r="N108">
        <v>-157.59</v>
      </c>
      <c r="O108">
        <f t="shared" si="1"/>
        <v>8319.2300000000032</v>
      </c>
    </row>
    <row r="109" spans="1:15" x14ac:dyDescent="0.25">
      <c r="A109" t="s">
        <v>195</v>
      </c>
      <c r="B109">
        <v>108507759</v>
      </c>
      <c r="C109" s="169">
        <v>44600.622708333001</v>
      </c>
      <c r="D109" t="s">
        <v>195</v>
      </c>
      <c r="E109">
        <v>0.7</v>
      </c>
      <c r="F109" t="s">
        <v>6</v>
      </c>
      <c r="G109">
        <v>156.041</v>
      </c>
      <c r="H109">
        <v>156.19999999999999</v>
      </c>
      <c r="I109">
        <v>155.80000000000001</v>
      </c>
      <c r="J109" s="169">
        <v>44600.651377315</v>
      </c>
      <c r="K109">
        <v>156.19999999999999</v>
      </c>
      <c r="L109">
        <v>-2.1</v>
      </c>
      <c r="M109">
        <v>0</v>
      </c>
      <c r="N109">
        <v>-96.4</v>
      </c>
      <c r="O109">
        <f t="shared" si="1"/>
        <v>8222.8300000000036</v>
      </c>
    </row>
    <row r="110" spans="1:15" x14ac:dyDescent="0.25">
      <c r="A110" t="s">
        <v>195</v>
      </c>
      <c r="B110">
        <v>108825390</v>
      </c>
      <c r="C110" s="169">
        <v>44601.596643518998</v>
      </c>
      <c r="D110" t="s">
        <v>200</v>
      </c>
      <c r="E110">
        <v>0.3</v>
      </c>
      <c r="F110" t="s">
        <v>6</v>
      </c>
      <c r="G110">
        <v>156.77799999999999</v>
      </c>
      <c r="H110">
        <v>156.43</v>
      </c>
      <c r="I110">
        <v>157.33000000000001</v>
      </c>
      <c r="J110" s="169">
        <v>44601.716365740998</v>
      </c>
      <c r="K110">
        <v>156.43</v>
      </c>
      <c r="L110">
        <v>-0.9</v>
      </c>
      <c r="M110">
        <v>0</v>
      </c>
      <c r="N110">
        <v>-90.45</v>
      </c>
      <c r="O110">
        <f t="shared" si="1"/>
        <v>8132.3800000000037</v>
      </c>
    </row>
    <row r="111" spans="1:15" x14ac:dyDescent="0.25">
      <c r="A111" t="s">
        <v>195</v>
      </c>
      <c r="B111">
        <v>108825720</v>
      </c>
      <c r="C111" s="169">
        <v>44601.597928240997</v>
      </c>
      <c r="D111" t="s">
        <v>200</v>
      </c>
      <c r="E111">
        <v>0.05</v>
      </c>
      <c r="F111" t="s">
        <v>6</v>
      </c>
      <c r="G111">
        <v>156.78299999999999</v>
      </c>
      <c r="H111">
        <v>156.43</v>
      </c>
      <c r="I111">
        <v>157.33000000000001</v>
      </c>
      <c r="J111" s="169">
        <v>44601.716365740998</v>
      </c>
      <c r="K111">
        <v>156.43</v>
      </c>
      <c r="L111">
        <v>-0.15</v>
      </c>
      <c r="M111">
        <v>0</v>
      </c>
      <c r="N111">
        <v>-15.29</v>
      </c>
      <c r="O111">
        <f t="shared" si="1"/>
        <v>8117.0900000000038</v>
      </c>
    </row>
    <row r="112" spans="1:15" x14ac:dyDescent="0.25">
      <c r="A112" t="s">
        <v>195</v>
      </c>
      <c r="B112" s="185"/>
      <c r="C112" s="185"/>
      <c r="D112" s="185"/>
      <c r="E112" s="185"/>
      <c r="F112" s="185"/>
      <c r="G112" s="185"/>
      <c r="H112" s="185"/>
      <c r="I112" s="185"/>
      <c r="J112" s="185"/>
      <c r="K112" s="185"/>
      <c r="L112" s="185"/>
      <c r="M112" s="185"/>
      <c r="N112" s="185"/>
    </row>
    <row r="113" spans="1:14" x14ac:dyDescent="0.25">
      <c r="A113" t="s">
        <v>195</v>
      </c>
      <c r="B113" s="185"/>
      <c r="C113" s="185"/>
      <c r="D113" s="185"/>
      <c r="E113" s="185"/>
      <c r="F113" s="185"/>
      <c r="G113" s="185"/>
      <c r="H113" s="185"/>
      <c r="I113" s="185"/>
      <c r="J113" s="185"/>
      <c r="K113" s="185"/>
      <c r="L113" s="185"/>
      <c r="M113" s="185"/>
      <c r="N113" s="185"/>
    </row>
    <row r="114" spans="1:14" x14ac:dyDescent="0.25">
      <c r="A114" t="s">
        <v>195</v>
      </c>
      <c r="B114" s="185"/>
      <c r="C114" s="185"/>
      <c r="D114" s="185"/>
      <c r="E114" s="185"/>
      <c r="F114" s="185"/>
      <c r="G114" s="185"/>
      <c r="H114" s="185"/>
      <c r="I114" s="185"/>
      <c r="J114" s="185"/>
      <c r="K114" s="185"/>
      <c r="L114" s="185"/>
      <c r="M114" s="185"/>
      <c r="N114" s="185"/>
    </row>
    <row r="115" spans="1:14" x14ac:dyDescent="0.25">
      <c r="A115" t="s">
        <v>200</v>
      </c>
      <c r="B115" s="185"/>
      <c r="C115" s="185"/>
      <c r="D115" s="185"/>
      <c r="E115" s="185"/>
      <c r="F115" s="185"/>
      <c r="G115" s="185"/>
      <c r="H115" s="185"/>
      <c r="I115" s="185"/>
      <c r="J115" s="185"/>
      <c r="K115" s="185"/>
      <c r="L115" s="185"/>
      <c r="M115" s="185"/>
      <c r="N115" s="185"/>
    </row>
    <row r="116" spans="1:14" x14ac:dyDescent="0.25">
      <c r="A116" t="s">
        <v>200</v>
      </c>
      <c r="B116" s="185"/>
      <c r="C116" s="185"/>
      <c r="D116" s="185"/>
      <c r="E116" s="185"/>
      <c r="F116" s="185"/>
      <c r="G116" s="185"/>
      <c r="H116" s="185"/>
      <c r="I116" s="185"/>
      <c r="J116" s="185"/>
      <c r="K116" s="185"/>
      <c r="L116" s="185"/>
      <c r="M116" s="185"/>
      <c r="N116" s="185"/>
    </row>
    <row r="117" spans="1:14" x14ac:dyDescent="0.25">
      <c r="A117" t="s">
        <v>195</v>
      </c>
      <c r="B117" s="185"/>
      <c r="C117" s="185"/>
      <c r="D117" s="185"/>
      <c r="E117" s="185"/>
      <c r="F117" s="185"/>
      <c r="G117" s="185"/>
      <c r="H117" s="185"/>
      <c r="I117" s="185"/>
      <c r="J117" s="185"/>
      <c r="K117" s="185"/>
      <c r="L117" s="185"/>
      <c r="M117" s="185"/>
      <c r="N117" s="185"/>
    </row>
    <row r="118" spans="1:14" x14ac:dyDescent="0.25">
      <c r="A118" t="s">
        <v>195</v>
      </c>
      <c r="B118" s="185"/>
      <c r="C118" s="185"/>
      <c r="D118" s="185"/>
      <c r="E118" s="185"/>
      <c r="F118" s="185"/>
      <c r="G118" s="185"/>
      <c r="H118" s="185"/>
      <c r="I118" s="185"/>
      <c r="J118" s="185"/>
      <c r="K118" s="185"/>
      <c r="L118" s="185"/>
      <c r="M118" s="185"/>
      <c r="N118" s="185"/>
    </row>
    <row r="119" spans="1:14" x14ac:dyDescent="0.25">
      <c r="A119" t="s">
        <v>200</v>
      </c>
      <c r="B119" s="185"/>
      <c r="C119" s="185"/>
      <c r="D119" s="185"/>
      <c r="E119" s="185"/>
      <c r="F119" s="185"/>
      <c r="G119" s="185"/>
      <c r="H119" s="185"/>
      <c r="I119" s="185"/>
      <c r="J119" s="185"/>
      <c r="K119" s="185"/>
      <c r="L119" s="185"/>
      <c r="M119" s="185"/>
      <c r="N119" s="185"/>
    </row>
    <row r="120" spans="1:14" x14ac:dyDescent="0.25">
      <c r="A120" t="s">
        <v>200</v>
      </c>
      <c r="B120" s="185"/>
      <c r="C120" s="185"/>
      <c r="D120" s="185"/>
      <c r="E120" s="185"/>
      <c r="F120" s="185"/>
      <c r="G120" s="185"/>
      <c r="H120" s="185"/>
      <c r="I120" s="185"/>
      <c r="J120" s="185"/>
      <c r="K120" s="185"/>
      <c r="L120" s="185"/>
      <c r="M120" s="185"/>
      <c r="N120" s="185"/>
    </row>
    <row r="121" spans="1:14" x14ac:dyDescent="0.25">
      <c r="A121" t="s">
        <v>195</v>
      </c>
      <c r="B121" s="185"/>
      <c r="C121" s="185"/>
      <c r="D121" s="185"/>
      <c r="E121" s="185"/>
      <c r="F121" s="185"/>
      <c r="G121" s="185"/>
      <c r="H121" s="185"/>
      <c r="I121" s="185"/>
      <c r="J121" s="185"/>
      <c r="K121" s="185"/>
      <c r="L121" s="185"/>
      <c r="M121" s="185"/>
      <c r="N121" s="185"/>
    </row>
    <row r="122" spans="1:14" x14ac:dyDescent="0.25">
      <c r="A122" t="s">
        <v>195</v>
      </c>
      <c r="B122" s="185"/>
      <c r="C122" s="185"/>
      <c r="D122" s="185"/>
      <c r="E122" s="185"/>
      <c r="F122" s="185"/>
      <c r="G122" s="185"/>
      <c r="H122" s="185"/>
      <c r="I122" s="185"/>
      <c r="J122" s="185"/>
      <c r="K122" s="185"/>
      <c r="L122" s="185"/>
      <c r="M122" s="185"/>
      <c r="N122" s="185"/>
    </row>
    <row r="123" spans="1:14" x14ac:dyDescent="0.25">
      <c r="A123" t="s">
        <v>195</v>
      </c>
      <c r="B123" s="185"/>
      <c r="C123" s="185"/>
      <c r="D123" s="185"/>
      <c r="E123" s="185"/>
      <c r="F123" s="185"/>
      <c r="G123" s="185"/>
      <c r="H123" s="185"/>
      <c r="I123" s="185"/>
      <c r="J123" s="185"/>
      <c r="K123" s="185"/>
      <c r="L123" s="185"/>
      <c r="M123" s="185"/>
      <c r="N123" s="185"/>
    </row>
    <row r="124" spans="1:14" x14ac:dyDescent="0.25">
      <c r="A124" t="s">
        <v>195</v>
      </c>
      <c r="B124" s="185"/>
      <c r="C124" s="185"/>
      <c r="D124" s="185"/>
      <c r="E124" s="185"/>
      <c r="F124" s="185"/>
      <c r="G124" s="185"/>
      <c r="H124" s="185"/>
      <c r="I124" s="185"/>
      <c r="J124" s="185"/>
      <c r="K124" s="185"/>
      <c r="L124" s="185"/>
      <c r="M124" s="185"/>
      <c r="N124" s="185"/>
    </row>
    <row r="125" spans="1:14" x14ac:dyDescent="0.25">
      <c r="A125" t="s">
        <v>200</v>
      </c>
      <c r="B125" s="185"/>
      <c r="C125" s="185"/>
      <c r="D125" s="185"/>
      <c r="E125" s="185"/>
      <c r="F125" s="185"/>
      <c r="G125" s="185"/>
      <c r="H125" s="185"/>
      <c r="I125" s="185"/>
      <c r="J125" s="185"/>
      <c r="K125" s="185"/>
      <c r="L125" s="185"/>
      <c r="M125" s="185"/>
      <c r="N125" s="185"/>
    </row>
    <row r="126" spans="1:14" x14ac:dyDescent="0.25">
      <c r="A126" t="s">
        <v>200</v>
      </c>
      <c r="B126" s="185"/>
      <c r="C126" s="185"/>
      <c r="D126" s="185"/>
      <c r="E126" s="185"/>
      <c r="F126" s="185"/>
      <c r="G126" s="185"/>
      <c r="H126" s="185"/>
      <c r="I126" s="185"/>
      <c r="J126" s="185"/>
      <c r="K126" s="185"/>
      <c r="L126" s="185"/>
      <c r="M126" s="185"/>
      <c r="N126" s="185"/>
    </row>
    <row r="127" spans="1:14" x14ac:dyDescent="0.25">
      <c r="A127" t="s">
        <v>195</v>
      </c>
      <c r="B127" s="185"/>
      <c r="C127" s="185"/>
      <c r="D127" s="185"/>
      <c r="E127" s="185"/>
      <c r="F127" s="185"/>
      <c r="G127" s="185"/>
      <c r="H127" s="185"/>
      <c r="I127" s="185"/>
      <c r="J127" s="185"/>
      <c r="K127" s="185"/>
      <c r="L127" s="185"/>
      <c r="M127" s="185"/>
      <c r="N127" s="185"/>
    </row>
    <row r="128" spans="1:14" x14ac:dyDescent="0.25">
      <c r="A128" t="s">
        <v>200</v>
      </c>
      <c r="B128" s="185"/>
      <c r="C128" s="185"/>
      <c r="D128" s="185"/>
      <c r="E128" s="185"/>
      <c r="F128" s="185"/>
      <c r="G128" s="185"/>
      <c r="H128" s="185"/>
      <c r="I128" s="185"/>
      <c r="J128" s="185"/>
      <c r="K128" s="185"/>
      <c r="L128" s="185"/>
      <c r="M128" s="185"/>
      <c r="N128" s="185"/>
    </row>
    <row r="129" spans="1:14" x14ac:dyDescent="0.25">
      <c r="A129" t="s">
        <v>200</v>
      </c>
      <c r="B129" s="185"/>
      <c r="C129" s="185"/>
      <c r="D129" s="185"/>
      <c r="E129" s="185"/>
      <c r="F129" s="185"/>
      <c r="G129" s="185"/>
      <c r="H129" s="185"/>
      <c r="I129" s="185"/>
      <c r="J129" s="185"/>
      <c r="K129" s="185"/>
      <c r="L129" s="185"/>
      <c r="M129" s="185"/>
      <c r="N129" s="185"/>
    </row>
    <row r="130" spans="1:14" x14ac:dyDescent="0.25">
      <c r="A130" t="s">
        <v>200</v>
      </c>
      <c r="B130" s="185"/>
      <c r="C130" s="185"/>
      <c r="D130" s="185"/>
      <c r="E130" s="185"/>
      <c r="F130" s="185"/>
      <c r="G130" s="185"/>
      <c r="H130" s="185"/>
      <c r="I130" s="185"/>
      <c r="J130" s="185"/>
      <c r="K130" s="185"/>
      <c r="L130" s="185"/>
      <c r="M130" s="185"/>
      <c r="N130" s="185"/>
    </row>
    <row r="131" spans="1:14" x14ac:dyDescent="0.25">
      <c r="A131" t="s">
        <v>195</v>
      </c>
      <c r="B131" s="185"/>
      <c r="C131" s="185"/>
      <c r="D131" s="185"/>
      <c r="E131" s="185"/>
      <c r="F131" s="185"/>
      <c r="G131" s="185"/>
      <c r="H131" s="185"/>
      <c r="I131" s="185"/>
      <c r="J131" s="185"/>
      <c r="K131" s="185"/>
      <c r="L131" s="185"/>
      <c r="M131" s="185"/>
      <c r="N131" s="185"/>
    </row>
    <row r="132" spans="1:14" x14ac:dyDescent="0.25">
      <c r="A132" t="s">
        <v>195</v>
      </c>
      <c r="B132" s="185"/>
      <c r="C132" s="185"/>
      <c r="D132" s="185"/>
      <c r="E132" s="185"/>
      <c r="F132" s="185"/>
      <c r="G132" s="185"/>
      <c r="H132" s="185"/>
      <c r="I132" s="185"/>
      <c r="J132" s="185"/>
      <c r="K132" s="185"/>
      <c r="L132" s="185"/>
      <c r="M132" s="185"/>
      <c r="N132" s="185"/>
    </row>
    <row r="133" spans="1:14" x14ac:dyDescent="0.25">
      <c r="A133" t="s">
        <v>200</v>
      </c>
      <c r="B133" s="185"/>
      <c r="C133" s="185"/>
      <c r="D133" s="185"/>
      <c r="E133" s="185"/>
      <c r="F133" s="185"/>
      <c r="G133" s="185"/>
      <c r="H133" s="185"/>
      <c r="I133" s="185"/>
      <c r="J133" s="185"/>
      <c r="K133" s="185"/>
      <c r="L133" s="185"/>
      <c r="M133" s="185"/>
      <c r="N133" s="185"/>
    </row>
    <row r="134" spans="1:14" x14ac:dyDescent="0.25">
      <c r="A134" t="s">
        <v>200</v>
      </c>
      <c r="B134" s="185"/>
      <c r="C134" s="185"/>
      <c r="D134" s="185"/>
      <c r="E134" s="185"/>
      <c r="F134" s="185"/>
      <c r="G134" s="185"/>
      <c r="H134" s="185"/>
      <c r="I134" s="185"/>
      <c r="J134" s="185"/>
      <c r="K134" s="185"/>
      <c r="L134" s="185"/>
      <c r="M134" s="185"/>
      <c r="N134" s="185"/>
    </row>
    <row r="135" spans="1:14" x14ac:dyDescent="0.25">
      <c r="A135" t="s">
        <v>200</v>
      </c>
      <c r="B135" s="185"/>
      <c r="C135" s="185"/>
      <c r="D135" s="185"/>
      <c r="E135" s="185"/>
      <c r="F135" s="185"/>
      <c r="G135" s="185"/>
      <c r="H135" s="185"/>
      <c r="I135" s="185"/>
      <c r="J135" s="185"/>
      <c r="K135" s="185"/>
      <c r="L135" s="185"/>
      <c r="M135" s="185"/>
      <c r="N135" s="185"/>
    </row>
    <row r="136" spans="1:14" x14ac:dyDescent="0.25">
      <c r="A136" t="s">
        <v>195</v>
      </c>
      <c r="B136" s="185"/>
      <c r="C136" s="185"/>
      <c r="D136" s="185"/>
      <c r="E136" s="185"/>
      <c r="F136" s="185"/>
      <c r="G136" s="185"/>
      <c r="H136" s="185"/>
      <c r="I136" s="185"/>
      <c r="J136" s="185"/>
      <c r="K136" s="185"/>
      <c r="L136" s="185"/>
      <c r="M136" s="185"/>
      <c r="N136" s="185"/>
    </row>
    <row r="137" spans="1:14" x14ac:dyDescent="0.25">
      <c r="A137" t="s">
        <v>195</v>
      </c>
      <c r="B137" s="185"/>
      <c r="C137" s="185"/>
      <c r="D137" s="185"/>
      <c r="E137" s="185"/>
      <c r="F137" s="185"/>
      <c r="G137" s="185"/>
      <c r="H137" s="185"/>
      <c r="I137" s="185"/>
      <c r="J137" s="185"/>
      <c r="K137" s="185"/>
      <c r="L137" s="185"/>
      <c r="M137" s="185"/>
      <c r="N137" s="185"/>
    </row>
    <row r="138" spans="1:14" x14ac:dyDescent="0.25">
      <c r="A138" t="s">
        <v>195</v>
      </c>
      <c r="B138" s="185"/>
      <c r="C138" s="185"/>
      <c r="D138" s="185"/>
      <c r="E138" s="185"/>
      <c r="F138" s="185"/>
      <c r="G138" s="185"/>
      <c r="H138" s="185"/>
      <c r="I138" s="185"/>
      <c r="J138" s="185"/>
      <c r="K138" s="185"/>
      <c r="L138" s="185"/>
      <c r="M138" s="185"/>
      <c r="N138" s="185"/>
    </row>
    <row r="139" spans="1:14" x14ac:dyDescent="0.25">
      <c r="A139" t="s">
        <v>200</v>
      </c>
      <c r="B139" s="185"/>
      <c r="C139" s="185"/>
      <c r="D139" s="185"/>
      <c r="E139" s="185"/>
      <c r="F139" s="185"/>
      <c r="G139" s="185"/>
      <c r="H139" s="185"/>
      <c r="I139" s="185"/>
      <c r="J139" s="185"/>
      <c r="K139" s="185"/>
      <c r="L139" s="185"/>
      <c r="M139" s="185"/>
      <c r="N139" s="185"/>
    </row>
    <row r="140" spans="1:14" x14ac:dyDescent="0.25">
      <c r="A140" t="s">
        <v>200</v>
      </c>
      <c r="B140" s="185"/>
      <c r="C140" s="185"/>
      <c r="D140" s="185"/>
      <c r="E140" s="185"/>
      <c r="F140" s="185"/>
      <c r="G140" s="185"/>
      <c r="H140" s="185"/>
      <c r="I140" s="185"/>
      <c r="J140" s="185"/>
      <c r="K140" s="185"/>
      <c r="L140" s="185"/>
      <c r="M140" s="185"/>
      <c r="N140" s="185"/>
    </row>
    <row r="141" spans="1:14" x14ac:dyDescent="0.25">
      <c r="A141" t="s">
        <v>200</v>
      </c>
      <c r="B141" s="185"/>
      <c r="C141" s="185"/>
      <c r="D141" s="185"/>
      <c r="E141" s="185"/>
      <c r="F141" s="185"/>
      <c r="G141" s="185"/>
      <c r="H141" s="185"/>
      <c r="I141" s="185"/>
      <c r="J141" s="185"/>
      <c r="K141" s="185"/>
      <c r="L141" s="185"/>
      <c r="M141" s="185"/>
      <c r="N141" s="185"/>
    </row>
    <row r="142" spans="1:14" x14ac:dyDescent="0.25">
      <c r="A142" t="s">
        <v>200</v>
      </c>
      <c r="B142" s="185"/>
      <c r="C142" s="185"/>
      <c r="D142" s="185"/>
      <c r="E142" s="185"/>
      <c r="F142" s="185"/>
      <c r="G142" s="185"/>
      <c r="H142" s="185"/>
      <c r="I142" s="185"/>
      <c r="J142" s="185"/>
      <c r="K142" s="185"/>
      <c r="L142" s="185"/>
      <c r="M142" s="185"/>
      <c r="N142" s="185"/>
    </row>
    <row r="143" spans="1:14" x14ac:dyDescent="0.25">
      <c r="A143" t="s">
        <v>200</v>
      </c>
      <c r="B143" s="185"/>
      <c r="C143" s="185"/>
      <c r="D143" s="185"/>
      <c r="E143" s="185"/>
      <c r="F143" s="185"/>
      <c r="G143" s="185"/>
      <c r="H143" s="185"/>
      <c r="I143" s="185"/>
      <c r="J143" s="185"/>
      <c r="K143" s="185"/>
      <c r="L143" s="185"/>
      <c r="M143" s="185"/>
      <c r="N143" s="185"/>
    </row>
    <row r="144" spans="1:14" x14ac:dyDescent="0.25">
      <c r="A144" t="s">
        <v>200</v>
      </c>
      <c r="B144" s="185"/>
      <c r="C144" s="185"/>
      <c r="D144" s="185"/>
      <c r="E144" s="185"/>
      <c r="F144" s="185"/>
      <c r="G144" s="185"/>
      <c r="H144" s="185"/>
      <c r="I144" s="185"/>
      <c r="J144" s="185"/>
      <c r="K144" s="185"/>
      <c r="L144" s="185"/>
      <c r="M144" s="185"/>
      <c r="N144" s="185"/>
    </row>
    <row r="145" spans="1:14" x14ac:dyDescent="0.25">
      <c r="A145" t="s">
        <v>200</v>
      </c>
      <c r="B145" s="185"/>
      <c r="C145" s="185"/>
      <c r="D145" s="185"/>
      <c r="E145" s="185"/>
      <c r="F145" s="185"/>
      <c r="G145" s="185"/>
      <c r="H145" s="185"/>
      <c r="I145" s="185"/>
      <c r="J145" s="185"/>
      <c r="K145" s="185"/>
      <c r="L145" s="185"/>
      <c r="M145" s="185"/>
      <c r="N145" s="185"/>
    </row>
    <row r="146" spans="1:14" x14ac:dyDescent="0.25">
      <c r="A146" t="s">
        <v>200</v>
      </c>
      <c r="B146" s="185"/>
      <c r="C146" s="185"/>
      <c r="D146" s="185"/>
      <c r="E146" s="185"/>
      <c r="F146" s="185"/>
      <c r="G146" s="185"/>
      <c r="H146" s="185"/>
      <c r="I146" s="185"/>
      <c r="J146" s="185"/>
      <c r="K146" s="185"/>
      <c r="L146" s="185"/>
      <c r="M146" s="185"/>
      <c r="N146" s="185"/>
    </row>
    <row r="147" spans="1:14" x14ac:dyDescent="0.25">
      <c r="A147" t="s">
        <v>200</v>
      </c>
      <c r="B147" s="185"/>
      <c r="C147" s="185"/>
      <c r="D147" s="185"/>
      <c r="E147" s="185"/>
      <c r="F147" s="185"/>
      <c r="G147" s="185"/>
      <c r="H147" s="185"/>
      <c r="I147" s="185"/>
      <c r="J147" s="185"/>
      <c r="K147" s="185"/>
      <c r="L147" s="185"/>
      <c r="M147" s="185"/>
      <c r="N147" s="185"/>
    </row>
    <row r="148" spans="1:14" x14ac:dyDescent="0.25">
      <c r="A148" t="s">
        <v>200</v>
      </c>
      <c r="B148" s="185"/>
      <c r="C148" s="185"/>
      <c r="D148" s="185"/>
      <c r="E148" s="185"/>
      <c r="F148" s="185"/>
      <c r="G148" s="185"/>
      <c r="H148" s="185"/>
      <c r="I148" s="185"/>
      <c r="J148" s="185"/>
      <c r="K148" s="185"/>
      <c r="L148" s="185"/>
      <c r="M148" s="185"/>
      <c r="N148" s="185"/>
    </row>
    <row r="149" spans="1:14" x14ac:dyDescent="0.25">
      <c r="A149" t="s">
        <v>200</v>
      </c>
      <c r="B149" s="185"/>
      <c r="C149" s="185"/>
      <c r="D149" s="185"/>
      <c r="E149" s="185"/>
      <c r="F149" s="185"/>
      <c r="G149" s="185"/>
      <c r="H149" s="185"/>
      <c r="I149" s="185"/>
      <c r="J149" s="185"/>
      <c r="K149" s="185"/>
      <c r="L149" s="185"/>
      <c r="M149" s="185"/>
      <c r="N149" s="185"/>
    </row>
    <row r="150" spans="1:14" x14ac:dyDescent="0.25">
      <c r="A150" t="s">
        <v>195</v>
      </c>
      <c r="B150" s="185"/>
      <c r="C150" s="185"/>
      <c r="D150" s="185"/>
      <c r="E150" s="185"/>
      <c r="F150" s="185"/>
      <c r="G150" s="185"/>
      <c r="H150" s="185"/>
      <c r="I150" s="185"/>
      <c r="J150" s="185"/>
      <c r="K150" s="185"/>
      <c r="L150" s="185"/>
      <c r="M150" s="185"/>
      <c r="N150" s="185"/>
    </row>
    <row r="151" spans="1:14" x14ac:dyDescent="0.25">
      <c r="A151" t="s">
        <v>195</v>
      </c>
      <c r="B151" s="185"/>
      <c r="C151" s="185"/>
      <c r="D151" s="185"/>
      <c r="E151" s="185"/>
      <c r="F151" s="185"/>
      <c r="G151" s="185"/>
      <c r="H151" s="185"/>
      <c r="I151" s="185"/>
      <c r="J151" s="185"/>
      <c r="K151" s="185"/>
      <c r="L151" s="185"/>
      <c r="M151" s="185"/>
      <c r="N151" s="185"/>
    </row>
    <row r="152" spans="1:14" x14ac:dyDescent="0.25">
      <c r="A152" t="s">
        <v>200</v>
      </c>
      <c r="B152" s="185"/>
      <c r="C152" s="185"/>
      <c r="D152" s="185"/>
      <c r="E152" s="185"/>
      <c r="F152" s="185"/>
      <c r="G152" s="185"/>
      <c r="H152" s="185"/>
      <c r="I152" s="185"/>
      <c r="J152" s="185"/>
      <c r="K152" s="185"/>
      <c r="L152" s="185"/>
      <c r="M152" s="185"/>
      <c r="N152" s="185"/>
    </row>
    <row r="153" spans="1:14" x14ac:dyDescent="0.25">
      <c r="A153" t="s">
        <v>200</v>
      </c>
      <c r="B153" s="185"/>
      <c r="C153" s="185"/>
      <c r="D153" s="185"/>
      <c r="E153" s="185"/>
      <c r="F153" s="185"/>
      <c r="G153" s="185"/>
      <c r="H153" s="185"/>
      <c r="I153" s="185"/>
      <c r="J153" s="185"/>
      <c r="K153" s="185"/>
      <c r="L153" s="185"/>
      <c r="M153" s="185"/>
      <c r="N153" s="185"/>
    </row>
    <row r="154" spans="1:14" x14ac:dyDescent="0.25">
      <c r="A154" t="s">
        <v>200</v>
      </c>
      <c r="B154" s="185"/>
      <c r="C154" s="185"/>
      <c r="D154" s="185"/>
      <c r="E154" s="185"/>
      <c r="F154" s="185"/>
      <c r="G154" s="185"/>
      <c r="H154" s="185"/>
      <c r="I154" s="185"/>
      <c r="J154" s="185"/>
      <c r="K154" s="185"/>
      <c r="L154" s="185"/>
      <c r="M154" s="185"/>
      <c r="N154" s="185"/>
    </row>
    <row r="155" spans="1:14" x14ac:dyDescent="0.25">
      <c r="A155" t="s">
        <v>200</v>
      </c>
      <c r="B155" s="185"/>
      <c r="C155" s="185"/>
      <c r="D155" s="185"/>
      <c r="E155" s="185"/>
      <c r="F155" s="185"/>
      <c r="G155" s="185"/>
      <c r="H155" s="185"/>
      <c r="I155" s="185"/>
      <c r="J155" s="185"/>
      <c r="K155" s="185"/>
      <c r="L155" s="185"/>
      <c r="M155" s="185"/>
      <c r="N155" s="185"/>
    </row>
    <row r="156" spans="1:14" x14ac:dyDescent="0.25">
      <c r="A156" t="s">
        <v>200</v>
      </c>
      <c r="B156" s="185"/>
      <c r="C156" s="185"/>
      <c r="D156" s="185"/>
      <c r="E156" s="185"/>
      <c r="F156" s="185"/>
      <c r="G156" s="185"/>
      <c r="H156" s="185"/>
      <c r="I156" s="185"/>
      <c r="J156" s="185"/>
      <c r="K156" s="185"/>
      <c r="L156" s="185"/>
      <c r="M156" s="185"/>
      <c r="N156" s="185"/>
    </row>
    <row r="157" spans="1:14" x14ac:dyDescent="0.25">
      <c r="A157" t="s">
        <v>200</v>
      </c>
      <c r="B157" s="185"/>
      <c r="C157" s="185"/>
      <c r="D157" s="185"/>
      <c r="E157" s="185"/>
      <c r="F157" s="185"/>
      <c r="G157" s="185"/>
      <c r="H157" s="185"/>
      <c r="I157" s="185"/>
      <c r="J157" s="185"/>
      <c r="K157" s="185"/>
      <c r="L157" s="185"/>
      <c r="M157" s="185"/>
      <c r="N157" s="185"/>
    </row>
    <row r="158" spans="1:14" x14ac:dyDescent="0.25">
      <c r="A158" t="s">
        <v>200</v>
      </c>
      <c r="B158" s="185"/>
      <c r="C158" s="185"/>
      <c r="D158" s="185"/>
      <c r="E158" s="185"/>
      <c r="F158" s="185"/>
      <c r="G158" s="185"/>
      <c r="H158" s="185"/>
      <c r="I158" s="185"/>
      <c r="J158" s="185"/>
      <c r="K158" s="185"/>
      <c r="L158" s="185"/>
      <c r="M158" s="185"/>
      <c r="N158" s="185"/>
    </row>
    <row r="159" spans="1:14" x14ac:dyDescent="0.25">
      <c r="A159" t="s">
        <v>200</v>
      </c>
      <c r="B159" s="185"/>
      <c r="C159" s="185"/>
      <c r="D159" s="185"/>
      <c r="E159" s="185"/>
      <c r="F159" s="185"/>
      <c r="G159" s="185"/>
      <c r="H159" s="185"/>
      <c r="I159" s="185"/>
      <c r="J159" s="185"/>
      <c r="K159" s="185"/>
      <c r="L159" s="185"/>
      <c r="M159" s="185"/>
      <c r="N159" s="185"/>
    </row>
    <row r="160" spans="1:14" x14ac:dyDescent="0.25">
      <c r="A160" t="s">
        <v>195</v>
      </c>
      <c r="B160" s="185"/>
      <c r="C160" s="185"/>
      <c r="D160" s="185"/>
      <c r="E160" s="185"/>
      <c r="F160" s="185"/>
      <c r="G160" s="185"/>
      <c r="H160" s="185"/>
      <c r="I160" s="185"/>
      <c r="J160" s="185"/>
      <c r="K160" s="185"/>
      <c r="L160" s="185"/>
      <c r="M160" s="185"/>
      <c r="N160" s="185"/>
    </row>
    <row r="161" spans="1:14" x14ac:dyDescent="0.25">
      <c r="A161" t="s">
        <v>195</v>
      </c>
      <c r="B161" s="185"/>
      <c r="C161" s="185"/>
      <c r="D161" s="185"/>
      <c r="E161" s="185"/>
      <c r="F161" s="185"/>
      <c r="G161" s="185"/>
      <c r="H161" s="185"/>
      <c r="I161" s="185"/>
      <c r="J161" s="185"/>
      <c r="K161" s="185"/>
      <c r="L161" s="185"/>
      <c r="M161" s="185"/>
      <c r="N161" s="185"/>
    </row>
    <row r="162" spans="1:14" x14ac:dyDescent="0.25">
      <c r="A162" t="s">
        <v>195</v>
      </c>
      <c r="B162" s="185"/>
      <c r="C162" s="185"/>
      <c r="D162" s="185"/>
      <c r="E162" s="185"/>
      <c r="F162" s="185"/>
      <c r="G162" s="185"/>
      <c r="H162" s="185"/>
      <c r="I162" s="185"/>
      <c r="J162" s="185"/>
      <c r="K162" s="185"/>
      <c r="L162" s="185"/>
      <c r="M162" s="185"/>
      <c r="N162" s="185"/>
    </row>
    <row r="163" spans="1:14" x14ac:dyDescent="0.25">
      <c r="A163" t="s">
        <v>200</v>
      </c>
      <c r="B163" s="185"/>
      <c r="C163" s="185"/>
      <c r="D163" s="185"/>
      <c r="E163" s="185"/>
      <c r="F163" s="185"/>
      <c r="G163" s="185"/>
      <c r="H163" s="185"/>
      <c r="I163" s="185"/>
      <c r="J163" s="185"/>
      <c r="K163" s="185"/>
      <c r="L163" s="185"/>
      <c r="M163" s="185"/>
      <c r="N163" s="185"/>
    </row>
    <row r="164" spans="1:14" x14ac:dyDescent="0.25">
      <c r="A164" t="s">
        <v>200</v>
      </c>
      <c r="B164" s="185"/>
      <c r="C164" s="185"/>
      <c r="D164" s="185"/>
      <c r="E164" s="185"/>
      <c r="F164" s="185"/>
      <c r="G164" s="185"/>
      <c r="H164" s="185"/>
      <c r="I164" s="185"/>
      <c r="J164" s="185"/>
      <c r="K164" s="185"/>
      <c r="L164" s="185"/>
      <c r="M164" s="185"/>
      <c r="N164" s="185"/>
    </row>
    <row r="165" spans="1:14" x14ac:dyDescent="0.25">
      <c r="A165" t="s">
        <v>200</v>
      </c>
      <c r="B165" s="185"/>
      <c r="C165" s="185"/>
      <c r="D165" s="185"/>
      <c r="E165" s="185"/>
      <c r="F165" s="185"/>
      <c r="G165" s="185"/>
      <c r="H165" s="185"/>
      <c r="I165" s="185"/>
      <c r="J165" s="185"/>
      <c r="K165" s="185"/>
      <c r="L165" s="185"/>
      <c r="M165" s="185"/>
      <c r="N165" s="185"/>
    </row>
    <row r="166" spans="1:14" x14ac:dyDescent="0.25">
      <c r="A166" t="s">
        <v>200</v>
      </c>
      <c r="B166" s="185"/>
      <c r="C166" s="185"/>
      <c r="D166" s="185"/>
      <c r="E166" s="185"/>
      <c r="F166" s="185"/>
      <c r="G166" s="185"/>
      <c r="H166" s="185"/>
      <c r="I166" s="185"/>
      <c r="J166" s="185"/>
      <c r="K166" s="185"/>
      <c r="L166" s="185"/>
      <c r="M166" s="185"/>
      <c r="N166" s="185"/>
    </row>
    <row r="167" spans="1:14" x14ac:dyDescent="0.25">
      <c r="A167" t="s">
        <v>200</v>
      </c>
      <c r="B167" s="185"/>
      <c r="C167" s="185"/>
      <c r="D167" s="185"/>
      <c r="E167" s="185"/>
      <c r="F167" s="185"/>
      <c r="G167" s="185"/>
      <c r="H167" s="185"/>
      <c r="I167" s="185"/>
      <c r="J167" s="185"/>
      <c r="K167" s="185"/>
      <c r="L167" s="185"/>
      <c r="M167" s="185"/>
      <c r="N167" s="185"/>
    </row>
    <row r="168" spans="1:14" x14ac:dyDescent="0.25">
      <c r="A168" t="s">
        <v>200</v>
      </c>
      <c r="B168" s="185"/>
      <c r="C168" s="185"/>
      <c r="D168" s="185"/>
      <c r="E168" s="185"/>
      <c r="F168" s="185"/>
      <c r="G168" s="185"/>
      <c r="H168" s="185"/>
      <c r="I168" s="185"/>
      <c r="J168" s="185"/>
      <c r="K168" s="185"/>
      <c r="L168" s="185"/>
      <c r="M168" s="185"/>
      <c r="N168" s="185"/>
    </row>
    <row r="169" spans="1:14" x14ac:dyDescent="0.25">
      <c r="A169" t="s">
        <v>200</v>
      </c>
      <c r="B169" s="185"/>
      <c r="C169" s="185"/>
      <c r="D169" s="185"/>
      <c r="E169" s="185"/>
      <c r="F169" s="185"/>
      <c r="G169" s="185"/>
      <c r="H169" s="185"/>
      <c r="I169" s="185"/>
      <c r="J169" s="185"/>
      <c r="K169" s="185"/>
      <c r="L169" s="185"/>
      <c r="M169" s="185"/>
      <c r="N169" s="185"/>
    </row>
    <row r="170" spans="1:14" x14ac:dyDescent="0.25">
      <c r="A170" t="s">
        <v>200</v>
      </c>
      <c r="B170" s="185"/>
      <c r="C170" s="185"/>
      <c r="D170" s="185"/>
      <c r="E170" s="185"/>
      <c r="F170" s="185"/>
      <c r="G170" s="185"/>
      <c r="H170" s="185"/>
      <c r="I170" s="185"/>
      <c r="J170" s="185"/>
      <c r="K170" s="185"/>
      <c r="L170" s="185"/>
      <c r="M170" s="185"/>
      <c r="N170" s="185"/>
    </row>
    <row r="171" spans="1:14" x14ac:dyDescent="0.25">
      <c r="A171" t="s">
        <v>195</v>
      </c>
      <c r="B171" s="185"/>
      <c r="C171" s="185"/>
      <c r="D171" s="185"/>
      <c r="E171" s="185"/>
      <c r="F171" s="185"/>
      <c r="G171" s="185"/>
      <c r="H171" s="185"/>
      <c r="I171" s="185"/>
      <c r="J171" s="185"/>
      <c r="K171" s="185"/>
      <c r="L171" s="185"/>
      <c r="M171" s="185"/>
      <c r="N171" s="185"/>
    </row>
    <row r="172" spans="1:14" x14ac:dyDescent="0.25">
      <c r="A172" t="s">
        <v>195</v>
      </c>
      <c r="B172" s="185"/>
      <c r="C172" s="185"/>
      <c r="D172" s="185"/>
      <c r="E172" s="185"/>
      <c r="F172" s="185"/>
      <c r="G172" s="185"/>
      <c r="H172" s="185"/>
      <c r="I172" s="185"/>
      <c r="J172" s="185"/>
      <c r="K172" s="185"/>
      <c r="L172" s="185"/>
      <c r="M172" s="185"/>
      <c r="N172" s="185"/>
    </row>
    <row r="173" spans="1:14" x14ac:dyDescent="0.25">
      <c r="A173" t="s">
        <v>195</v>
      </c>
      <c r="B173" s="185"/>
      <c r="C173" s="185"/>
      <c r="D173" s="185"/>
      <c r="E173" s="185"/>
      <c r="F173" s="185"/>
      <c r="G173" s="185"/>
      <c r="H173" s="185"/>
      <c r="I173" s="185"/>
      <c r="J173" s="185"/>
      <c r="K173" s="185"/>
      <c r="L173" s="185"/>
      <c r="M173" s="185"/>
      <c r="N173" s="185"/>
    </row>
    <row r="174" spans="1:14" x14ac:dyDescent="0.25">
      <c r="A174" t="s">
        <v>195</v>
      </c>
      <c r="B174" s="185"/>
      <c r="C174" s="185"/>
      <c r="D174" s="185"/>
      <c r="E174" s="185"/>
      <c r="F174" s="185"/>
      <c r="G174" s="185"/>
      <c r="H174" s="185"/>
      <c r="I174" s="185"/>
      <c r="J174" s="185"/>
      <c r="K174" s="185"/>
      <c r="L174" s="185"/>
      <c r="M174" s="185"/>
      <c r="N174" s="185"/>
    </row>
    <row r="175" spans="1:14" x14ac:dyDescent="0.25">
      <c r="A175" t="s">
        <v>195</v>
      </c>
      <c r="B175" s="185"/>
      <c r="C175" s="185"/>
      <c r="D175" s="185"/>
      <c r="E175" s="185"/>
      <c r="F175" s="185"/>
      <c r="G175" s="185"/>
      <c r="H175" s="185"/>
      <c r="I175" s="185"/>
      <c r="J175" s="185"/>
      <c r="K175" s="185"/>
      <c r="L175" s="185"/>
      <c r="M175" s="185"/>
      <c r="N175" s="185"/>
    </row>
    <row r="176" spans="1:14" x14ac:dyDescent="0.25">
      <c r="A176" t="s">
        <v>195</v>
      </c>
      <c r="B176" s="185"/>
      <c r="C176" s="185"/>
      <c r="D176" s="185"/>
      <c r="E176" s="185"/>
      <c r="F176" s="185"/>
      <c r="G176" s="185"/>
      <c r="H176" s="185"/>
      <c r="I176" s="185"/>
      <c r="J176" s="185"/>
      <c r="K176" s="185"/>
      <c r="L176" s="185"/>
      <c r="M176" s="185"/>
      <c r="N176" s="185"/>
    </row>
    <row r="177" spans="1:14" x14ac:dyDescent="0.25">
      <c r="A177" t="s">
        <v>195</v>
      </c>
      <c r="B177" s="185"/>
      <c r="C177" s="185"/>
      <c r="D177" s="185"/>
      <c r="E177" s="185"/>
      <c r="F177" s="185"/>
      <c r="G177" s="185"/>
      <c r="H177" s="185"/>
      <c r="I177" s="185"/>
      <c r="J177" s="185"/>
      <c r="K177" s="185"/>
      <c r="L177" s="185"/>
      <c r="M177" s="185"/>
      <c r="N177" s="185"/>
    </row>
    <row r="178" spans="1:14" x14ac:dyDescent="0.25">
      <c r="A178" t="s">
        <v>195</v>
      </c>
      <c r="B178" s="185"/>
      <c r="C178" s="185"/>
      <c r="D178" s="185"/>
      <c r="E178" s="185"/>
      <c r="F178" s="185"/>
      <c r="G178" s="185"/>
      <c r="H178" s="185"/>
      <c r="I178" s="185"/>
      <c r="J178" s="185"/>
      <c r="K178" s="185"/>
      <c r="L178" s="185"/>
      <c r="M178" s="185"/>
      <c r="N178" s="185"/>
    </row>
    <row r="179" spans="1:14" x14ac:dyDescent="0.25">
      <c r="A179" t="s">
        <v>195</v>
      </c>
      <c r="B179" s="185"/>
      <c r="C179" s="185"/>
      <c r="D179" s="185"/>
      <c r="E179" s="185"/>
      <c r="F179" s="185"/>
      <c r="G179" s="185"/>
      <c r="H179" s="185"/>
      <c r="I179" s="185"/>
      <c r="J179" s="185"/>
      <c r="K179" s="185"/>
      <c r="L179" s="185"/>
      <c r="M179" s="185"/>
      <c r="N179" s="185"/>
    </row>
    <row r="180" spans="1:14" x14ac:dyDescent="0.25">
      <c r="A180" t="s">
        <v>195</v>
      </c>
      <c r="B180" s="185"/>
      <c r="C180" s="185"/>
      <c r="D180" s="185"/>
      <c r="E180" s="185"/>
      <c r="F180" s="185"/>
      <c r="G180" s="185"/>
      <c r="H180" s="185"/>
      <c r="I180" s="185"/>
      <c r="J180" s="185"/>
      <c r="K180" s="185"/>
      <c r="L180" s="185"/>
      <c r="M180" s="185"/>
      <c r="N180" s="185"/>
    </row>
    <row r="181" spans="1:14" x14ac:dyDescent="0.25">
      <c r="A181" t="s">
        <v>195</v>
      </c>
      <c r="B181" s="185"/>
      <c r="C181" s="185"/>
      <c r="D181" s="185"/>
      <c r="E181" s="185"/>
      <c r="F181" s="185"/>
      <c r="G181" s="185"/>
      <c r="H181" s="185"/>
      <c r="I181" s="185"/>
      <c r="J181" s="185"/>
      <c r="K181" s="185"/>
      <c r="L181" s="185"/>
      <c r="M181" s="185"/>
      <c r="N181" s="185"/>
    </row>
    <row r="182" spans="1:14" x14ac:dyDescent="0.25">
      <c r="A182" t="s">
        <v>200</v>
      </c>
      <c r="B182" s="185"/>
      <c r="C182" s="185"/>
      <c r="D182" s="185"/>
      <c r="E182" s="185"/>
      <c r="F182" s="185"/>
      <c r="G182" s="185"/>
      <c r="H182" s="185"/>
      <c r="I182" s="185"/>
      <c r="J182" s="185"/>
      <c r="K182" s="185"/>
      <c r="L182" s="185"/>
      <c r="M182" s="185"/>
      <c r="N182" s="185"/>
    </row>
    <row r="183" spans="1:14" x14ac:dyDescent="0.25">
      <c r="A183" t="s">
        <v>200</v>
      </c>
      <c r="B183" s="185"/>
      <c r="C183" s="185"/>
      <c r="D183" s="185"/>
      <c r="E183" s="185"/>
      <c r="F183" s="185"/>
      <c r="G183" s="185"/>
      <c r="H183" s="185"/>
      <c r="I183" s="185"/>
      <c r="J183" s="185"/>
      <c r="K183" s="185"/>
      <c r="L183" s="185"/>
      <c r="M183" s="185"/>
      <c r="N183" s="185"/>
    </row>
    <row r="184" spans="1:14" x14ac:dyDescent="0.25">
      <c r="A184" t="s">
        <v>200</v>
      </c>
      <c r="B184" s="185"/>
      <c r="C184" s="185"/>
      <c r="D184" s="185"/>
      <c r="E184" s="185"/>
      <c r="F184" s="185"/>
      <c r="G184" s="185"/>
      <c r="H184" s="185"/>
      <c r="I184" s="185"/>
      <c r="J184" s="185"/>
      <c r="K184" s="185"/>
      <c r="L184" s="185"/>
      <c r="M184" s="185"/>
      <c r="N184" s="185"/>
    </row>
    <row r="185" spans="1:14" x14ac:dyDescent="0.25">
      <c r="A185" t="s">
        <v>195</v>
      </c>
      <c r="B185" s="185"/>
      <c r="C185" s="185"/>
      <c r="D185" s="185"/>
      <c r="E185" s="185"/>
      <c r="F185" s="185"/>
      <c r="G185" s="185"/>
      <c r="H185" s="185"/>
      <c r="I185" s="185"/>
      <c r="J185" s="185"/>
      <c r="K185" s="185"/>
      <c r="L185" s="185"/>
      <c r="M185" s="185"/>
      <c r="N185" s="185"/>
    </row>
    <row r="186" spans="1:14" x14ac:dyDescent="0.25">
      <c r="A186" t="s">
        <v>195</v>
      </c>
      <c r="B186" s="185"/>
      <c r="C186" s="185"/>
      <c r="D186" s="185"/>
      <c r="E186" s="185"/>
      <c r="F186" s="185"/>
      <c r="G186" s="185"/>
      <c r="H186" s="185"/>
      <c r="I186" s="185"/>
      <c r="J186" s="185"/>
      <c r="K186" s="185"/>
      <c r="L186" s="185"/>
      <c r="M186" s="185"/>
      <c r="N186" s="185"/>
    </row>
    <row r="187" spans="1:14" x14ac:dyDescent="0.25">
      <c r="A187" t="s">
        <v>200</v>
      </c>
      <c r="B187" s="185"/>
      <c r="C187" s="185"/>
      <c r="D187" s="185"/>
      <c r="E187" s="185"/>
      <c r="F187" s="185"/>
      <c r="G187" s="185"/>
      <c r="H187" s="185"/>
      <c r="I187" s="185"/>
      <c r="J187" s="185"/>
      <c r="K187" s="185"/>
      <c r="L187" s="185"/>
      <c r="M187" s="185"/>
      <c r="N187" s="185"/>
    </row>
    <row r="188" spans="1:14" x14ac:dyDescent="0.25">
      <c r="A188" t="s">
        <v>195</v>
      </c>
      <c r="B188" s="185"/>
      <c r="C188" s="185"/>
      <c r="D188" s="185"/>
      <c r="E188" s="185"/>
      <c r="F188" s="185"/>
      <c r="G188" s="185"/>
      <c r="H188" s="185"/>
      <c r="I188" s="185"/>
      <c r="J188" s="185"/>
      <c r="K188" s="185"/>
      <c r="L188" s="185"/>
      <c r="M188" s="185"/>
      <c r="N188" s="185"/>
    </row>
    <row r="189" spans="1:14" x14ac:dyDescent="0.25">
      <c r="A189" t="s">
        <v>195</v>
      </c>
      <c r="B189" s="185"/>
      <c r="C189" s="185"/>
      <c r="D189" s="185"/>
      <c r="E189" s="185"/>
      <c r="F189" s="185"/>
      <c r="G189" s="185"/>
      <c r="H189" s="185"/>
      <c r="I189" s="185"/>
      <c r="J189" s="185"/>
      <c r="K189" s="185"/>
      <c r="L189" s="185"/>
      <c r="M189" s="185"/>
      <c r="N189" s="185"/>
    </row>
    <row r="190" spans="1:14" x14ac:dyDescent="0.25">
      <c r="A190" t="s">
        <v>195</v>
      </c>
      <c r="B190" s="185"/>
      <c r="C190" s="185"/>
      <c r="D190" s="185"/>
      <c r="E190" s="185"/>
      <c r="F190" s="185"/>
      <c r="G190" s="185"/>
      <c r="H190" s="185"/>
      <c r="I190" s="185"/>
      <c r="J190" s="185"/>
      <c r="K190" s="185"/>
      <c r="L190" s="185"/>
      <c r="M190" s="185"/>
      <c r="N190" s="185"/>
    </row>
    <row r="191" spans="1:14" x14ac:dyDescent="0.25">
      <c r="A191" t="s">
        <v>195</v>
      </c>
      <c r="B191" s="185"/>
      <c r="C191" s="185"/>
      <c r="D191" s="185"/>
      <c r="E191" s="185"/>
      <c r="F191" s="185"/>
      <c r="G191" s="185"/>
      <c r="H191" s="185"/>
      <c r="I191" s="185"/>
      <c r="J191" s="185"/>
      <c r="K191" s="185"/>
      <c r="L191" s="185"/>
      <c r="M191" s="185"/>
      <c r="N191" s="185"/>
    </row>
    <row r="192" spans="1:14" x14ac:dyDescent="0.25">
      <c r="A192" t="s">
        <v>200</v>
      </c>
      <c r="B192" s="185"/>
      <c r="C192" s="185"/>
      <c r="D192" s="185"/>
      <c r="E192" s="185"/>
      <c r="F192" s="185"/>
      <c r="G192" s="185"/>
      <c r="H192" s="185"/>
      <c r="I192" s="185"/>
      <c r="J192" s="185"/>
      <c r="K192" s="185"/>
      <c r="L192" s="185"/>
      <c r="M192" s="185"/>
      <c r="N192" s="185"/>
    </row>
    <row r="193" spans="1:14" x14ac:dyDescent="0.25">
      <c r="A193" t="s">
        <v>200</v>
      </c>
      <c r="B193" s="185"/>
      <c r="C193" s="185"/>
      <c r="D193" s="185"/>
      <c r="E193" s="185"/>
      <c r="F193" s="185"/>
      <c r="G193" s="185"/>
      <c r="H193" s="185"/>
      <c r="I193" s="185"/>
      <c r="J193" s="185"/>
      <c r="K193" s="185"/>
      <c r="L193" s="185"/>
      <c r="M193" s="185"/>
      <c r="N193" s="185"/>
    </row>
    <row r="194" spans="1:14" x14ac:dyDescent="0.25">
      <c r="A194" t="s">
        <v>195</v>
      </c>
      <c r="B194" s="185"/>
      <c r="C194" s="185"/>
      <c r="D194" s="185"/>
      <c r="E194" s="185"/>
      <c r="F194" s="185"/>
      <c r="G194" s="185"/>
      <c r="H194" s="185"/>
      <c r="I194" s="185"/>
      <c r="J194" s="185"/>
      <c r="K194" s="185"/>
      <c r="L194" s="185"/>
      <c r="M194" s="185"/>
      <c r="N194" s="185"/>
    </row>
    <row r="195" spans="1:14" x14ac:dyDescent="0.25">
      <c r="A195" t="s">
        <v>200</v>
      </c>
      <c r="B195" s="185"/>
      <c r="C195" s="185"/>
      <c r="D195" s="185"/>
      <c r="E195" s="185"/>
      <c r="F195" s="185"/>
      <c r="G195" s="185"/>
      <c r="H195" s="185"/>
      <c r="I195" s="185"/>
      <c r="J195" s="185"/>
      <c r="K195" s="185"/>
      <c r="L195" s="185"/>
      <c r="M195" s="185"/>
      <c r="N195" s="185"/>
    </row>
    <row r="196" spans="1:14" x14ac:dyDescent="0.25">
      <c r="A196" t="s">
        <v>195</v>
      </c>
      <c r="B196" s="185"/>
      <c r="C196" s="185"/>
      <c r="D196" s="185"/>
      <c r="E196" s="185"/>
      <c r="F196" s="185"/>
      <c r="G196" s="185"/>
      <c r="H196" s="185"/>
      <c r="I196" s="185"/>
      <c r="J196" s="185"/>
      <c r="K196" s="185"/>
      <c r="L196" s="185"/>
      <c r="M196" s="185"/>
      <c r="N196" s="185"/>
    </row>
    <row r="197" spans="1:14" x14ac:dyDescent="0.25">
      <c r="A197" t="s">
        <v>200</v>
      </c>
      <c r="B197" s="185"/>
      <c r="C197" s="185"/>
      <c r="D197" s="185"/>
      <c r="E197" s="185"/>
      <c r="F197" s="185"/>
      <c r="G197" s="185"/>
      <c r="H197" s="185"/>
      <c r="I197" s="185"/>
      <c r="J197" s="185"/>
      <c r="K197" s="185"/>
      <c r="L197" s="185"/>
      <c r="M197" s="185"/>
      <c r="N197" s="185"/>
    </row>
    <row r="198" spans="1:14" x14ac:dyDescent="0.25">
      <c r="A198" t="s">
        <v>200</v>
      </c>
      <c r="B198" s="185"/>
      <c r="C198" s="185"/>
      <c r="D198" s="185"/>
      <c r="E198" s="185"/>
      <c r="F198" s="185"/>
      <c r="G198" s="185"/>
      <c r="H198" s="185"/>
      <c r="I198" s="185"/>
      <c r="J198" s="185"/>
      <c r="K198" s="185"/>
      <c r="L198" s="185"/>
      <c r="M198" s="185"/>
      <c r="N198" s="185"/>
    </row>
    <row r="199" spans="1:14" x14ac:dyDescent="0.25">
      <c r="A199" t="s">
        <v>200</v>
      </c>
      <c r="B199" s="185"/>
      <c r="C199" s="185"/>
      <c r="D199" s="185"/>
      <c r="E199" s="185"/>
      <c r="F199" s="185"/>
      <c r="G199" s="185"/>
      <c r="H199" s="185"/>
      <c r="I199" s="185"/>
      <c r="J199" s="185"/>
      <c r="K199" s="185"/>
      <c r="L199" s="185"/>
      <c r="M199" s="185"/>
      <c r="N199" s="185"/>
    </row>
    <row r="200" spans="1:14" x14ac:dyDescent="0.25">
      <c r="A200" t="s">
        <v>200</v>
      </c>
      <c r="B200" s="185"/>
      <c r="C200" s="185"/>
      <c r="D200" s="185"/>
      <c r="E200" s="185"/>
      <c r="F200" s="185"/>
      <c r="G200" s="185"/>
      <c r="H200" s="185"/>
      <c r="I200" s="185"/>
      <c r="J200" s="185"/>
      <c r="K200" s="185"/>
      <c r="L200" s="185"/>
      <c r="M200" s="185"/>
      <c r="N200" s="185"/>
    </row>
    <row r="201" spans="1:14" x14ac:dyDescent="0.25">
      <c r="A201" t="s">
        <v>200</v>
      </c>
      <c r="B201" s="185"/>
      <c r="C201" s="185"/>
      <c r="D201" s="185"/>
      <c r="E201" s="185"/>
      <c r="F201" s="185"/>
      <c r="G201" s="185"/>
      <c r="H201" s="185"/>
      <c r="I201" s="185"/>
      <c r="J201" s="185"/>
      <c r="K201" s="185"/>
      <c r="L201" s="185"/>
      <c r="M201" s="185"/>
      <c r="N201" s="185"/>
    </row>
    <row r="202" spans="1:14" x14ac:dyDescent="0.25">
      <c r="A202" t="s">
        <v>195</v>
      </c>
      <c r="B202" s="185"/>
      <c r="C202" s="185"/>
      <c r="D202" s="185"/>
      <c r="E202" s="185"/>
      <c r="F202" s="185"/>
      <c r="G202" s="185"/>
      <c r="H202" s="185"/>
      <c r="I202" s="185"/>
      <c r="J202" s="185"/>
      <c r="K202" s="185"/>
      <c r="L202" s="185"/>
      <c r="M202" s="185"/>
      <c r="N202" s="185"/>
    </row>
    <row r="203" spans="1:14" x14ac:dyDescent="0.25">
      <c r="A203" t="s">
        <v>195</v>
      </c>
      <c r="B203" s="185"/>
      <c r="C203" s="185"/>
      <c r="D203" s="185"/>
      <c r="E203" s="185"/>
      <c r="F203" s="185"/>
      <c r="G203" s="185"/>
      <c r="H203" s="185"/>
      <c r="I203" s="185"/>
      <c r="J203" s="185"/>
      <c r="K203" s="185"/>
      <c r="L203" s="185"/>
      <c r="M203" s="185"/>
      <c r="N203" s="185"/>
    </row>
    <row r="204" spans="1:14" x14ac:dyDescent="0.25">
      <c r="A204" t="s">
        <v>200</v>
      </c>
      <c r="B204" s="185"/>
      <c r="C204" s="185"/>
      <c r="D204" s="185"/>
      <c r="E204" s="185"/>
      <c r="F204" s="185"/>
      <c r="G204" s="185"/>
      <c r="H204" s="185"/>
      <c r="I204" s="185"/>
      <c r="J204" s="185"/>
      <c r="K204" s="185"/>
      <c r="L204" s="185"/>
      <c r="M204" s="185"/>
      <c r="N204" s="185"/>
    </row>
    <row r="205" spans="1:14" x14ac:dyDescent="0.25">
      <c r="A205" t="s">
        <v>200</v>
      </c>
      <c r="B205" s="185"/>
      <c r="C205" s="185"/>
      <c r="D205" s="185"/>
      <c r="E205" s="185"/>
      <c r="F205" s="185"/>
      <c r="G205" s="185"/>
      <c r="H205" s="185"/>
      <c r="I205" s="185"/>
      <c r="J205" s="185"/>
      <c r="K205" s="185"/>
      <c r="L205" s="185"/>
      <c r="M205" s="185"/>
      <c r="N205" s="185"/>
    </row>
    <row r="206" spans="1:14" x14ac:dyDescent="0.25">
      <c r="A206" t="s">
        <v>195</v>
      </c>
      <c r="B206" s="185"/>
      <c r="C206" s="185"/>
      <c r="D206" s="185"/>
      <c r="E206" s="185"/>
      <c r="F206" s="185"/>
      <c r="G206" s="185"/>
      <c r="H206" s="185"/>
      <c r="I206" s="185"/>
      <c r="J206" s="185"/>
      <c r="K206" s="185"/>
      <c r="L206" s="185"/>
      <c r="M206" s="185"/>
      <c r="N206" s="185"/>
    </row>
    <row r="207" spans="1:14" x14ac:dyDescent="0.25">
      <c r="A207" t="s">
        <v>200</v>
      </c>
      <c r="B207" s="185"/>
      <c r="C207" s="185"/>
      <c r="D207" s="185"/>
      <c r="E207" s="185"/>
      <c r="F207" s="185"/>
      <c r="G207" s="185"/>
      <c r="H207" s="185"/>
      <c r="I207" s="185"/>
      <c r="J207" s="185"/>
      <c r="K207" s="185"/>
      <c r="L207" s="185"/>
      <c r="M207" s="185"/>
      <c r="N207" s="185"/>
    </row>
    <row r="208" spans="1:14" x14ac:dyDescent="0.25">
      <c r="A208" t="s">
        <v>200</v>
      </c>
      <c r="B208" s="185"/>
      <c r="C208" s="185"/>
      <c r="D208" s="185"/>
      <c r="E208" s="185"/>
      <c r="F208" s="185"/>
      <c r="G208" s="185"/>
      <c r="H208" s="185"/>
      <c r="I208" s="185"/>
      <c r="J208" s="185"/>
      <c r="K208" s="185"/>
      <c r="L208" s="185"/>
      <c r="M208" s="185"/>
      <c r="N208" s="185"/>
    </row>
    <row r="209" spans="1:14" x14ac:dyDescent="0.25">
      <c r="A209" t="s">
        <v>200</v>
      </c>
      <c r="B209" s="185"/>
      <c r="C209" s="185"/>
      <c r="D209" s="185"/>
      <c r="E209" s="185"/>
      <c r="F209" s="185"/>
      <c r="G209" s="185"/>
      <c r="H209" s="185"/>
      <c r="I209" s="185"/>
      <c r="J209" s="185"/>
      <c r="K209" s="185"/>
      <c r="L209" s="185"/>
      <c r="M209" s="185"/>
      <c r="N209" s="185"/>
    </row>
    <row r="210" spans="1:14" x14ac:dyDescent="0.25">
      <c r="A210" t="s">
        <v>195</v>
      </c>
      <c r="B210" s="185"/>
      <c r="C210" s="185"/>
      <c r="D210" s="185"/>
      <c r="E210" s="185"/>
      <c r="F210" s="185"/>
      <c r="G210" s="185"/>
      <c r="H210" s="185"/>
      <c r="I210" s="185"/>
      <c r="J210" s="185"/>
      <c r="K210" s="185"/>
      <c r="L210" s="185"/>
      <c r="M210" s="185"/>
      <c r="N210" s="185"/>
    </row>
    <row r="211" spans="1:14" x14ac:dyDescent="0.25">
      <c r="A211" t="s">
        <v>195</v>
      </c>
      <c r="B211" s="185"/>
      <c r="C211" s="185"/>
      <c r="D211" s="185"/>
      <c r="E211" s="185"/>
      <c r="F211" s="185"/>
      <c r="G211" s="185"/>
      <c r="H211" s="185"/>
      <c r="I211" s="185"/>
      <c r="J211" s="185"/>
      <c r="K211" s="185"/>
      <c r="L211" s="185"/>
      <c r="M211" s="185"/>
      <c r="N211" s="185"/>
    </row>
    <row r="212" spans="1:14" x14ac:dyDescent="0.25">
      <c r="A212" t="s">
        <v>195</v>
      </c>
      <c r="B212" s="185"/>
      <c r="C212" s="185"/>
      <c r="D212" s="185"/>
      <c r="E212" s="185"/>
      <c r="F212" s="185"/>
      <c r="G212" s="185"/>
      <c r="H212" s="185"/>
      <c r="I212" s="185"/>
      <c r="J212" s="185"/>
      <c r="K212" s="185"/>
      <c r="L212" s="185"/>
      <c r="M212" s="185"/>
      <c r="N212" s="185"/>
    </row>
    <row r="213" spans="1:14" x14ac:dyDescent="0.25">
      <c r="A213" t="s">
        <v>195</v>
      </c>
      <c r="B213" s="185"/>
      <c r="C213" s="185"/>
      <c r="D213" s="185"/>
      <c r="E213" s="185"/>
      <c r="F213" s="185"/>
      <c r="G213" s="185"/>
      <c r="H213" s="185"/>
      <c r="I213" s="185"/>
      <c r="J213" s="185"/>
      <c r="K213" s="185"/>
      <c r="L213" s="185"/>
      <c r="M213" s="185"/>
      <c r="N213" s="185"/>
    </row>
    <row r="214" spans="1:14" x14ac:dyDescent="0.25">
      <c r="A214" t="s">
        <v>195</v>
      </c>
      <c r="B214" s="185"/>
      <c r="C214" s="185"/>
      <c r="D214" s="185"/>
      <c r="E214" s="185"/>
      <c r="F214" s="185"/>
      <c r="G214" s="185"/>
      <c r="H214" s="185"/>
      <c r="I214" s="185"/>
      <c r="J214" s="185"/>
      <c r="K214" s="185"/>
      <c r="L214" s="185"/>
      <c r="M214" s="185"/>
      <c r="N214" s="185"/>
    </row>
    <row r="215" spans="1:14" x14ac:dyDescent="0.25">
      <c r="A215" t="s">
        <v>200</v>
      </c>
      <c r="B215" s="185"/>
      <c r="C215" s="185"/>
      <c r="D215" s="185"/>
      <c r="E215" s="185"/>
      <c r="F215" s="185"/>
      <c r="G215" s="185"/>
      <c r="H215" s="185"/>
      <c r="I215" s="185"/>
      <c r="J215" s="185"/>
      <c r="K215" s="185"/>
      <c r="L215" s="185"/>
      <c r="M215" s="185"/>
      <c r="N215" s="185"/>
    </row>
    <row r="216" spans="1:14" x14ac:dyDescent="0.25">
      <c r="A216" t="s">
        <v>200</v>
      </c>
      <c r="B216" s="185"/>
      <c r="C216" s="185"/>
      <c r="D216" s="185"/>
      <c r="E216" s="185"/>
      <c r="F216" s="185"/>
      <c r="G216" s="185"/>
      <c r="H216" s="185"/>
      <c r="I216" s="185"/>
      <c r="J216" s="185"/>
      <c r="K216" s="185"/>
      <c r="L216" s="185"/>
      <c r="M216" s="185"/>
      <c r="N216" s="185"/>
    </row>
    <row r="217" spans="1:14" x14ac:dyDescent="0.25">
      <c r="A217" t="s">
        <v>195</v>
      </c>
      <c r="B217" s="185"/>
      <c r="C217" s="185"/>
      <c r="D217" s="185"/>
      <c r="E217" s="185"/>
      <c r="F217" s="185"/>
      <c r="G217" s="185"/>
      <c r="H217" s="185"/>
      <c r="I217" s="185"/>
      <c r="J217" s="185"/>
      <c r="K217" s="185"/>
      <c r="L217" s="185"/>
      <c r="M217" s="185"/>
      <c r="N217" s="185"/>
    </row>
    <row r="218" spans="1:14" x14ac:dyDescent="0.25">
      <c r="A218" t="s">
        <v>195</v>
      </c>
      <c r="B218" s="185"/>
      <c r="C218" s="185"/>
      <c r="D218" s="185"/>
      <c r="E218" s="185"/>
      <c r="F218" s="185"/>
      <c r="G218" s="185"/>
      <c r="H218" s="185"/>
      <c r="I218" s="185"/>
      <c r="J218" s="185"/>
      <c r="K218" s="185"/>
      <c r="L218" s="185"/>
      <c r="M218" s="185"/>
      <c r="N218" s="185"/>
    </row>
    <row r="219" spans="1:14" x14ac:dyDescent="0.25">
      <c r="A219" t="s">
        <v>195</v>
      </c>
      <c r="B219" s="185"/>
      <c r="C219" s="185"/>
      <c r="D219" s="185"/>
      <c r="E219" s="185"/>
      <c r="F219" s="185"/>
      <c r="G219" s="185"/>
      <c r="H219" s="185"/>
      <c r="I219" s="185"/>
      <c r="J219" s="185"/>
      <c r="K219" s="185"/>
      <c r="L219" s="185"/>
      <c r="M219" s="185"/>
      <c r="N219" s="185"/>
    </row>
    <row r="220" spans="1:14" x14ac:dyDescent="0.25">
      <c r="A220" t="s">
        <v>200</v>
      </c>
      <c r="B220" s="185"/>
      <c r="C220" s="185"/>
      <c r="D220" s="185"/>
      <c r="E220" s="185"/>
      <c r="F220" s="185"/>
      <c r="G220" s="185"/>
      <c r="H220" s="185"/>
      <c r="I220" s="185"/>
      <c r="J220" s="185"/>
      <c r="K220" s="185"/>
      <c r="L220" s="185"/>
      <c r="M220" s="185"/>
      <c r="N220" s="185"/>
    </row>
    <row r="221" spans="1:14" x14ac:dyDescent="0.25">
      <c r="A221" t="s">
        <v>195</v>
      </c>
      <c r="B221" s="185"/>
      <c r="C221" s="185"/>
      <c r="D221" s="185"/>
      <c r="E221" s="185"/>
      <c r="F221" s="185"/>
      <c r="G221" s="185"/>
      <c r="H221" s="185"/>
      <c r="I221" s="185"/>
      <c r="J221" s="185"/>
      <c r="K221" s="185"/>
      <c r="L221" s="185"/>
      <c r="M221" s="185"/>
      <c r="N221" s="185"/>
    </row>
    <row r="222" spans="1:14" x14ac:dyDescent="0.25">
      <c r="A222" t="s">
        <v>195</v>
      </c>
      <c r="B222" s="185"/>
      <c r="C222" s="185"/>
      <c r="D222" s="185"/>
      <c r="E222" s="185"/>
      <c r="F222" s="185"/>
      <c r="G222" s="185"/>
      <c r="H222" s="185"/>
      <c r="I222" s="185"/>
      <c r="J222" s="185"/>
      <c r="K222" s="185"/>
      <c r="L222" s="185"/>
      <c r="M222" s="185"/>
      <c r="N222" s="185"/>
    </row>
    <row r="223" spans="1:14" x14ac:dyDescent="0.25">
      <c r="A223" t="s">
        <v>200</v>
      </c>
      <c r="B223" s="185"/>
      <c r="C223" s="185"/>
      <c r="D223" s="185"/>
      <c r="E223" s="185"/>
      <c r="F223" s="185"/>
      <c r="G223" s="185"/>
      <c r="H223" s="185"/>
      <c r="I223" s="185"/>
      <c r="J223" s="185"/>
      <c r="K223" s="185"/>
      <c r="L223" s="185"/>
      <c r="M223" s="185"/>
      <c r="N223" s="185"/>
    </row>
    <row r="224" spans="1:14" x14ac:dyDescent="0.25">
      <c r="A224" t="s">
        <v>200</v>
      </c>
      <c r="B224" s="185"/>
      <c r="C224" s="185"/>
      <c r="D224" s="185"/>
      <c r="E224" s="185"/>
      <c r="F224" s="185"/>
      <c r="G224" s="185"/>
      <c r="H224" s="185"/>
      <c r="I224" s="185"/>
      <c r="J224" s="185"/>
      <c r="K224" s="185"/>
      <c r="L224" s="185"/>
      <c r="M224" s="185"/>
      <c r="N224" s="185"/>
    </row>
    <row r="225" spans="1:14" x14ac:dyDescent="0.25">
      <c r="A225" t="s">
        <v>195</v>
      </c>
      <c r="B225" s="185"/>
      <c r="C225" s="185"/>
      <c r="D225" s="185"/>
      <c r="E225" s="185"/>
      <c r="F225" s="185"/>
      <c r="G225" s="185"/>
      <c r="H225" s="185"/>
      <c r="I225" s="185"/>
      <c r="J225" s="185"/>
      <c r="K225" s="185"/>
      <c r="L225" s="185"/>
      <c r="M225" s="185"/>
      <c r="N225" s="185"/>
    </row>
    <row r="226" spans="1:14" x14ac:dyDescent="0.25">
      <c r="A226" t="s">
        <v>195</v>
      </c>
      <c r="B226" s="185"/>
      <c r="C226" s="185"/>
      <c r="D226" s="185"/>
      <c r="E226" s="185"/>
      <c r="F226" s="185"/>
      <c r="G226" s="185"/>
      <c r="H226" s="185"/>
      <c r="I226" s="185"/>
      <c r="J226" s="185"/>
      <c r="K226" s="185"/>
      <c r="L226" s="185"/>
      <c r="M226" s="185"/>
      <c r="N226" s="185"/>
    </row>
    <row r="227" spans="1:14" x14ac:dyDescent="0.25">
      <c r="A227" t="s">
        <v>200</v>
      </c>
      <c r="B227" s="185"/>
      <c r="C227" s="185"/>
      <c r="D227" s="185"/>
      <c r="E227" s="185"/>
      <c r="F227" s="185"/>
      <c r="G227" s="185"/>
      <c r="H227" s="185"/>
      <c r="I227" s="185"/>
      <c r="J227" s="185"/>
      <c r="K227" s="185"/>
      <c r="L227" s="185"/>
      <c r="M227" s="185"/>
      <c r="N227" s="185"/>
    </row>
    <row r="228" spans="1:14" x14ac:dyDescent="0.25">
      <c r="A228" t="s">
        <v>195</v>
      </c>
      <c r="B228" s="185"/>
      <c r="C228" s="185"/>
      <c r="D228" s="185"/>
      <c r="E228" s="185"/>
      <c r="F228" s="185"/>
      <c r="G228" s="185"/>
      <c r="H228" s="185"/>
      <c r="I228" s="185"/>
      <c r="J228" s="185"/>
      <c r="K228" s="185"/>
      <c r="L228" s="185"/>
      <c r="M228" s="185"/>
      <c r="N228" s="185"/>
    </row>
    <row r="229" spans="1:14" x14ac:dyDescent="0.25">
      <c r="A229" t="s">
        <v>195</v>
      </c>
      <c r="B229" s="185"/>
      <c r="C229" s="185"/>
      <c r="D229" s="185"/>
      <c r="E229" s="185"/>
      <c r="F229" s="185"/>
      <c r="G229" s="185"/>
      <c r="H229" s="185"/>
      <c r="I229" s="185"/>
      <c r="J229" s="185"/>
      <c r="K229" s="185"/>
      <c r="L229" s="185"/>
      <c r="M229" s="185"/>
      <c r="N229" s="185"/>
    </row>
    <row r="230" spans="1:14" x14ac:dyDescent="0.25">
      <c r="A230" t="s">
        <v>200</v>
      </c>
      <c r="B230" s="185"/>
      <c r="C230" s="185"/>
      <c r="D230" s="185"/>
      <c r="E230" s="185"/>
      <c r="F230" s="185"/>
      <c r="G230" s="185"/>
      <c r="H230" s="185"/>
      <c r="I230" s="185"/>
      <c r="J230" s="185"/>
      <c r="K230" s="185"/>
      <c r="L230" s="185"/>
      <c r="M230" s="185"/>
      <c r="N230" s="185"/>
    </row>
    <row r="231" spans="1:14" x14ac:dyDescent="0.25">
      <c r="A231" t="s">
        <v>200</v>
      </c>
      <c r="B231" s="185"/>
      <c r="C231" s="185"/>
      <c r="D231" s="185"/>
      <c r="E231" s="185"/>
      <c r="F231" s="185"/>
      <c r="G231" s="185"/>
      <c r="H231" s="185"/>
      <c r="I231" s="185"/>
      <c r="J231" s="185"/>
      <c r="K231" s="185"/>
      <c r="L231" s="185"/>
      <c r="M231" s="185"/>
      <c r="N231" s="185"/>
    </row>
    <row r="232" spans="1:14" x14ac:dyDescent="0.25">
      <c r="A232" t="s">
        <v>200</v>
      </c>
      <c r="B232" s="185"/>
      <c r="C232" s="185"/>
      <c r="D232" s="185"/>
      <c r="E232" s="185"/>
      <c r="F232" s="185"/>
      <c r="G232" s="185"/>
      <c r="H232" s="185"/>
      <c r="I232" s="185"/>
      <c r="J232" s="185"/>
      <c r="K232" s="185"/>
      <c r="L232" s="185"/>
      <c r="M232" s="185"/>
      <c r="N232" s="185"/>
    </row>
    <row r="233" spans="1:14" x14ac:dyDescent="0.25">
      <c r="A233" t="s">
        <v>200</v>
      </c>
      <c r="B233" s="185"/>
      <c r="C233" s="185"/>
      <c r="D233" s="185"/>
      <c r="E233" s="185"/>
      <c r="F233" s="185"/>
      <c r="G233" s="185"/>
      <c r="H233" s="185"/>
      <c r="I233" s="185"/>
      <c r="J233" s="185"/>
      <c r="K233" s="185"/>
      <c r="L233" s="185"/>
      <c r="M233" s="185"/>
      <c r="N233" s="185"/>
    </row>
    <row r="234" spans="1:14" x14ac:dyDescent="0.25">
      <c r="A234" t="s">
        <v>200</v>
      </c>
      <c r="B234" s="185"/>
      <c r="C234" s="185"/>
      <c r="D234" s="185"/>
      <c r="E234" s="185"/>
      <c r="F234" s="185"/>
      <c r="G234" s="185"/>
      <c r="H234" s="185"/>
      <c r="I234" s="185"/>
      <c r="J234" s="185"/>
      <c r="K234" s="185"/>
      <c r="L234" s="185"/>
      <c r="M234" s="185"/>
      <c r="N234" s="185"/>
    </row>
    <row r="235" spans="1:14" x14ac:dyDescent="0.25">
      <c r="A235" t="s">
        <v>195</v>
      </c>
      <c r="B235" s="185"/>
      <c r="C235" s="185"/>
      <c r="D235" s="185"/>
      <c r="E235" s="185"/>
      <c r="F235" s="185"/>
      <c r="G235" s="185"/>
      <c r="H235" s="185"/>
      <c r="I235" s="185"/>
      <c r="J235" s="185"/>
      <c r="K235" s="185"/>
      <c r="L235" s="185"/>
      <c r="M235" s="185"/>
      <c r="N235" s="185"/>
    </row>
    <row r="236" spans="1:14" x14ac:dyDescent="0.25">
      <c r="A236" t="s">
        <v>200</v>
      </c>
      <c r="B236" s="185"/>
      <c r="C236" s="185"/>
      <c r="D236" s="185"/>
      <c r="E236" s="185"/>
      <c r="F236" s="185"/>
      <c r="G236" s="185"/>
      <c r="H236" s="185"/>
      <c r="I236" s="185"/>
      <c r="J236" s="185"/>
      <c r="K236" s="185"/>
      <c r="L236" s="185"/>
      <c r="M236" s="185"/>
      <c r="N236" s="185"/>
    </row>
    <row r="237" spans="1:14" x14ac:dyDescent="0.25">
      <c r="A237" t="s">
        <v>195</v>
      </c>
      <c r="B237" s="185"/>
      <c r="C237" s="185"/>
      <c r="D237" s="185"/>
      <c r="E237" s="185"/>
      <c r="F237" s="185"/>
      <c r="G237" s="185"/>
      <c r="H237" s="185"/>
      <c r="I237" s="185"/>
      <c r="J237" s="185"/>
      <c r="K237" s="185"/>
      <c r="L237" s="185"/>
      <c r="M237" s="185"/>
      <c r="N237" s="185"/>
    </row>
    <row r="238" spans="1:14" x14ac:dyDescent="0.25">
      <c r="A238" t="s">
        <v>200</v>
      </c>
      <c r="B238" s="185"/>
      <c r="C238" s="185"/>
      <c r="D238" s="185"/>
      <c r="E238" s="185"/>
      <c r="F238" s="185"/>
      <c r="G238" s="185"/>
      <c r="H238" s="185"/>
      <c r="I238" s="185"/>
      <c r="J238" s="185"/>
      <c r="K238" s="185"/>
      <c r="L238" s="185"/>
      <c r="M238" s="185"/>
      <c r="N238" s="185"/>
    </row>
    <row r="239" spans="1:14" x14ac:dyDescent="0.25">
      <c r="A239" t="s">
        <v>195</v>
      </c>
      <c r="B239" s="185"/>
      <c r="C239" s="185"/>
      <c r="D239" s="185"/>
      <c r="E239" s="185"/>
      <c r="F239" s="185"/>
      <c r="G239" s="185"/>
      <c r="H239" s="185"/>
      <c r="I239" s="185"/>
      <c r="J239" s="185"/>
      <c r="K239" s="185"/>
      <c r="L239" s="185"/>
      <c r="M239" s="185"/>
      <c r="N239" s="185"/>
    </row>
    <row r="240" spans="1:14" x14ac:dyDescent="0.25">
      <c r="A240" t="s">
        <v>200</v>
      </c>
      <c r="B240" s="185"/>
      <c r="C240" s="185"/>
      <c r="D240" s="185"/>
      <c r="E240" s="185"/>
      <c r="F240" s="185"/>
      <c r="G240" s="185"/>
      <c r="H240" s="185"/>
      <c r="I240" s="185"/>
      <c r="J240" s="185"/>
      <c r="K240" s="185"/>
      <c r="L240" s="185"/>
      <c r="M240" s="185"/>
      <c r="N240" s="185"/>
    </row>
    <row r="241" spans="1:14" x14ac:dyDescent="0.25">
      <c r="A241" t="s">
        <v>200</v>
      </c>
      <c r="B241" s="185"/>
      <c r="C241" s="185"/>
      <c r="D241" s="185"/>
      <c r="E241" s="185"/>
      <c r="F241" s="185"/>
      <c r="G241" s="185"/>
      <c r="H241" s="185"/>
      <c r="I241" s="185"/>
      <c r="J241" s="185"/>
      <c r="K241" s="185"/>
      <c r="L241" s="185"/>
      <c r="M241" s="185"/>
      <c r="N241" s="185"/>
    </row>
    <row r="242" spans="1:14" x14ac:dyDescent="0.25">
      <c r="A242" t="s">
        <v>1744</v>
      </c>
      <c r="B242" s="185"/>
      <c r="C242" s="185"/>
      <c r="D242" s="185"/>
      <c r="E242" s="185"/>
      <c r="F242" s="185"/>
      <c r="G242" s="185"/>
      <c r="H242" s="185"/>
      <c r="I242" s="185"/>
      <c r="J242" s="185"/>
      <c r="K242" s="185"/>
      <c r="L242" s="185"/>
      <c r="M242" s="185"/>
      <c r="N242" s="185"/>
    </row>
    <row r="243" spans="1:14" x14ac:dyDescent="0.25">
      <c r="A243" t="s">
        <v>195</v>
      </c>
      <c r="B243" s="185"/>
      <c r="C243" s="185"/>
      <c r="D243" s="185"/>
      <c r="E243" s="185"/>
      <c r="F243" s="185"/>
      <c r="G243" s="185"/>
      <c r="H243" s="185"/>
      <c r="I243" s="185"/>
      <c r="J243" s="185"/>
      <c r="K243" s="185"/>
      <c r="L243" s="185"/>
      <c r="M243" s="185"/>
      <c r="N243" s="185"/>
    </row>
    <row r="244" spans="1:14" x14ac:dyDescent="0.25">
      <c r="A244" t="s">
        <v>195</v>
      </c>
      <c r="B244" s="185"/>
      <c r="C244" s="185"/>
      <c r="D244" s="185"/>
      <c r="E244" s="185"/>
      <c r="F244" s="185"/>
      <c r="G244" s="185"/>
      <c r="H244" s="185"/>
      <c r="I244" s="185"/>
      <c r="J244" s="185"/>
      <c r="K244" s="185"/>
      <c r="L244" s="185"/>
      <c r="M244" s="185"/>
      <c r="N244" s="185"/>
    </row>
    <row r="245" spans="1:14" x14ac:dyDescent="0.25">
      <c r="A245" t="s">
        <v>200</v>
      </c>
      <c r="B245" s="185"/>
      <c r="C245" s="185"/>
      <c r="D245" s="185"/>
      <c r="E245" s="185"/>
      <c r="F245" s="185"/>
      <c r="G245" s="185"/>
      <c r="H245" s="185"/>
      <c r="I245" s="185"/>
      <c r="J245" s="185"/>
      <c r="K245" s="185"/>
      <c r="L245" s="185"/>
      <c r="M245" s="185"/>
      <c r="N245" s="185"/>
    </row>
    <row r="246" spans="1:14" x14ac:dyDescent="0.25">
      <c r="A246" t="s">
        <v>1753</v>
      </c>
      <c r="B246" s="185"/>
      <c r="C246" s="185"/>
      <c r="D246" s="185"/>
      <c r="E246" s="185"/>
      <c r="F246" s="185"/>
      <c r="G246" s="185"/>
      <c r="H246" s="185"/>
      <c r="I246" s="185"/>
      <c r="J246" s="185"/>
      <c r="K246" s="185"/>
      <c r="L246" s="185"/>
      <c r="M246" s="185"/>
      <c r="N246" s="185"/>
    </row>
    <row r="247" spans="1:14" x14ac:dyDescent="0.25">
      <c r="A247" t="s">
        <v>195</v>
      </c>
      <c r="B247" s="185"/>
      <c r="C247" s="185"/>
      <c r="D247" s="185"/>
      <c r="E247" s="185"/>
      <c r="F247" s="185"/>
      <c r="G247" s="185"/>
      <c r="H247" s="185"/>
      <c r="I247" s="185"/>
      <c r="J247" s="185"/>
      <c r="K247" s="185"/>
      <c r="L247" s="185"/>
      <c r="M247" s="185"/>
      <c r="N247" s="185"/>
    </row>
    <row r="248" spans="1:14" x14ac:dyDescent="0.25">
      <c r="A248" t="s">
        <v>195</v>
      </c>
      <c r="B248" s="185"/>
      <c r="C248" s="185"/>
      <c r="D248" s="185"/>
      <c r="E248" s="185"/>
      <c r="F248" s="185"/>
      <c r="G248" s="185"/>
      <c r="H248" s="185"/>
      <c r="I248" s="185"/>
      <c r="J248" s="185"/>
      <c r="K248" s="185"/>
      <c r="L248" s="185"/>
      <c r="M248" s="185"/>
      <c r="N248" s="185"/>
    </row>
    <row r="249" spans="1:14" x14ac:dyDescent="0.25">
      <c r="A249" t="s">
        <v>195</v>
      </c>
      <c r="B249" s="185"/>
      <c r="C249" s="185"/>
      <c r="D249" s="185"/>
      <c r="E249" s="185"/>
      <c r="F249" s="185"/>
      <c r="G249" s="185"/>
      <c r="H249" s="185"/>
      <c r="I249" s="185"/>
      <c r="J249" s="185"/>
      <c r="K249" s="185"/>
      <c r="L249" s="185"/>
      <c r="M249" s="185"/>
      <c r="N249" s="185"/>
    </row>
    <row r="250" spans="1:14" x14ac:dyDescent="0.25">
      <c r="A250" t="s">
        <v>200</v>
      </c>
      <c r="B250" s="185"/>
      <c r="C250" s="185"/>
      <c r="D250" s="185"/>
      <c r="E250" s="185"/>
      <c r="F250" s="185"/>
      <c r="G250" s="185"/>
      <c r="H250" s="185"/>
      <c r="I250" s="185"/>
      <c r="J250" s="185"/>
      <c r="K250" s="185"/>
      <c r="L250" s="185"/>
      <c r="M250" s="185"/>
      <c r="N250" s="185"/>
    </row>
    <row r="251" spans="1:14" x14ac:dyDescent="0.25">
      <c r="A251" t="s">
        <v>200</v>
      </c>
      <c r="B251" s="185"/>
      <c r="C251" s="185"/>
      <c r="D251" s="185"/>
      <c r="E251" s="185"/>
      <c r="F251" s="185"/>
      <c r="G251" s="185"/>
      <c r="H251" s="185"/>
      <c r="I251" s="185"/>
      <c r="J251" s="185"/>
      <c r="K251" s="185"/>
      <c r="L251" s="185"/>
      <c r="M251" s="185"/>
      <c r="N251" s="185"/>
    </row>
    <row r="252" spans="1:14" x14ac:dyDescent="0.25">
      <c r="A252" t="s">
        <v>200</v>
      </c>
      <c r="B252" s="185"/>
      <c r="C252" s="185"/>
      <c r="D252" s="185"/>
      <c r="E252" s="185"/>
      <c r="F252" s="185"/>
      <c r="G252" s="185"/>
      <c r="H252" s="185"/>
      <c r="I252" s="185"/>
      <c r="J252" s="185"/>
      <c r="K252" s="185"/>
      <c r="L252" s="185"/>
      <c r="M252" s="185"/>
      <c r="N252" s="185"/>
    </row>
    <row r="253" spans="1:14" x14ac:dyDescent="0.25">
      <c r="A253" t="s">
        <v>200</v>
      </c>
      <c r="B253" s="185"/>
      <c r="C253" s="185"/>
      <c r="D253" s="185"/>
      <c r="E253" s="185"/>
      <c r="F253" s="185"/>
      <c r="G253" s="185"/>
      <c r="H253" s="185"/>
      <c r="I253" s="185"/>
      <c r="J253" s="185"/>
      <c r="K253" s="185"/>
      <c r="L253" s="185"/>
      <c r="M253" s="185"/>
      <c r="N253" s="185"/>
    </row>
    <row r="254" spans="1:14" x14ac:dyDescent="0.25">
      <c r="A254" t="s">
        <v>200</v>
      </c>
      <c r="B254" s="185"/>
      <c r="C254" s="185"/>
      <c r="D254" s="185"/>
      <c r="E254" s="185"/>
      <c r="F254" s="185"/>
      <c r="G254" s="185"/>
      <c r="H254" s="185"/>
      <c r="I254" s="185"/>
      <c r="J254" s="185"/>
      <c r="K254" s="185"/>
      <c r="L254" s="185"/>
      <c r="M254" s="185"/>
      <c r="N254" s="185"/>
    </row>
    <row r="255" spans="1:14" x14ac:dyDescent="0.25">
      <c r="A255" t="s">
        <v>195</v>
      </c>
      <c r="B255" s="185"/>
      <c r="C255" s="185"/>
      <c r="D255" s="185"/>
      <c r="E255" s="185"/>
      <c r="F255" s="185"/>
      <c r="G255" s="185"/>
      <c r="H255" s="185"/>
      <c r="I255" s="185"/>
      <c r="J255" s="185"/>
      <c r="K255" s="185"/>
      <c r="L255" s="185"/>
      <c r="M255" s="185"/>
      <c r="N255" s="185"/>
    </row>
    <row r="256" spans="1:14" x14ac:dyDescent="0.25">
      <c r="A256" t="s">
        <v>200</v>
      </c>
      <c r="B256" s="185"/>
      <c r="C256" s="185"/>
      <c r="D256" s="185"/>
      <c r="E256" s="185"/>
      <c r="F256" s="185"/>
      <c r="G256" s="185"/>
      <c r="H256" s="185"/>
      <c r="I256" s="185"/>
      <c r="J256" s="185"/>
      <c r="K256" s="185"/>
      <c r="L256" s="185"/>
      <c r="M256" s="185"/>
      <c r="N256" s="185"/>
    </row>
    <row r="257" spans="1:14" x14ac:dyDescent="0.25">
      <c r="A257" t="s">
        <v>200</v>
      </c>
      <c r="B257" s="185"/>
      <c r="C257" s="185"/>
      <c r="D257" s="185"/>
      <c r="E257" s="185"/>
      <c r="F257" s="185"/>
      <c r="G257" s="185"/>
      <c r="H257" s="185"/>
      <c r="I257" s="185"/>
      <c r="J257" s="185"/>
      <c r="K257" s="185"/>
      <c r="L257" s="185"/>
      <c r="M257" s="185"/>
      <c r="N257" s="185"/>
    </row>
    <row r="258" spans="1:14" x14ac:dyDescent="0.25">
      <c r="A258" t="s">
        <v>200</v>
      </c>
      <c r="B258" s="185"/>
      <c r="C258" s="185"/>
      <c r="D258" s="185"/>
      <c r="E258" s="185"/>
      <c r="F258" s="185"/>
      <c r="G258" s="185"/>
      <c r="H258" s="185"/>
      <c r="I258" s="185"/>
      <c r="J258" s="185"/>
      <c r="K258" s="185"/>
      <c r="L258" s="185"/>
      <c r="M258" s="185"/>
      <c r="N258" s="185"/>
    </row>
    <row r="259" spans="1:14" x14ac:dyDescent="0.25">
      <c r="A259" t="s">
        <v>195</v>
      </c>
      <c r="B259" s="185"/>
      <c r="C259" s="185"/>
      <c r="D259" s="185"/>
      <c r="E259" s="185"/>
      <c r="F259" s="185"/>
      <c r="G259" s="185"/>
      <c r="H259" s="185"/>
      <c r="I259" s="185"/>
      <c r="J259" s="185"/>
      <c r="K259" s="185"/>
      <c r="L259" s="185"/>
      <c r="M259" s="185"/>
      <c r="N259" s="185"/>
    </row>
    <row r="260" spans="1:14" x14ac:dyDescent="0.25">
      <c r="A260" t="s">
        <v>195</v>
      </c>
      <c r="B260" s="185"/>
      <c r="C260" s="185"/>
      <c r="D260" s="185"/>
      <c r="E260" s="185"/>
      <c r="F260" s="185"/>
      <c r="G260" s="185"/>
      <c r="H260" s="185"/>
      <c r="I260" s="185"/>
      <c r="J260" s="185"/>
      <c r="K260" s="185"/>
      <c r="L260" s="185"/>
      <c r="M260" s="185"/>
      <c r="N260" s="185"/>
    </row>
    <row r="261" spans="1:14" x14ac:dyDescent="0.25">
      <c r="A261" t="s">
        <v>195</v>
      </c>
      <c r="B261" s="185"/>
      <c r="C261" s="185"/>
      <c r="D261" s="185"/>
      <c r="E261" s="185"/>
      <c r="F261" s="185"/>
      <c r="G261" s="185"/>
      <c r="H261" s="185"/>
      <c r="I261" s="185"/>
      <c r="J261" s="185"/>
      <c r="K261" s="185"/>
      <c r="L261" s="185"/>
      <c r="M261" s="185"/>
      <c r="N261" s="185"/>
    </row>
    <row r="262" spans="1:14" x14ac:dyDescent="0.25">
      <c r="A262" t="s">
        <v>195</v>
      </c>
      <c r="B262" s="185"/>
      <c r="C262" s="185"/>
      <c r="D262" s="185"/>
      <c r="E262" s="185"/>
      <c r="F262" s="185"/>
      <c r="G262" s="185"/>
      <c r="H262" s="185"/>
      <c r="I262" s="185"/>
      <c r="J262" s="185"/>
      <c r="K262" s="185"/>
      <c r="L262" s="185"/>
      <c r="M262" s="185"/>
      <c r="N262" s="185"/>
    </row>
    <row r="263" spans="1:14" x14ac:dyDescent="0.25">
      <c r="A263" t="s">
        <v>195</v>
      </c>
      <c r="B263" s="185"/>
      <c r="C263" s="185"/>
      <c r="D263" s="185"/>
      <c r="E263" s="185"/>
      <c r="F263" s="185"/>
      <c r="G263" s="185"/>
      <c r="H263" s="185"/>
      <c r="I263" s="185"/>
      <c r="J263" s="185"/>
      <c r="K263" s="185"/>
      <c r="L263" s="185"/>
      <c r="M263" s="185"/>
      <c r="N263" s="185"/>
    </row>
    <row r="264" spans="1:14" x14ac:dyDescent="0.25">
      <c r="A264" t="s">
        <v>195</v>
      </c>
      <c r="B264" s="185"/>
      <c r="C264" s="185"/>
      <c r="D264" s="185"/>
      <c r="E264" s="185"/>
      <c r="F264" s="185"/>
      <c r="G264" s="185"/>
      <c r="H264" s="185"/>
      <c r="I264" s="185"/>
      <c r="J264" s="185"/>
      <c r="K264" s="185"/>
      <c r="L264" s="185"/>
      <c r="M264" s="185"/>
      <c r="N264" s="185"/>
    </row>
    <row r="265" spans="1:14" x14ac:dyDescent="0.25">
      <c r="A265" t="s">
        <v>195</v>
      </c>
      <c r="B265" s="185"/>
      <c r="C265" s="185"/>
      <c r="D265" s="185"/>
      <c r="E265" s="185"/>
      <c r="F265" s="185"/>
      <c r="G265" s="185"/>
      <c r="H265" s="185"/>
      <c r="I265" s="185"/>
      <c r="J265" s="185"/>
      <c r="K265" s="185"/>
      <c r="L265" s="185"/>
      <c r="M265" s="185"/>
      <c r="N265" s="185"/>
    </row>
    <row r="266" spans="1:14" x14ac:dyDescent="0.25">
      <c r="A266" t="s">
        <v>195</v>
      </c>
      <c r="B266" s="185"/>
      <c r="C266" s="185"/>
      <c r="D266" s="185"/>
      <c r="E266" s="185"/>
      <c r="F266" s="185"/>
      <c r="G266" s="185"/>
      <c r="H266" s="185"/>
      <c r="I266" s="185"/>
      <c r="J266" s="185"/>
      <c r="K266" s="185"/>
      <c r="L266" s="185"/>
      <c r="M266" s="185"/>
      <c r="N266" s="185"/>
    </row>
    <row r="267" spans="1:14" x14ac:dyDescent="0.25">
      <c r="A267" t="s">
        <v>200</v>
      </c>
      <c r="B267" s="185"/>
      <c r="C267" s="185"/>
      <c r="D267" s="185"/>
      <c r="E267" s="185"/>
      <c r="F267" s="185"/>
      <c r="G267" s="185"/>
      <c r="H267" s="185"/>
      <c r="I267" s="185"/>
      <c r="J267" s="185"/>
      <c r="K267" s="185"/>
      <c r="L267" s="185"/>
      <c r="M267" s="185"/>
      <c r="N267" s="185"/>
    </row>
    <row r="268" spans="1:14" x14ac:dyDescent="0.25">
      <c r="A268" t="s">
        <v>195</v>
      </c>
      <c r="B268" s="185"/>
      <c r="C268" s="185"/>
      <c r="D268" s="185"/>
      <c r="E268" s="185"/>
      <c r="F268" s="185"/>
      <c r="G268" s="185"/>
      <c r="H268" s="185"/>
      <c r="I268" s="185"/>
      <c r="J268" s="185"/>
      <c r="K268" s="185"/>
      <c r="L268" s="185"/>
      <c r="M268" s="185"/>
      <c r="N268" s="185"/>
    </row>
    <row r="269" spans="1:14" x14ac:dyDescent="0.25">
      <c r="A269" t="s">
        <v>195</v>
      </c>
      <c r="B269" s="185"/>
      <c r="C269" s="185"/>
      <c r="D269" s="185"/>
      <c r="E269" s="185"/>
      <c r="F269" s="185"/>
      <c r="G269" s="185"/>
      <c r="H269" s="185"/>
      <c r="I269" s="185"/>
      <c r="J269" s="185"/>
      <c r="K269" s="185"/>
      <c r="L269" s="185"/>
      <c r="M269" s="185"/>
      <c r="N269" s="185"/>
    </row>
    <row r="270" spans="1:14" x14ac:dyDescent="0.25">
      <c r="A270" t="s">
        <v>195</v>
      </c>
      <c r="B270" s="185"/>
      <c r="C270" s="185"/>
      <c r="D270" s="185"/>
      <c r="E270" s="185"/>
      <c r="F270" s="185"/>
      <c r="G270" s="185"/>
      <c r="H270" s="185"/>
      <c r="I270" s="185"/>
      <c r="J270" s="185"/>
      <c r="K270" s="185"/>
      <c r="L270" s="185"/>
      <c r="M270" s="185"/>
      <c r="N270" s="185"/>
    </row>
    <row r="271" spans="1:14" x14ac:dyDescent="0.25">
      <c r="A271" t="s">
        <v>200</v>
      </c>
      <c r="B271" s="185"/>
      <c r="C271" s="185"/>
      <c r="D271" s="185"/>
      <c r="E271" s="185"/>
      <c r="F271" s="185"/>
      <c r="G271" s="185"/>
      <c r="H271" s="185"/>
      <c r="I271" s="185"/>
      <c r="J271" s="185"/>
      <c r="K271" s="185"/>
      <c r="L271" s="185"/>
      <c r="M271" s="185"/>
      <c r="N271" s="185"/>
    </row>
    <row r="272" spans="1:14" x14ac:dyDescent="0.25">
      <c r="A272" t="s">
        <v>200</v>
      </c>
    </row>
    <row r="273" spans="1:1" x14ac:dyDescent="0.25">
      <c r="A273" t="s">
        <v>200</v>
      </c>
    </row>
    <row r="274" spans="1:1" x14ac:dyDescent="0.25">
      <c r="A274" t="s">
        <v>200</v>
      </c>
    </row>
    <row r="275" spans="1:1" x14ac:dyDescent="0.25">
      <c r="A275" t="s">
        <v>200</v>
      </c>
    </row>
    <row r="276" spans="1:1" x14ac:dyDescent="0.25">
      <c r="A276" t="s">
        <v>200</v>
      </c>
    </row>
    <row r="277" spans="1:1" x14ac:dyDescent="0.25">
      <c r="A277" t="s">
        <v>200</v>
      </c>
    </row>
    <row r="278" spans="1:1" x14ac:dyDescent="0.25">
      <c r="A278" t="s">
        <v>200</v>
      </c>
    </row>
    <row r="279" spans="1:1" x14ac:dyDescent="0.25">
      <c r="A279" t="s">
        <v>200</v>
      </c>
    </row>
    <row r="280" spans="1:1" x14ac:dyDescent="0.25">
      <c r="A280" t="s">
        <v>200</v>
      </c>
    </row>
    <row r="281" spans="1:1" x14ac:dyDescent="0.25">
      <c r="A281" t="s">
        <v>195</v>
      </c>
    </row>
    <row r="282" spans="1:1" x14ac:dyDescent="0.25">
      <c r="A282" t="s">
        <v>195</v>
      </c>
    </row>
    <row r="283" spans="1:1" x14ac:dyDescent="0.25">
      <c r="A283" t="s">
        <v>200</v>
      </c>
    </row>
    <row r="284" spans="1:1" x14ac:dyDescent="0.25">
      <c r="A284" t="s">
        <v>200</v>
      </c>
    </row>
    <row r="285" spans="1:1" x14ac:dyDescent="0.25">
      <c r="A285" t="s">
        <v>195</v>
      </c>
    </row>
    <row r="286" spans="1:1" x14ac:dyDescent="0.25">
      <c r="A286" t="s">
        <v>195</v>
      </c>
    </row>
    <row r="287" spans="1:1" x14ac:dyDescent="0.25">
      <c r="A287" t="s">
        <v>195</v>
      </c>
    </row>
    <row r="288" spans="1:1" x14ac:dyDescent="0.25">
      <c r="A288" t="s">
        <v>195</v>
      </c>
    </row>
    <row r="289" spans="1:1" x14ac:dyDescent="0.25">
      <c r="A289" t="s">
        <v>195</v>
      </c>
    </row>
    <row r="290" spans="1:1" x14ac:dyDescent="0.25">
      <c r="A290" t="s">
        <v>195</v>
      </c>
    </row>
    <row r="291" spans="1:1" x14ac:dyDescent="0.25">
      <c r="A291" t="s">
        <v>195</v>
      </c>
    </row>
    <row r="292" spans="1:1" x14ac:dyDescent="0.25">
      <c r="A292" t="s">
        <v>195</v>
      </c>
    </row>
    <row r="293" spans="1:1" x14ac:dyDescent="0.25">
      <c r="A293" t="s">
        <v>195</v>
      </c>
    </row>
    <row r="294" spans="1:1" x14ac:dyDescent="0.25">
      <c r="A294" t="s">
        <v>195</v>
      </c>
    </row>
    <row r="295" spans="1:1" x14ac:dyDescent="0.25">
      <c r="A295" t="s">
        <v>195</v>
      </c>
    </row>
    <row r="296" spans="1:1" x14ac:dyDescent="0.25">
      <c r="A296" t="s">
        <v>200</v>
      </c>
    </row>
    <row r="297" spans="1:1" x14ac:dyDescent="0.25">
      <c r="A297" t="s">
        <v>200</v>
      </c>
    </row>
    <row r="298" spans="1:1" x14ac:dyDescent="0.25">
      <c r="A298" t="s">
        <v>200</v>
      </c>
    </row>
    <row r="299" spans="1:1" x14ac:dyDescent="0.25">
      <c r="A299" t="s">
        <v>200</v>
      </c>
    </row>
    <row r="300" spans="1:1" x14ac:dyDescent="0.25">
      <c r="A300" t="s">
        <v>200</v>
      </c>
    </row>
    <row r="301" spans="1:1" x14ac:dyDescent="0.25">
      <c r="A301" t="s">
        <v>200</v>
      </c>
    </row>
    <row r="302" spans="1:1" x14ac:dyDescent="0.25">
      <c r="A302" t="s">
        <v>200</v>
      </c>
    </row>
    <row r="303" spans="1:1" x14ac:dyDescent="0.25">
      <c r="A303" t="s">
        <v>200</v>
      </c>
    </row>
    <row r="304" spans="1:1" x14ac:dyDescent="0.25">
      <c r="A304" t="s">
        <v>200</v>
      </c>
    </row>
    <row r="305" spans="1:1" x14ac:dyDescent="0.25">
      <c r="A305" t="s">
        <v>200</v>
      </c>
    </row>
    <row r="306" spans="1:1" x14ac:dyDescent="0.25">
      <c r="A306" t="s">
        <v>200</v>
      </c>
    </row>
    <row r="307" spans="1:1" x14ac:dyDescent="0.25">
      <c r="A307" t="s">
        <v>200</v>
      </c>
    </row>
    <row r="308" spans="1:1" x14ac:dyDescent="0.25">
      <c r="A308" t="s">
        <v>200</v>
      </c>
    </row>
    <row r="309" spans="1:1" x14ac:dyDescent="0.25">
      <c r="A309" t="s">
        <v>200</v>
      </c>
    </row>
    <row r="310" spans="1:1" x14ac:dyDescent="0.25">
      <c r="A310" t="s">
        <v>200</v>
      </c>
    </row>
    <row r="311" spans="1:1" x14ac:dyDescent="0.25">
      <c r="A311" t="s">
        <v>200</v>
      </c>
    </row>
    <row r="312" spans="1:1" x14ac:dyDescent="0.25">
      <c r="A312" t="s">
        <v>200</v>
      </c>
    </row>
    <row r="313" spans="1:1" x14ac:dyDescent="0.25">
      <c r="A313" t="s">
        <v>200</v>
      </c>
    </row>
    <row r="314" spans="1:1" x14ac:dyDescent="0.25">
      <c r="A314" t="s">
        <v>200</v>
      </c>
    </row>
    <row r="315" spans="1:1" x14ac:dyDescent="0.25">
      <c r="A315" t="s">
        <v>200</v>
      </c>
    </row>
    <row r="316" spans="1:1" x14ac:dyDescent="0.25">
      <c r="A316" t="s">
        <v>195</v>
      </c>
    </row>
    <row r="317" spans="1:1" x14ac:dyDescent="0.25">
      <c r="A317" t="s">
        <v>195</v>
      </c>
    </row>
    <row r="318" spans="1:1" x14ac:dyDescent="0.25">
      <c r="A318" t="s">
        <v>195</v>
      </c>
    </row>
    <row r="319" spans="1:1" x14ac:dyDescent="0.25">
      <c r="A319" t="s">
        <v>200</v>
      </c>
    </row>
    <row r="320" spans="1:1" x14ac:dyDescent="0.25">
      <c r="A320" t="s">
        <v>200</v>
      </c>
    </row>
    <row r="321" spans="1:1" x14ac:dyDescent="0.25">
      <c r="A321" t="s">
        <v>195</v>
      </c>
    </row>
    <row r="322" spans="1:1" x14ac:dyDescent="0.25">
      <c r="A322" t="s">
        <v>200</v>
      </c>
    </row>
    <row r="323" spans="1:1" x14ac:dyDescent="0.25">
      <c r="A323" t="s">
        <v>200</v>
      </c>
    </row>
    <row r="324" spans="1:1" x14ac:dyDescent="0.25">
      <c r="A324" t="s">
        <v>195</v>
      </c>
    </row>
    <row r="325" spans="1:1" x14ac:dyDescent="0.25">
      <c r="A325" t="s">
        <v>195</v>
      </c>
    </row>
    <row r="326" spans="1:1" x14ac:dyDescent="0.25">
      <c r="A326" t="s">
        <v>200</v>
      </c>
    </row>
    <row r="327" spans="1:1" x14ac:dyDescent="0.25">
      <c r="A327" t="s">
        <v>200</v>
      </c>
    </row>
    <row r="328" spans="1:1" x14ac:dyDescent="0.25">
      <c r="A328" t="s">
        <v>200</v>
      </c>
    </row>
    <row r="329" spans="1:1" x14ac:dyDescent="0.25">
      <c r="A329" t="s">
        <v>195</v>
      </c>
    </row>
    <row r="330" spans="1:1" x14ac:dyDescent="0.25">
      <c r="A330" t="s">
        <v>195</v>
      </c>
    </row>
    <row r="331" spans="1:1" x14ac:dyDescent="0.25">
      <c r="A331" t="s">
        <v>195</v>
      </c>
    </row>
    <row r="332" spans="1:1" x14ac:dyDescent="0.25">
      <c r="A332" t="s">
        <v>195</v>
      </c>
    </row>
    <row r="333" spans="1:1" x14ac:dyDescent="0.25">
      <c r="A333" t="s">
        <v>195</v>
      </c>
    </row>
    <row r="334" spans="1:1" x14ac:dyDescent="0.25">
      <c r="A334" t="s">
        <v>195</v>
      </c>
    </row>
    <row r="335" spans="1:1" x14ac:dyDescent="0.25">
      <c r="A335" t="s">
        <v>195</v>
      </c>
    </row>
    <row r="336" spans="1:1" x14ac:dyDescent="0.25">
      <c r="A336" t="s">
        <v>195</v>
      </c>
    </row>
    <row r="337" spans="1:1" x14ac:dyDescent="0.25">
      <c r="A337" t="s">
        <v>195</v>
      </c>
    </row>
    <row r="338" spans="1:1" x14ac:dyDescent="0.25">
      <c r="A338" t="s">
        <v>195</v>
      </c>
    </row>
    <row r="339" spans="1:1" x14ac:dyDescent="0.25">
      <c r="A339" t="s">
        <v>195</v>
      </c>
    </row>
    <row r="340" spans="1:1" x14ac:dyDescent="0.25">
      <c r="A340" t="s">
        <v>200</v>
      </c>
    </row>
    <row r="341" spans="1:1" x14ac:dyDescent="0.25">
      <c r="A341" t="s">
        <v>195</v>
      </c>
    </row>
    <row r="342" spans="1:1" x14ac:dyDescent="0.25">
      <c r="A342" t="s">
        <v>195</v>
      </c>
    </row>
    <row r="343" spans="1:1" x14ac:dyDescent="0.25">
      <c r="A343" t="s">
        <v>195</v>
      </c>
    </row>
    <row r="344" spans="1:1" x14ac:dyDescent="0.25">
      <c r="A344" t="s">
        <v>195</v>
      </c>
    </row>
    <row r="345" spans="1:1" x14ac:dyDescent="0.25">
      <c r="A345" t="s">
        <v>195</v>
      </c>
    </row>
    <row r="346" spans="1:1" x14ac:dyDescent="0.25">
      <c r="A346" t="s">
        <v>200</v>
      </c>
    </row>
    <row r="347" spans="1:1" x14ac:dyDescent="0.25">
      <c r="A347" t="s">
        <v>200</v>
      </c>
    </row>
    <row r="348" spans="1:1" x14ac:dyDescent="0.25">
      <c r="A348" t="s">
        <v>195</v>
      </c>
    </row>
    <row r="349" spans="1:1" x14ac:dyDescent="0.25">
      <c r="A349" t="s">
        <v>195</v>
      </c>
    </row>
    <row r="350" spans="1:1" x14ac:dyDescent="0.25">
      <c r="A350" t="s">
        <v>195</v>
      </c>
    </row>
    <row r="351" spans="1:1" x14ac:dyDescent="0.25">
      <c r="A351" t="s">
        <v>195</v>
      </c>
    </row>
    <row r="352" spans="1:1" x14ac:dyDescent="0.25">
      <c r="A352" t="s">
        <v>195</v>
      </c>
    </row>
    <row r="353" spans="1:1" x14ac:dyDescent="0.25">
      <c r="A353" t="s">
        <v>195</v>
      </c>
    </row>
    <row r="354" spans="1:1" x14ac:dyDescent="0.25">
      <c r="A354" t="s">
        <v>195</v>
      </c>
    </row>
    <row r="355" spans="1:1" x14ac:dyDescent="0.25">
      <c r="A355" t="s">
        <v>200</v>
      </c>
    </row>
    <row r="356" spans="1:1" x14ac:dyDescent="0.25">
      <c r="A356" t="s">
        <v>200</v>
      </c>
    </row>
    <row r="357" spans="1:1" x14ac:dyDescent="0.25">
      <c r="A357" t="s">
        <v>195</v>
      </c>
    </row>
    <row r="358" spans="1:1" x14ac:dyDescent="0.25">
      <c r="A358" t="s">
        <v>200</v>
      </c>
    </row>
    <row r="359" spans="1:1" x14ac:dyDescent="0.25">
      <c r="A359" t="s">
        <v>200</v>
      </c>
    </row>
    <row r="360" spans="1:1" x14ac:dyDescent="0.25">
      <c r="A360" t="s">
        <v>200</v>
      </c>
    </row>
    <row r="361" spans="1:1" x14ac:dyDescent="0.25">
      <c r="A361" t="s">
        <v>195</v>
      </c>
    </row>
    <row r="362" spans="1:1" x14ac:dyDescent="0.25">
      <c r="A362" t="s">
        <v>195</v>
      </c>
    </row>
    <row r="363" spans="1:1" x14ac:dyDescent="0.25">
      <c r="A363" t="s">
        <v>195</v>
      </c>
    </row>
    <row r="364" spans="1:1" x14ac:dyDescent="0.25">
      <c r="A364" t="s">
        <v>195</v>
      </c>
    </row>
    <row r="365" spans="1:1" x14ac:dyDescent="0.25">
      <c r="A365" t="s">
        <v>195</v>
      </c>
    </row>
    <row r="366" spans="1:1" x14ac:dyDescent="0.25">
      <c r="A366" t="s">
        <v>195</v>
      </c>
    </row>
    <row r="367" spans="1:1" x14ac:dyDescent="0.25">
      <c r="A367" t="s">
        <v>195</v>
      </c>
    </row>
    <row r="368" spans="1:1" x14ac:dyDescent="0.25">
      <c r="A368" t="s">
        <v>200</v>
      </c>
    </row>
    <row r="369" spans="1:1" x14ac:dyDescent="0.25">
      <c r="A369" t="s">
        <v>195</v>
      </c>
    </row>
    <row r="370" spans="1:1" x14ac:dyDescent="0.25">
      <c r="A370" t="s">
        <v>200</v>
      </c>
    </row>
    <row r="371" spans="1:1" x14ac:dyDescent="0.25">
      <c r="A371" t="s">
        <v>195</v>
      </c>
    </row>
    <row r="372" spans="1:1" x14ac:dyDescent="0.25">
      <c r="A372" t="s">
        <v>200</v>
      </c>
    </row>
    <row r="373" spans="1:1" x14ac:dyDescent="0.25">
      <c r="A373" t="s">
        <v>195</v>
      </c>
    </row>
    <row r="374" spans="1:1" x14ac:dyDescent="0.25">
      <c r="A374" t="s">
        <v>195</v>
      </c>
    </row>
    <row r="375" spans="1:1" x14ac:dyDescent="0.25">
      <c r="A375" t="s">
        <v>200</v>
      </c>
    </row>
    <row r="376" spans="1:1" x14ac:dyDescent="0.25">
      <c r="A376" t="s">
        <v>195</v>
      </c>
    </row>
    <row r="377" spans="1:1" x14ac:dyDescent="0.25">
      <c r="A377" t="s">
        <v>200</v>
      </c>
    </row>
    <row r="378" spans="1:1" x14ac:dyDescent="0.25">
      <c r="A378" t="s">
        <v>200</v>
      </c>
    </row>
    <row r="379" spans="1:1" x14ac:dyDescent="0.25">
      <c r="A379" t="s">
        <v>195</v>
      </c>
    </row>
    <row r="380" spans="1:1" x14ac:dyDescent="0.25">
      <c r="A380" t="s">
        <v>195</v>
      </c>
    </row>
    <row r="381" spans="1:1" x14ac:dyDescent="0.25">
      <c r="A381" t="s">
        <v>195</v>
      </c>
    </row>
    <row r="382" spans="1:1" x14ac:dyDescent="0.25">
      <c r="A382" t="s">
        <v>200</v>
      </c>
    </row>
    <row r="383" spans="1:1" x14ac:dyDescent="0.25">
      <c r="A383" t="s">
        <v>195</v>
      </c>
    </row>
    <row r="384" spans="1:1" x14ac:dyDescent="0.25">
      <c r="A384" t="s">
        <v>195</v>
      </c>
    </row>
    <row r="385" spans="1:1" x14ac:dyDescent="0.25">
      <c r="A385" t="s">
        <v>195</v>
      </c>
    </row>
    <row r="386" spans="1:1" x14ac:dyDescent="0.25">
      <c r="A386" t="s">
        <v>195</v>
      </c>
    </row>
    <row r="387" spans="1:1" x14ac:dyDescent="0.25">
      <c r="A387" t="s">
        <v>195</v>
      </c>
    </row>
    <row r="388" spans="1:1" x14ac:dyDescent="0.25">
      <c r="A388" t="s">
        <v>195</v>
      </c>
    </row>
    <row r="389" spans="1:1" x14ac:dyDescent="0.25">
      <c r="A389" t="s">
        <v>195</v>
      </c>
    </row>
    <row r="390" spans="1:1" x14ac:dyDescent="0.25">
      <c r="A390" t="s">
        <v>195</v>
      </c>
    </row>
    <row r="391" spans="1:1" x14ac:dyDescent="0.25">
      <c r="A391" t="s">
        <v>195</v>
      </c>
    </row>
    <row r="392" spans="1:1" x14ac:dyDescent="0.25">
      <c r="A392" t="s">
        <v>195</v>
      </c>
    </row>
    <row r="393" spans="1:1" x14ac:dyDescent="0.25">
      <c r="A393" t="s">
        <v>200</v>
      </c>
    </row>
    <row r="394" spans="1:1" x14ac:dyDescent="0.25">
      <c r="A394" t="s">
        <v>195</v>
      </c>
    </row>
    <row r="395" spans="1:1" x14ac:dyDescent="0.25">
      <c r="A395" t="s">
        <v>200</v>
      </c>
    </row>
    <row r="396" spans="1:1" x14ac:dyDescent="0.25">
      <c r="A396" t="s">
        <v>200</v>
      </c>
    </row>
    <row r="397" spans="1:1" x14ac:dyDescent="0.25">
      <c r="A397" t="s">
        <v>200</v>
      </c>
    </row>
    <row r="398" spans="1:1" x14ac:dyDescent="0.25">
      <c r="A398" t="s">
        <v>200</v>
      </c>
    </row>
    <row r="399" spans="1:1" x14ac:dyDescent="0.25">
      <c r="A399" t="s">
        <v>2475</v>
      </c>
    </row>
    <row r="400" spans="1:1" x14ac:dyDescent="0.25">
      <c r="A400" t="s">
        <v>195</v>
      </c>
    </row>
    <row r="401" spans="1:1" x14ac:dyDescent="0.25">
      <c r="A401" t="s">
        <v>200</v>
      </c>
    </row>
    <row r="402" spans="1:1" x14ac:dyDescent="0.25">
      <c r="A402" t="s">
        <v>200</v>
      </c>
    </row>
    <row r="403" spans="1:1" x14ac:dyDescent="0.25">
      <c r="A403" t="s">
        <v>200</v>
      </c>
    </row>
    <row r="404" spans="1:1" x14ac:dyDescent="0.25">
      <c r="A404" t="s">
        <v>195</v>
      </c>
    </row>
    <row r="405" spans="1:1" x14ac:dyDescent="0.25">
      <c r="A405" t="s">
        <v>195</v>
      </c>
    </row>
    <row r="406" spans="1:1" x14ac:dyDescent="0.25">
      <c r="A406" t="s">
        <v>195</v>
      </c>
    </row>
    <row r="407" spans="1:1" x14ac:dyDescent="0.25">
      <c r="A407" t="s">
        <v>195</v>
      </c>
    </row>
    <row r="408" spans="1:1" x14ac:dyDescent="0.25">
      <c r="A408" t="s">
        <v>195</v>
      </c>
    </row>
    <row r="409" spans="1:1" x14ac:dyDescent="0.25">
      <c r="A409" t="s">
        <v>200</v>
      </c>
    </row>
    <row r="410" spans="1:1" x14ac:dyDescent="0.25">
      <c r="A410" t="s">
        <v>195</v>
      </c>
    </row>
    <row r="411" spans="1:1" x14ac:dyDescent="0.25">
      <c r="A411" t="s">
        <v>200</v>
      </c>
    </row>
    <row r="412" spans="1:1" x14ac:dyDescent="0.25">
      <c r="A412" t="s">
        <v>195</v>
      </c>
    </row>
    <row r="413" spans="1:1" x14ac:dyDescent="0.25">
      <c r="A413" t="s">
        <v>200</v>
      </c>
    </row>
    <row r="414" spans="1:1" x14ac:dyDescent="0.25">
      <c r="A414" t="s">
        <v>200</v>
      </c>
    </row>
    <row r="415" spans="1:1" x14ac:dyDescent="0.25">
      <c r="A415" t="s">
        <v>195</v>
      </c>
    </row>
    <row r="416" spans="1:1" x14ac:dyDescent="0.25">
      <c r="A416" t="s">
        <v>195</v>
      </c>
    </row>
    <row r="417" spans="1:1" x14ac:dyDescent="0.25">
      <c r="A417" t="s">
        <v>200</v>
      </c>
    </row>
    <row r="418" spans="1:1" x14ac:dyDescent="0.25">
      <c r="A418" t="s">
        <v>195</v>
      </c>
    </row>
    <row r="419" spans="1:1" x14ac:dyDescent="0.25">
      <c r="A419" t="s">
        <v>195</v>
      </c>
    </row>
    <row r="420" spans="1:1" x14ac:dyDescent="0.25">
      <c r="A420" t="s">
        <v>200</v>
      </c>
    </row>
    <row r="421" spans="1:1" x14ac:dyDescent="0.25">
      <c r="A421" t="s">
        <v>195</v>
      </c>
    </row>
    <row r="422" spans="1:1" x14ac:dyDescent="0.25">
      <c r="A422" t="s">
        <v>200</v>
      </c>
    </row>
    <row r="423" spans="1:1" x14ac:dyDescent="0.25">
      <c r="A423" t="s">
        <v>195</v>
      </c>
    </row>
    <row r="424" spans="1:1" x14ac:dyDescent="0.25">
      <c r="A424" t="s">
        <v>200</v>
      </c>
    </row>
    <row r="425" spans="1:1" x14ac:dyDescent="0.25">
      <c r="A425" t="s">
        <v>200</v>
      </c>
    </row>
    <row r="426" spans="1:1" x14ac:dyDescent="0.25">
      <c r="A426" t="s">
        <v>200</v>
      </c>
    </row>
    <row r="427" spans="1:1" x14ac:dyDescent="0.25">
      <c r="A427" t="s">
        <v>200</v>
      </c>
    </row>
    <row r="428" spans="1:1" x14ac:dyDescent="0.25">
      <c r="A428" t="s">
        <v>195</v>
      </c>
    </row>
    <row r="429" spans="1:1" x14ac:dyDescent="0.25">
      <c r="A429" t="s">
        <v>200</v>
      </c>
    </row>
    <row r="430" spans="1:1" x14ac:dyDescent="0.25">
      <c r="A430" t="s">
        <v>200</v>
      </c>
    </row>
    <row r="431" spans="1:1" x14ac:dyDescent="0.25">
      <c r="A431" t="s">
        <v>200</v>
      </c>
    </row>
    <row r="432" spans="1:1" x14ac:dyDescent="0.25">
      <c r="A432" t="s">
        <v>200</v>
      </c>
    </row>
    <row r="433" spans="1:1" x14ac:dyDescent="0.25">
      <c r="A433" t="s">
        <v>200</v>
      </c>
    </row>
    <row r="434" spans="1:1" x14ac:dyDescent="0.25">
      <c r="A434" t="s">
        <v>200</v>
      </c>
    </row>
    <row r="435" spans="1:1" x14ac:dyDescent="0.25">
      <c r="A435" t="s">
        <v>200</v>
      </c>
    </row>
    <row r="436" spans="1:1" x14ac:dyDescent="0.25">
      <c r="A436" t="s">
        <v>200</v>
      </c>
    </row>
    <row r="437" spans="1:1" x14ac:dyDescent="0.25">
      <c r="A437" t="s">
        <v>195</v>
      </c>
    </row>
    <row r="438" spans="1:1" x14ac:dyDescent="0.25">
      <c r="A438" t="s">
        <v>195</v>
      </c>
    </row>
    <row r="439" spans="1:1" x14ac:dyDescent="0.25">
      <c r="A439" t="s">
        <v>195</v>
      </c>
    </row>
    <row r="440" spans="1:1" x14ac:dyDescent="0.25">
      <c r="A440" t="s">
        <v>200</v>
      </c>
    </row>
    <row r="441" spans="1:1" x14ac:dyDescent="0.25">
      <c r="A441" t="s">
        <v>200</v>
      </c>
    </row>
    <row r="442" spans="1:1" x14ac:dyDescent="0.25">
      <c r="A442" t="s">
        <v>195</v>
      </c>
    </row>
    <row r="443" spans="1:1" x14ac:dyDescent="0.25">
      <c r="A443" t="s">
        <v>200</v>
      </c>
    </row>
    <row r="444" spans="1:1" x14ac:dyDescent="0.25">
      <c r="A444" t="s">
        <v>195</v>
      </c>
    </row>
    <row r="445" spans="1:1" x14ac:dyDescent="0.25">
      <c r="A445" t="s">
        <v>195</v>
      </c>
    </row>
    <row r="446" spans="1:1" x14ac:dyDescent="0.25">
      <c r="A446" t="s">
        <v>200</v>
      </c>
    </row>
    <row r="447" spans="1:1" x14ac:dyDescent="0.25">
      <c r="A447" t="s">
        <v>200</v>
      </c>
    </row>
    <row r="448" spans="1:1" x14ac:dyDescent="0.25">
      <c r="A448" t="s">
        <v>200</v>
      </c>
    </row>
    <row r="449" spans="1:1" x14ac:dyDescent="0.25">
      <c r="A449" t="s">
        <v>200</v>
      </c>
    </row>
    <row r="450" spans="1:1" x14ac:dyDescent="0.25">
      <c r="A450" t="s">
        <v>200</v>
      </c>
    </row>
    <row r="451" spans="1:1" x14ac:dyDescent="0.25">
      <c r="A451" t="s">
        <v>200</v>
      </c>
    </row>
    <row r="452" spans="1:1" x14ac:dyDescent="0.25">
      <c r="A452" t="s">
        <v>200</v>
      </c>
    </row>
    <row r="453" spans="1:1" x14ac:dyDescent="0.25">
      <c r="A453" t="s">
        <v>200</v>
      </c>
    </row>
    <row r="454" spans="1:1" x14ac:dyDescent="0.25">
      <c r="A454" t="s">
        <v>200</v>
      </c>
    </row>
    <row r="455" spans="1:1" x14ac:dyDescent="0.25">
      <c r="A455" t="s">
        <v>200</v>
      </c>
    </row>
    <row r="456" spans="1:1" x14ac:dyDescent="0.25">
      <c r="A456" t="s">
        <v>200</v>
      </c>
    </row>
    <row r="457" spans="1:1" x14ac:dyDescent="0.25">
      <c r="A457" t="s">
        <v>200</v>
      </c>
    </row>
    <row r="458" spans="1:1" x14ac:dyDescent="0.25">
      <c r="A458" t="s">
        <v>200</v>
      </c>
    </row>
    <row r="459" spans="1:1" x14ac:dyDescent="0.25">
      <c r="A459" t="s">
        <v>200</v>
      </c>
    </row>
    <row r="460" spans="1:1" x14ac:dyDescent="0.25">
      <c r="A460" t="s">
        <v>200</v>
      </c>
    </row>
    <row r="461" spans="1:1" x14ac:dyDescent="0.25">
      <c r="A461" t="s">
        <v>200</v>
      </c>
    </row>
    <row r="462" spans="1:1" x14ac:dyDescent="0.25">
      <c r="A462" t="s">
        <v>200</v>
      </c>
    </row>
    <row r="463" spans="1:1" x14ac:dyDescent="0.25">
      <c r="A463" t="s">
        <v>200</v>
      </c>
    </row>
    <row r="464" spans="1:1" x14ac:dyDescent="0.25">
      <c r="A464" t="s">
        <v>200</v>
      </c>
    </row>
    <row r="465" spans="1:1" x14ac:dyDescent="0.25">
      <c r="A465" t="s">
        <v>200</v>
      </c>
    </row>
    <row r="466" spans="1:1" x14ac:dyDescent="0.25">
      <c r="A466" t="s">
        <v>200</v>
      </c>
    </row>
    <row r="467" spans="1:1" x14ac:dyDescent="0.25">
      <c r="A467" t="s">
        <v>200</v>
      </c>
    </row>
    <row r="468" spans="1:1" x14ac:dyDescent="0.25">
      <c r="A468" t="s">
        <v>200</v>
      </c>
    </row>
    <row r="469" spans="1:1" x14ac:dyDescent="0.25">
      <c r="A469" t="s">
        <v>200</v>
      </c>
    </row>
    <row r="470" spans="1:1" x14ac:dyDescent="0.25">
      <c r="A470" t="s">
        <v>200</v>
      </c>
    </row>
    <row r="471" spans="1:1" x14ac:dyDescent="0.25">
      <c r="A471" t="s">
        <v>200</v>
      </c>
    </row>
    <row r="472" spans="1:1" x14ac:dyDescent="0.25">
      <c r="A472" t="s">
        <v>195</v>
      </c>
    </row>
    <row r="473" spans="1:1" x14ac:dyDescent="0.25">
      <c r="A473" t="s">
        <v>200</v>
      </c>
    </row>
    <row r="474" spans="1:1" x14ac:dyDescent="0.25">
      <c r="A474" t="s">
        <v>195</v>
      </c>
    </row>
    <row r="475" spans="1:1" x14ac:dyDescent="0.25">
      <c r="A475" t="s">
        <v>195</v>
      </c>
    </row>
    <row r="476" spans="1:1" x14ac:dyDescent="0.25">
      <c r="A476" t="s">
        <v>200</v>
      </c>
    </row>
    <row r="477" spans="1:1" x14ac:dyDescent="0.25">
      <c r="A477" t="s">
        <v>195</v>
      </c>
    </row>
    <row r="478" spans="1:1" x14ac:dyDescent="0.25">
      <c r="A478" t="s">
        <v>195</v>
      </c>
    </row>
    <row r="479" spans="1:1" x14ac:dyDescent="0.25">
      <c r="A479" t="s">
        <v>195</v>
      </c>
    </row>
    <row r="480" spans="1:1" x14ac:dyDescent="0.25">
      <c r="A480" t="s">
        <v>195</v>
      </c>
    </row>
    <row r="481" spans="1:1" x14ac:dyDescent="0.25">
      <c r="A481" t="s">
        <v>195</v>
      </c>
    </row>
    <row r="482" spans="1:1" x14ac:dyDescent="0.25">
      <c r="A482" t="s">
        <v>195</v>
      </c>
    </row>
    <row r="483" spans="1:1" x14ac:dyDescent="0.25">
      <c r="A483" t="s">
        <v>200</v>
      </c>
    </row>
    <row r="484" spans="1:1" x14ac:dyDescent="0.25">
      <c r="A484" t="s">
        <v>195</v>
      </c>
    </row>
    <row r="485" spans="1:1" x14ac:dyDescent="0.25">
      <c r="A485" t="s">
        <v>195</v>
      </c>
    </row>
    <row r="486" spans="1:1" x14ac:dyDescent="0.25">
      <c r="A486" t="s">
        <v>200</v>
      </c>
    </row>
    <row r="487" spans="1:1" x14ac:dyDescent="0.25">
      <c r="A487" t="s">
        <v>200</v>
      </c>
    </row>
    <row r="488" spans="1:1" x14ac:dyDescent="0.25">
      <c r="A488" t="s">
        <v>200</v>
      </c>
    </row>
    <row r="489" spans="1:1" x14ac:dyDescent="0.25">
      <c r="A489" t="s">
        <v>195</v>
      </c>
    </row>
    <row r="490" spans="1:1" x14ac:dyDescent="0.25">
      <c r="A490" t="s">
        <v>195</v>
      </c>
    </row>
    <row r="491" spans="1:1" x14ac:dyDescent="0.25">
      <c r="A491" t="s">
        <v>195</v>
      </c>
    </row>
    <row r="492" spans="1:1" x14ac:dyDescent="0.25">
      <c r="A492" t="s">
        <v>195</v>
      </c>
    </row>
    <row r="493" spans="1:1" x14ac:dyDescent="0.25">
      <c r="A493" t="s">
        <v>200</v>
      </c>
    </row>
    <row r="494" spans="1:1" x14ac:dyDescent="0.25">
      <c r="A494" t="s">
        <v>195</v>
      </c>
    </row>
    <row r="495" spans="1:1" x14ac:dyDescent="0.25">
      <c r="A495" t="s">
        <v>200</v>
      </c>
    </row>
    <row r="496" spans="1:1" x14ac:dyDescent="0.25">
      <c r="A496" t="s">
        <v>200</v>
      </c>
    </row>
    <row r="497" spans="1:1" x14ac:dyDescent="0.25">
      <c r="A497" t="s">
        <v>195</v>
      </c>
    </row>
    <row r="498" spans="1:1" x14ac:dyDescent="0.25">
      <c r="A498" t="s">
        <v>200</v>
      </c>
    </row>
    <row r="499" spans="1:1" x14ac:dyDescent="0.25">
      <c r="A499" t="s">
        <v>195</v>
      </c>
    </row>
    <row r="500" spans="1:1" x14ac:dyDescent="0.25">
      <c r="A500" t="s">
        <v>195</v>
      </c>
    </row>
    <row r="501" spans="1:1" x14ac:dyDescent="0.25">
      <c r="A501" t="s">
        <v>195</v>
      </c>
    </row>
    <row r="502" spans="1:1" x14ac:dyDescent="0.25">
      <c r="A502" t="s">
        <v>195</v>
      </c>
    </row>
    <row r="503" spans="1:1" x14ac:dyDescent="0.25">
      <c r="A503" t="s">
        <v>195</v>
      </c>
    </row>
    <row r="504" spans="1:1" x14ac:dyDescent="0.25">
      <c r="A504" t="s">
        <v>195</v>
      </c>
    </row>
    <row r="505" spans="1:1" x14ac:dyDescent="0.25">
      <c r="A505" t="s">
        <v>200</v>
      </c>
    </row>
    <row r="506" spans="1:1" x14ac:dyDescent="0.25">
      <c r="A506" t="s">
        <v>195</v>
      </c>
    </row>
    <row r="507" spans="1:1" x14ac:dyDescent="0.25">
      <c r="A507" t="s">
        <v>195</v>
      </c>
    </row>
    <row r="508" spans="1:1" x14ac:dyDescent="0.25">
      <c r="A508" t="s">
        <v>195</v>
      </c>
    </row>
    <row r="509" spans="1:1" x14ac:dyDescent="0.25">
      <c r="A509" t="s">
        <v>195</v>
      </c>
    </row>
    <row r="510" spans="1:1" x14ac:dyDescent="0.25">
      <c r="A510" t="s">
        <v>195</v>
      </c>
    </row>
    <row r="511" spans="1:1" x14ac:dyDescent="0.25">
      <c r="A511" t="s">
        <v>195</v>
      </c>
    </row>
    <row r="512" spans="1:1" x14ac:dyDescent="0.25">
      <c r="A512" t="s">
        <v>195</v>
      </c>
    </row>
    <row r="513" spans="1:1" x14ac:dyDescent="0.25">
      <c r="A513" t="s">
        <v>195</v>
      </c>
    </row>
    <row r="514" spans="1:1" x14ac:dyDescent="0.25">
      <c r="A514" t="s">
        <v>195</v>
      </c>
    </row>
    <row r="515" spans="1:1" x14ac:dyDescent="0.25">
      <c r="A515" t="s">
        <v>195</v>
      </c>
    </row>
    <row r="516" spans="1:1" x14ac:dyDescent="0.25">
      <c r="A516" t="s">
        <v>195</v>
      </c>
    </row>
    <row r="517" spans="1:1" x14ac:dyDescent="0.25">
      <c r="A517" t="s">
        <v>195</v>
      </c>
    </row>
    <row r="518" spans="1:1" x14ac:dyDescent="0.25">
      <c r="A518" t="s">
        <v>195</v>
      </c>
    </row>
    <row r="519" spans="1:1" x14ac:dyDescent="0.25">
      <c r="A519" t="s">
        <v>195</v>
      </c>
    </row>
    <row r="520" spans="1:1" x14ac:dyDescent="0.25">
      <c r="A520" t="s">
        <v>195</v>
      </c>
    </row>
    <row r="521" spans="1:1" x14ac:dyDescent="0.25">
      <c r="A521" t="s">
        <v>195</v>
      </c>
    </row>
    <row r="522" spans="1:1" x14ac:dyDescent="0.25">
      <c r="A522" t="s">
        <v>200</v>
      </c>
    </row>
    <row r="523" spans="1:1" x14ac:dyDescent="0.25">
      <c r="A523" t="s">
        <v>200</v>
      </c>
    </row>
    <row r="524" spans="1:1" x14ac:dyDescent="0.25">
      <c r="A524" t="s">
        <v>195</v>
      </c>
    </row>
    <row r="525" spans="1:1" x14ac:dyDescent="0.25">
      <c r="A525" t="s">
        <v>195</v>
      </c>
    </row>
    <row r="526" spans="1:1" x14ac:dyDescent="0.25">
      <c r="A526" t="s">
        <v>195</v>
      </c>
    </row>
    <row r="527" spans="1:1" x14ac:dyDescent="0.25">
      <c r="A527" t="s">
        <v>195</v>
      </c>
    </row>
    <row r="528" spans="1:1" x14ac:dyDescent="0.25">
      <c r="A528" t="s">
        <v>200</v>
      </c>
    </row>
    <row r="529" spans="1:1" x14ac:dyDescent="0.25">
      <c r="A529" t="s">
        <v>200</v>
      </c>
    </row>
    <row r="530" spans="1:1" x14ac:dyDescent="0.25">
      <c r="A530" t="s">
        <v>200</v>
      </c>
    </row>
    <row r="531" spans="1:1" x14ac:dyDescent="0.25">
      <c r="A531" t="s">
        <v>200</v>
      </c>
    </row>
    <row r="532" spans="1:1" x14ac:dyDescent="0.25">
      <c r="A532" t="s">
        <v>200</v>
      </c>
    </row>
    <row r="533" spans="1:1" x14ac:dyDescent="0.25">
      <c r="A533" t="s">
        <v>200</v>
      </c>
    </row>
    <row r="534" spans="1:1" x14ac:dyDescent="0.25">
      <c r="A534" t="s">
        <v>200</v>
      </c>
    </row>
    <row r="535" spans="1:1" x14ac:dyDescent="0.25">
      <c r="A535" t="s">
        <v>195</v>
      </c>
    </row>
    <row r="536" spans="1:1" x14ac:dyDescent="0.25">
      <c r="A536" t="s">
        <v>195</v>
      </c>
    </row>
    <row r="537" spans="1:1" x14ac:dyDescent="0.25">
      <c r="A537" t="s">
        <v>195</v>
      </c>
    </row>
    <row r="538" spans="1:1" x14ac:dyDescent="0.25">
      <c r="A538" t="s">
        <v>195</v>
      </c>
    </row>
    <row r="539" spans="1:1" x14ac:dyDescent="0.25">
      <c r="A539" t="s">
        <v>195</v>
      </c>
    </row>
    <row r="540" spans="1:1" x14ac:dyDescent="0.25">
      <c r="A540" t="s">
        <v>1744</v>
      </c>
    </row>
    <row r="541" spans="1:1" x14ac:dyDescent="0.25">
      <c r="A541" t="s">
        <v>200</v>
      </c>
    </row>
    <row r="542" spans="1:1" x14ac:dyDescent="0.25">
      <c r="A542" t="s">
        <v>195</v>
      </c>
    </row>
    <row r="543" spans="1:1" x14ac:dyDescent="0.25">
      <c r="A543" t="s">
        <v>1744</v>
      </c>
    </row>
    <row r="544" spans="1:1" x14ac:dyDescent="0.25">
      <c r="A544" t="s">
        <v>1744</v>
      </c>
    </row>
    <row r="545" spans="1:1" x14ac:dyDescent="0.25">
      <c r="A545" t="s">
        <v>195</v>
      </c>
    </row>
    <row r="546" spans="1:1" x14ac:dyDescent="0.25">
      <c r="A546" t="s">
        <v>1744</v>
      </c>
    </row>
    <row r="547" spans="1:1" x14ac:dyDescent="0.25">
      <c r="A547" t="s">
        <v>195</v>
      </c>
    </row>
    <row r="548" spans="1:1" x14ac:dyDescent="0.25">
      <c r="A548" t="s">
        <v>195</v>
      </c>
    </row>
    <row r="549" spans="1:1" x14ac:dyDescent="0.25">
      <c r="A549" t="s">
        <v>195</v>
      </c>
    </row>
    <row r="550" spans="1:1" x14ac:dyDescent="0.25">
      <c r="A550" t="s">
        <v>1744</v>
      </c>
    </row>
    <row r="551" spans="1:1" x14ac:dyDescent="0.25">
      <c r="A551" t="s">
        <v>1744</v>
      </c>
    </row>
    <row r="552" spans="1:1" x14ac:dyDescent="0.25">
      <c r="A552" t="s">
        <v>1744</v>
      </c>
    </row>
    <row r="553" spans="1:1" x14ac:dyDescent="0.25">
      <c r="A553" t="s">
        <v>1744</v>
      </c>
    </row>
    <row r="554" spans="1:1" x14ac:dyDescent="0.25">
      <c r="A554" t="s">
        <v>1744</v>
      </c>
    </row>
    <row r="555" spans="1:1" x14ac:dyDescent="0.25">
      <c r="A555" t="s">
        <v>1744</v>
      </c>
    </row>
    <row r="556" spans="1:1" x14ac:dyDescent="0.25">
      <c r="A556" t="s">
        <v>1744</v>
      </c>
    </row>
    <row r="557" spans="1:1" x14ac:dyDescent="0.25">
      <c r="A557" t="s">
        <v>1744</v>
      </c>
    </row>
    <row r="558" spans="1:1" x14ac:dyDescent="0.25">
      <c r="A558" t="s">
        <v>1744</v>
      </c>
    </row>
    <row r="559" spans="1:1" x14ac:dyDescent="0.25">
      <c r="A559" t="s">
        <v>1744</v>
      </c>
    </row>
    <row r="560" spans="1:1" x14ac:dyDescent="0.25">
      <c r="A560" t="s">
        <v>1744</v>
      </c>
    </row>
    <row r="561" spans="1:1" x14ac:dyDescent="0.25">
      <c r="A561" t="s">
        <v>195</v>
      </c>
    </row>
    <row r="562" spans="1:1" x14ac:dyDescent="0.25">
      <c r="A562" t="s">
        <v>195</v>
      </c>
    </row>
    <row r="563" spans="1:1" x14ac:dyDescent="0.25">
      <c r="A563" s="185" t="s">
        <v>200</v>
      </c>
    </row>
    <row r="564" spans="1:1" x14ac:dyDescent="0.25">
      <c r="A564" s="185" t="s">
        <v>200</v>
      </c>
    </row>
    <row r="565" spans="1:1" x14ac:dyDescent="0.25">
      <c r="A565" s="185" t="s">
        <v>195</v>
      </c>
    </row>
    <row r="566" spans="1:1" x14ac:dyDescent="0.25">
      <c r="A566" s="185" t="s">
        <v>195</v>
      </c>
    </row>
    <row r="567" spans="1:1" x14ac:dyDescent="0.25">
      <c r="A567" s="185" t="s">
        <v>200</v>
      </c>
    </row>
    <row r="568" spans="1:1" x14ac:dyDescent="0.25">
      <c r="A568" s="185" t="s">
        <v>200</v>
      </c>
    </row>
    <row r="569" spans="1:1" x14ac:dyDescent="0.25">
      <c r="A569" s="185" t="s">
        <v>195</v>
      </c>
    </row>
    <row r="570" spans="1:1" x14ac:dyDescent="0.25">
      <c r="A570" s="185" t="s">
        <v>195</v>
      </c>
    </row>
    <row r="571" spans="1:1" x14ac:dyDescent="0.25">
      <c r="A571" s="185" t="s">
        <v>200</v>
      </c>
    </row>
    <row r="572" spans="1:1" x14ac:dyDescent="0.25">
      <c r="A572" s="185" t="s">
        <v>200</v>
      </c>
    </row>
    <row r="573" spans="1:1" x14ac:dyDescent="0.25">
      <c r="A573" s="185" t="s">
        <v>200</v>
      </c>
    </row>
    <row r="574" spans="1:1" x14ac:dyDescent="0.25">
      <c r="A574" s="185" t="s">
        <v>195</v>
      </c>
    </row>
    <row r="575" spans="1:1" x14ac:dyDescent="0.25">
      <c r="A575" s="185" t="s">
        <v>195</v>
      </c>
    </row>
    <row r="576" spans="1:1" x14ac:dyDescent="0.25">
      <c r="A576" s="185" t="s">
        <v>195</v>
      </c>
    </row>
    <row r="577" spans="1:1" x14ac:dyDescent="0.25">
      <c r="A577" s="185" t="s">
        <v>195</v>
      </c>
    </row>
    <row r="578" spans="1:1" x14ac:dyDescent="0.25">
      <c r="A578" s="185" t="s">
        <v>195</v>
      </c>
    </row>
    <row r="579" spans="1:1" x14ac:dyDescent="0.25">
      <c r="A579" s="185" t="s">
        <v>195</v>
      </c>
    </row>
    <row r="580" spans="1:1" x14ac:dyDescent="0.25">
      <c r="A580" s="185" t="s">
        <v>200</v>
      </c>
    </row>
    <row r="581" spans="1:1" x14ac:dyDescent="0.25">
      <c r="A581" s="185" t="s">
        <v>200</v>
      </c>
    </row>
    <row r="582" spans="1:1" x14ac:dyDescent="0.25">
      <c r="A582" s="185" t="s">
        <v>195</v>
      </c>
    </row>
    <row r="583" spans="1:1" x14ac:dyDescent="0.25">
      <c r="A583" s="185" t="s">
        <v>200</v>
      </c>
    </row>
    <row r="584" spans="1:1" x14ac:dyDescent="0.25">
      <c r="A584" s="185" t="s">
        <v>200</v>
      </c>
    </row>
    <row r="585" spans="1:1" x14ac:dyDescent="0.25">
      <c r="A585" s="185" t="s">
        <v>200</v>
      </c>
    </row>
    <row r="586" spans="1:1" x14ac:dyDescent="0.25">
      <c r="A586" s="185" t="s">
        <v>200</v>
      </c>
    </row>
    <row r="587" spans="1:1" x14ac:dyDescent="0.25">
      <c r="A587" s="185" t="s">
        <v>200</v>
      </c>
    </row>
    <row r="588" spans="1:1" x14ac:dyDescent="0.25">
      <c r="A588" s="185" t="s">
        <v>200</v>
      </c>
    </row>
    <row r="589" spans="1:1" x14ac:dyDescent="0.25">
      <c r="A589" s="185" t="s">
        <v>200</v>
      </c>
    </row>
    <row r="590" spans="1:1" x14ac:dyDescent="0.25">
      <c r="A590" s="185" t="s">
        <v>200</v>
      </c>
    </row>
    <row r="591" spans="1:1" x14ac:dyDescent="0.25">
      <c r="A591" s="185" t="s">
        <v>195</v>
      </c>
    </row>
    <row r="592" spans="1:1" x14ac:dyDescent="0.25">
      <c r="A592" s="185" t="s">
        <v>200</v>
      </c>
    </row>
    <row r="593" spans="1:1" x14ac:dyDescent="0.25">
      <c r="A593" s="185" t="s">
        <v>200</v>
      </c>
    </row>
    <row r="594" spans="1:1" x14ac:dyDescent="0.25">
      <c r="A594" s="185" t="s">
        <v>200</v>
      </c>
    </row>
    <row r="595" spans="1:1" x14ac:dyDescent="0.25">
      <c r="A595" s="185" t="s">
        <v>200</v>
      </c>
    </row>
    <row r="596" spans="1:1" x14ac:dyDescent="0.25">
      <c r="A596" s="185" t="s">
        <v>195</v>
      </c>
    </row>
    <row r="597" spans="1:1" x14ac:dyDescent="0.25">
      <c r="A597" s="185" t="s">
        <v>195</v>
      </c>
    </row>
    <row r="598" spans="1:1" x14ac:dyDescent="0.25">
      <c r="A598" s="185" t="s">
        <v>200</v>
      </c>
    </row>
    <row r="599" spans="1:1" x14ac:dyDescent="0.25">
      <c r="A599" s="185" t="s">
        <v>195</v>
      </c>
    </row>
    <row r="600" spans="1:1" x14ac:dyDescent="0.25">
      <c r="A600" s="185" t="s">
        <v>195</v>
      </c>
    </row>
    <row r="601" spans="1:1" x14ac:dyDescent="0.25">
      <c r="A601" s="185" t="s">
        <v>200</v>
      </c>
    </row>
    <row r="602" spans="1:1" x14ac:dyDescent="0.25">
      <c r="A602" s="185" t="s">
        <v>200</v>
      </c>
    </row>
    <row r="603" spans="1:1" x14ac:dyDescent="0.25">
      <c r="A603" s="185" t="s">
        <v>200</v>
      </c>
    </row>
    <row r="604" spans="1:1" x14ac:dyDescent="0.25">
      <c r="A604" s="185" t="s">
        <v>200</v>
      </c>
    </row>
    <row r="605" spans="1:1" x14ac:dyDescent="0.25">
      <c r="A605" s="185" t="s">
        <v>200</v>
      </c>
    </row>
    <row r="606" spans="1:1" x14ac:dyDescent="0.25">
      <c r="A606" s="185" t="s">
        <v>200</v>
      </c>
    </row>
    <row r="607" spans="1:1" x14ac:dyDescent="0.25">
      <c r="A607" s="185" t="s">
        <v>200</v>
      </c>
    </row>
    <row r="608" spans="1:1" x14ac:dyDescent="0.25">
      <c r="A608" s="185" t="s">
        <v>200</v>
      </c>
    </row>
    <row r="609" spans="1:1" x14ac:dyDescent="0.25">
      <c r="A609" s="185" t="s">
        <v>195</v>
      </c>
    </row>
    <row r="610" spans="1:1" x14ac:dyDescent="0.25">
      <c r="A610" s="185" t="s">
        <v>200</v>
      </c>
    </row>
    <row r="611" spans="1:1" x14ac:dyDescent="0.25">
      <c r="A611" s="185" t="s">
        <v>200</v>
      </c>
    </row>
    <row r="612" spans="1:1" x14ac:dyDescent="0.25">
      <c r="A612" s="185" t="s">
        <v>200</v>
      </c>
    </row>
    <row r="613" spans="1:1" x14ac:dyDescent="0.25">
      <c r="A613" s="185" t="s">
        <v>200</v>
      </c>
    </row>
    <row r="614" spans="1:1" x14ac:dyDescent="0.25">
      <c r="A614" s="185" t="s">
        <v>200</v>
      </c>
    </row>
    <row r="615" spans="1:1" x14ac:dyDescent="0.25">
      <c r="A615" s="185" t="s">
        <v>195</v>
      </c>
    </row>
    <row r="616" spans="1:1" x14ac:dyDescent="0.25">
      <c r="A616" s="185" t="s">
        <v>200</v>
      </c>
    </row>
    <row r="617" spans="1:1" x14ac:dyDescent="0.25">
      <c r="A617" s="185" t="s">
        <v>195</v>
      </c>
    </row>
    <row r="618" spans="1:1" x14ac:dyDescent="0.25">
      <c r="A618" s="185" t="s">
        <v>200</v>
      </c>
    </row>
    <row r="619" spans="1:1" x14ac:dyDescent="0.25">
      <c r="A619" s="185" t="s">
        <v>200</v>
      </c>
    </row>
    <row r="620" spans="1:1" x14ac:dyDescent="0.25">
      <c r="A620" s="185" t="s">
        <v>200</v>
      </c>
    </row>
    <row r="621" spans="1:1" x14ac:dyDescent="0.25">
      <c r="A621" s="185" t="s">
        <v>200</v>
      </c>
    </row>
    <row r="622" spans="1:1" x14ac:dyDescent="0.25">
      <c r="A622" s="185" t="s">
        <v>195</v>
      </c>
    </row>
    <row r="623" spans="1:1" x14ac:dyDescent="0.25">
      <c r="A623" s="185" t="s">
        <v>200</v>
      </c>
    </row>
    <row r="624" spans="1:1" x14ac:dyDescent="0.25">
      <c r="A624" s="185" t="s">
        <v>200</v>
      </c>
    </row>
    <row r="625" spans="1:1" x14ac:dyDescent="0.25">
      <c r="A625" s="185" t="s">
        <v>200</v>
      </c>
    </row>
    <row r="626" spans="1:1" x14ac:dyDescent="0.25">
      <c r="A626" s="185" t="s">
        <v>200</v>
      </c>
    </row>
    <row r="627" spans="1:1" x14ac:dyDescent="0.25">
      <c r="A627" s="185" t="s">
        <v>195</v>
      </c>
    </row>
    <row r="628" spans="1:1" x14ac:dyDescent="0.25">
      <c r="A628" s="185" t="s">
        <v>195</v>
      </c>
    </row>
    <row r="629" spans="1:1" x14ac:dyDescent="0.25">
      <c r="A629" s="185" t="s">
        <v>195</v>
      </c>
    </row>
    <row r="630" spans="1:1" x14ac:dyDescent="0.25">
      <c r="A630" s="185" t="s">
        <v>195</v>
      </c>
    </row>
    <row r="631" spans="1:1" x14ac:dyDescent="0.25">
      <c r="A631" s="185" t="s">
        <v>200</v>
      </c>
    </row>
    <row r="632" spans="1:1" x14ac:dyDescent="0.25">
      <c r="A632" s="185" t="s">
        <v>195</v>
      </c>
    </row>
    <row r="633" spans="1:1" x14ac:dyDescent="0.25">
      <c r="A633" s="185" t="s">
        <v>200</v>
      </c>
    </row>
    <row r="634" spans="1:1" x14ac:dyDescent="0.25">
      <c r="A634" s="185" t="s">
        <v>195</v>
      </c>
    </row>
    <row r="635" spans="1:1" x14ac:dyDescent="0.25">
      <c r="A635" s="185" t="s">
        <v>200</v>
      </c>
    </row>
    <row r="636" spans="1:1" x14ac:dyDescent="0.25">
      <c r="A636" s="185" t="s">
        <v>195</v>
      </c>
    </row>
    <row r="637" spans="1:1" x14ac:dyDescent="0.25">
      <c r="A637" s="185" t="s">
        <v>200</v>
      </c>
    </row>
    <row r="638" spans="1:1" x14ac:dyDescent="0.25">
      <c r="A638" s="185" t="s">
        <v>200</v>
      </c>
    </row>
    <row r="639" spans="1:1" x14ac:dyDescent="0.25">
      <c r="A639" s="185" t="s">
        <v>195</v>
      </c>
    </row>
    <row r="640" spans="1:1" x14ac:dyDescent="0.25">
      <c r="A640" s="185" t="s">
        <v>200</v>
      </c>
    </row>
    <row r="641" spans="1:1" x14ac:dyDescent="0.25">
      <c r="A641" s="185" t="s">
        <v>200</v>
      </c>
    </row>
    <row r="642" spans="1:1" x14ac:dyDescent="0.25">
      <c r="A642" s="185" t="s">
        <v>200</v>
      </c>
    </row>
    <row r="643" spans="1:1" x14ac:dyDescent="0.25">
      <c r="A643" s="185" t="s">
        <v>200</v>
      </c>
    </row>
    <row r="644" spans="1:1" x14ac:dyDescent="0.25">
      <c r="A644" s="185" t="s">
        <v>200</v>
      </c>
    </row>
    <row r="645" spans="1:1" x14ac:dyDescent="0.25">
      <c r="A645" s="185" t="s">
        <v>200</v>
      </c>
    </row>
    <row r="646" spans="1:1" x14ac:dyDescent="0.25">
      <c r="A646" s="185" t="s">
        <v>200</v>
      </c>
    </row>
    <row r="647" spans="1:1" x14ac:dyDescent="0.25">
      <c r="A647" s="185" t="s">
        <v>200</v>
      </c>
    </row>
    <row r="648" spans="1:1" x14ac:dyDescent="0.25">
      <c r="A648" s="185" t="s">
        <v>200</v>
      </c>
    </row>
    <row r="649" spans="1:1" x14ac:dyDescent="0.25">
      <c r="A649" s="185" t="s">
        <v>195</v>
      </c>
    </row>
    <row r="650" spans="1:1" x14ac:dyDescent="0.25">
      <c r="A650" s="185" t="s">
        <v>200</v>
      </c>
    </row>
    <row r="651" spans="1:1" x14ac:dyDescent="0.25">
      <c r="A651" s="185" t="s">
        <v>200</v>
      </c>
    </row>
    <row r="652" spans="1:1" x14ac:dyDescent="0.25">
      <c r="A652" s="185" t="s">
        <v>200</v>
      </c>
    </row>
    <row r="653" spans="1:1" x14ac:dyDescent="0.25">
      <c r="A653" s="185" t="s">
        <v>195</v>
      </c>
    </row>
    <row r="654" spans="1:1" x14ac:dyDescent="0.25">
      <c r="A654" s="185" t="s">
        <v>200</v>
      </c>
    </row>
    <row r="655" spans="1:1" x14ac:dyDescent="0.25">
      <c r="A655" s="185" t="s">
        <v>195</v>
      </c>
    </row>
    <row r="656" spans="1:1" x14ac:dyDescent="0.25">
      <c r="A656" s="185" t="s">
        <v>195</v>
      </c>
    </row>
    <row r="657" spans="1:1" x14ac:dyDescent="0.25">
      <c r="A657" s="185" t="s">
        <v>200</v>
      </c>
    </row>
    <row r="658" spans="1:1" x14ac:dyDescent="0.25">
      <c r="A658" s="185" t="s">
        <v>195</v>
      </c>
    </row>
    <row r="659" spans="1:1" x14ac:dyDescent="0.25">
      <c r="A659" s="185" t="s">
        <v>200</v>
      </c>
    </row>
    <row r="660" spans="1:1" x14ac:dyDescent="0.25">
      <c r="A660" s="185" t="s">
        <v>200</v>
      </c>
    </row>
    <row r="661" spans="1:1" x14ac:dyDescent="0.25">
      <c r="A661" s="185" t="s">
        <v>200</v>
      </c>
    </row>
    <row r="662" spans="1:1" x14ac:dyDescent="0.25">
      <c r="A662" s="185" t="s">
        <v>200</v>
      </c>
    </row>
    <row r="663" spans="1:1" x14ac:dyDescent="0.25">
      <c r="A663" s="185" t="s">
        <v>200</v>
      </c>
    </row>
    <row r="664" spans="1:1" x14ac:dyDescent="0.25">
      <c r="A664" s="185" t="s">
        <v>200</v>
      </c>
    </row>
    <row r="665" spans="1:1" x14ac:dyDescent="0.25">
      <c r="A665" s="185" t="s">
        <v>195</v>
      </c>
    </row>
    <row r="666" spans="1:1" x14ac:dyDescent="0.25">
      <c r="A666" s="185" t="s">
        <v>200</v>
      </c>
    </row>
    <row r="667" spans="1:1" x14ac:dyDescent="0.25">
      <c r="A667" s="185" t="s">
        <v>200</v>
      </c>
    </row>
    <row r="668" spans="1:1" x14ac:dyDescent="0.25">
      <c r="A668" s="185" t="s">
        <v>200</v>
      </c>
    </row>
    <row r="669" spans="1:1" x14ac:dyDescent="0.25">
      <c r="A669" s="185" t="s">
        <v>195</v>
      </c>
    </row>
    <row r="670" spans="1:1" x14ac:dyDescent="0.25">
      <c r="A670" s="185" t="s">
        <v>195</v>
      </c>
    </row>
    <row r="671" spans="1:1" x14ac:dyDescent="0.25">
      <c r="A671" s="185" t="s">
        <v>200</v>
      </c>
    </row>
    <row r="672" spans="1:1" x14ac:dyDescent="0.25">
      <c r="A672" s="185" t="s">
        <v>195</v>
      </c>
    </row>
    <row r="673" spans="1:1" x14ac:dyDescent="0.25">
      <c r="A673" s="185" t="s">
        <v>195</v>
      </c>
    </row>
    <row r="674" spans="1:1" x14ac:dyDescent="0.25">
      <c r="A674" s="185" t="s">
        <v>195</v>
      </c>
    </row>
    <row r="675" spans="1:1" x14ac:dyDescent="0.25">
      <c r="A675" s="185" t="s">
        <v>195</v>
      </c>
    </row>
    <row r="676" spans="1:1" x14ac:dyDescent="0.25">
      <c r="A676" s="185" t="s">
        <v>200</v>
      </c>
    </row>
    <row r="677" spans="1:1" x14ac:dyDescent="0.25">
      <c r="A677" s="185" t="s">
        <v>195</v>
      </c>
    </row>
    <row r="678" spans="1:1" x14ac:dyDescent="0.25">
      <c r="A678" s="185" t="s">
        <v>200</v>
      </c>
    </row>
    <row r="679" spans="1:1" x14ac:dyDescent="0.25">
      <c r="A679" t="s">
        <v>195</v>
      </c>
    </row>
    <row r="680" spans="1:1" x14ac:dyDescent="0.25">
      <c r="A680" t="s">
        <v>195</v>
      </c>
    </row>
    <row r="681" spans="1:1" x14ac:dyDescent="0.25">
      <c r="A681" t="s">
        <v>195</v>
      </c>
    </row>
    <row r="682" spans="1:1" x14ac:dyDescent="0.25">
      <c r="A682" t="s">
        <v>195</v>
      </c>
    </row>
    <row r="683" spans="1:1" x14ac:dyDescent="0.25">
      <c r="A683" t="s">
        <v>195</v>
      </c>
    </row>
    <row r="684" spans="1:1" x14ac:dyDescent="0.25">
      <c r="A684" t="s">
        <v>195</v>
      </c>
    </row>
    <row r="685" spans="1:1" x14ac:dyDescent="0.25">
      <c r="A685" t="s">
        <v>200</v>
      </c>
    </row>
    <row r="686" spans="1:1" x14ac:dyDescent="0.25">
      <c r="A686" t="s">
        <v>200</v>
      </c>
    </row>
    <row r="687" spans="1:1" x14ac:dyDescent="0.25">
      <c r="A687" t="s">
        <v>195</v>
      </c>
    </row>
    <row r="688" spans="1:1" x14ac:dyDescent="0.25">
      <c r="A688" t="s">
        <v>195</v>
      </c>
    </row>
    <row r="689" spans="1:1" x14ac:dyDescent="0.25">
      <c r="A689" t="s">
        <v>195</v>
      </c>
    </row>
    <row r="690" spans="1:1" x14ac:dyDescent="0.25">
      <c r="A690" t="s">
        <v>195</v>
      </c>
    </row>
    <row r="691" spans="1:1" x14ac:dyDescent="0.25">
      <c r="A691" s="185" t="s">
        <v>195</v>
      </c>
    </row>
    <row r="692" spans="1:1" x14ac:dyDescent="0.25">
      <c r="A692" s="185" t="s">
        <v>195</v>
      </c>
    </row>
    <row r="693" spans="1:1" x14ac:dyDescent="0.25">
      <c r="A693" s="185" t="s">
        <v>200</v>
      </c>
    </row>
    <row r="694" spans="1:1" x14ac:dyDescent="0.25">
      <c r="A694" s="185" t="s">
        <v>200</v>
      </c>
    </row>
    <row r="695" spans="1:1" x14ac:dyDescent="0.25">
      <c r="A695" s="185" t="s">
        <v>200</v>
      </c>
    </row>
    <row r="696" spans="1:1" x14ac:dyDescent="0.25">
      <c r="A696" s="185" t="s">
        <v>200</v>
      </c>
    </row>
    <row r="697" spans="1:1" x14ac:dyDescent="0.25">
      <c r="A697" s="185" t="s">
        <v>195</v>
      </c>
    </row>
    <row r="698" spans="1:1" x14ac:dyDescent="0.25">
      <c r="A698" s="185" t="s">
        <v>195</v>
      </c>
    </row>
    <row r="699" spans="1:1" x14ac:dyDescent="0.25">
      <c r="A699" s="185" t="s">
        <v>200</v>
      </c>
    </row>
    <row r="700" spans="1:1" x14ac:dyDescent="0.25">
      <c r="A700" s="185" t="s">
        <v>200</v>
      </c>
    </row>
    <row r="701" spans="1:1" x14ac:dyDescent="0.25">
      <c r="A701" s="185" t="s">
        <v>200</v>
      </c>
    </row>
    <row r="702" spans="1:1" x14ac:dyDescent="0.25">
      <c r="A702" s="185" t="s">
        <v>200</v>
      </c>
    </row>
    <row r="703" spans="1:1" x14ac:dyDescent="0.25">
      <c r="A703" s="185" t="s">
        <v>195</v>
      </c>
    </row>
    <row r="704" spans="1:1" x14ac:dyDescent="0.25">
      <c r="A704" s="185" t="s">
        <v>195</v>
      </c>
    </row>
    <row r="705" spans="1:1" x14ac:dyDescent="0.25">
      <c r="A705" s="185" t="s">
        <v>200</v>
      </c>
    </row>
    <row r="706" spans="1:1" x14ac:dyDescent="0.25">
      <c r="A706" s="185" t="s">
        <v>200</v>
      </c>
    </row>
    <row r="707" spans="1:1" x14ac:dyDescent="0.25">
      <c r="A707" s="185" t="s">
        <v>200</v>
      </c>
    </row>
    <row r="708" spans="1:1" x14ac:dyDescent="0.25">
      <c r="A708" s="185" t="s">
        <v>195</v>
      </c>
    </row>
    <row r="709" spans="1:1" x14ac:dyDescent="0.25">
      <c r="A709" s="185" t="s">
        <v>195</v>
      </c>
    </row>
    <row r="710" spans="1:1" x14ac:dyDescent="0.25">
      <c r="A710" s="185" t="s">
        <v>200</v>
      </c>
    </row>
    <row r="711" spans="1:1" x14ac:dyDescent="0.25">
      <c r="A711" s="185" t="s">
        <v>195</v>
      </c>
    </row>
    <row r="712" spans="1:1" x14ac:dyDescent="0.25">
      <c r="A712" s="185" t="s">
        <v>195</v>
      </c>
    </row>
    <row r="713" spans="1:1" x14ac:dyDescent="0.25">
      <c r="A713" s="185" t="s">
        <v>200</v>
      </c>
    </row>
    <row r="714" spans="1:1" x14ac:dyDescent="0.25">
      <c r="A714" s="185" t="s">
        <v>195</v>
      </c>
    </row>
    <row r="715" spans="1:1" x14ac:dyDescent="0.25">
      <c r="A715" s="185" t="s">
        <v>195</v>
      </c>
    </row>
    <row r="716" spans="1:1" x14ac:dyDescent="0.25">
      <c r="A716" s="185" t="s">
        <v>200</v>
      </c>
    </row>
    <row r="717" spans="1:1" x14ac:dyDescent="0.25">
      <c r="A717" s="185" t="s">
        <v>200</v>
      </c>
    </row>
    <row r="718" spans="1:1" x14ac:dyDescent="0.25">
      <c r="A718" s="185" t="s">
        <v>200</v>
      </c>
    </row>
    <row r="719" spans="1:1" x14ac:dyDescent="0.25">
      <c r="A719" s="185" t="s">
        <v>200</v>
      </c>
    </row>
    <row r="720" spans="1:1" x14ac:dyDescent="0.25">
      <c r="A720" s="185" t="s">
        <v>200</v>
      </c>
    </row>
    <row r="721" spans="1:1" x14ac:dyDescent="0.25">
      <c r="A721" s="185" t="s">
        <v>195</v>
      </c>
    </row>
    <row r="722" spans="1:1" x14ac:dyDescent="0.25">
      <c r="A722" s="185" t="s">
        <v>195</v>
      </c>
    </row>
    <row r="723" spans="1:1" x14ac:dyDescent="0.25">
      <c r="A723" s="185" t="s">
        <v>200</v>
      </c>
    </row>
    <row r="724" spans="1:1" x14ac:dyDescent="0.25">
      <c r="A724" s="185" t="s">
        <v>200</v>
      </c>
    </row>
    <row r="725" spans="1:1" x14ac:dyDescent="0.25">
      <c r="A725" s="185" t="s">
        <v>200</v>
      </c>
    </row>
    <row r="726" spans="1:1" x14ac:dyDescent="0.25">
      <c r="A726" s="185" t="s">
        <v>200</v>
      </c>
    </row>
    <row r="727" spans="1:1" x14ac:dyDescent="0.25">
      <c r="A727" s="185" t="s">
        <v>200</v>
      </c>
    </row>
    <row r="728" spans="1:1" x14ac:dyDescent="0.25">
      <c r="A728" s="185" t="s">
        <v>195</v>
      </c>
    </row>
    <row r="729" spans="1:1" x14ac:dyDescent="0.25">
      <c r="A729" s="185" t="s">
        <v>195</v>
      </c>
    </row>
    <row r="730" spans="1:1" x14ac:dyDescent="0.25">
      <c r="A730" s="185" t="s">
        <v>200</v>
      </c>
    </row>
    <row r="731" spans="1:1" x14ac:dyDescent="0.25">
      <c r="A731" s="185" t="s">
        <v>200</v>
      </c>
    </row>
    <row r="732" spans="1:1" x14ac:dyDescent="0.25">
      <c r="A732" s="185" t="s">
        <v>200</v>
      </c>
    </row>
    <row r="733" spans="1:1" x14ac:dyDescent="0.25">
      <c r="A733" s="185" t="s">
        <v>195</v>
      </c>
    </row>
    <row r="734" spans="1:1" x14ac:dyDescent="0.25">
      <c r="A734" s="185" t="s">
        <v>195</v>
      </c>
    </row>
    <row r="735" spans="1:1" x14ac:dyDescent="0.25">
      <c r="A735" s="185" t="s">
        <v>195</v>
      </c>
    </row>
    <row r="736" spans="1:1" x14ac:dyDescent="0.25">
      <c r="A736" s="185" t="s">
        <v>200</v>
      </c>
    </row>
    <row r="737" spans="1:1" x14ac:dyDescent="0.25">
      <c r="A737" s="185" t="s">
        <v>200</v>
      </c>
    </row>
    <row r="738" spans="1:1" x14ac:dyDescent="0.25">
      <c r="A738" s="185" t="s">
        <v>200</v>
      </c>
    </row>
    <row r="739" spans="1:1" x14ac:dyDescent="0.25">
      <c r="A739" s="185" t="s">
        <v>200</v>
      </c>
    </row>
    <row r="740" spans="1:1" x14ac:dyDescent="0.25">
      <c r="A740" s="185" t="s">
        <v>195</v>
      </c>
    </row>
    <row r="741" spans="1:1" x14ac:dyDescent="0.25">
      <c r="A741" s="185" t="s">
        <v>195</v>
      </c>
    </row>
    <row r="742" spans="1:1" x14ac:dyDescent="0.25">
      <c r="A742" s="185" t="s">
        <v>200</v>
      </c>
    </row>
    <row r="743" spans="1:1" x14ac:dyDescent="0.25">
      <c r="A743" s="185" t="s">
        <v>200</v>
      </c>
    </row>
    <row r="744" spans="1:1" x14ac:dyDescent="0.25">
      <c r="A744" s="185" t="s">
        <v>200</v>
      </c>
    </row>
    <row r="745" spans="1:1" x14ac:dyDescent="0.25">
      <c r="A745" s="185" t="s">
        <v>200</v>
      </c>
    </row>
    <row r="746" spans="1:1" x14ac:dyDescent="0.25">
      <c r="A746" s="185" t="s">
        <v>195</v>
      </c>
    </row>
    <row r="747" spans="1:1" x14ac:dyDescent="0.25">
      <c r="A747" s="185" t="s">
        <v>200</v>
      </c>
    </row>
    <row r="748" spans="1:1" x14ac:dyDescent="0.25">
      <c r="A748" s="185" t="s">
        <v>200</v>
      </c>
    </row>
    <row r="749" spans="1:1" x14ac:dyDescent="0.25">
      <c r="A749" s="185" t="s">
        <v>200</v>
      </c>
    </row>
    <row r="750" spans="1:1" x14ac:dyDescent="0.25">
      <c r="A750" s="185" t="s">
        <v>200</v>
      </c>
    </row>
    <row r="751" spans="1:1" x14ac:dyDescent="0.25">
      <c r="A751" s="185" t="s">
        <v>200</v>
      </c>
    </row>
    <row r="752" spans="1:1" x14ac:dyDescent="0.25">
      <c r="A752" s="185" t="s">
        <v>200</v>
      </c>
    </row>
    <row r="753" spans="1:1" x14ac:dyDescent="0.25">
      <c r="A753" s="185" t="s">
        <v>195</v>
      </c>
    </row>
    <row r="754" spans="1:1" x14ac:dyDescent="0.25">
      <c r="A754" s="185" t="s">
        <v>195</v>
      </c>
    </row>
    <row r="755" spans="1:1" x14ac:dyDescent="0.25">
      <c r="A755" s="185" t="s">
        <v>200</v>
      </c>
    </row>
    <row r="756" spans="1:1" x14ac:dyDescent="0.25">
      <c r="A756" s="185" t="s">
        <v>200</v>
      </c>
    </row>
    <row r="757" spans="1:1" x14ac:dyDescent="0.25">
      <c r="A757" s="185" t="s">
        <v>200</v>
      </c>
    </row>
    <row r="758" spans="1:1" x14ac:dyDescent="0.25">
      <c r="A758" s="185" t="s">
        <v>200</v>
      </c>
    </row>
    <row r="759" spans="1:1" x14ac:dyDescent="0.25">
      <c r="A759" s="185" t="s">
        <v>195</v>
      </c>
    </row>
    <row r="760" spans="1:1" x14ac:dyDescent="0.25">
      <c r="A760" s="185" t="s">
        <v>195</v>
      </c>
    </row>
    <row r="761" spans="1:1" x14ac:dyDescent="0.25">
      <c r="A761" s="185" t="s">
        <v>195</v>
      </c>
    </row>
    <row r="762" spans="1:1" x14ac:dyDescent="0.25">
      <c r="A762" s="185" t="s">
        <v>195</v>
      </c>
    </row>
    <row r="763" spans="1:1" x14ac:dyDescent="0.25">
      <c r="A763" s="185" t="s">
        <v>195</v>
      </c>
    </row>
    <row r="764" spans="1:1" x14ac:dyDescent="0.25">
      <c r="A764" s="185" t="s">
        <v>200</v>
      </c>
    </row>
    <row r="765" spans="1:1" x14ac:dyDescent="0.25">
      <c r="A765" s="185" t="s">
        <v>200</v>
      </c>
    </row>
    <row r="766" spans="1:1" x14ac:dyDescent="0.25">
      <c r="A766" s="185" t="s">
        <v>200</v>
      </c>
    </row>
    <row r="767" spans="1:1" x14ac:dyDescent="0.25">
      <c r="A767" s="185" t="s">
        <v>200</v>
      </c>
    </row>
    <row r="768" spans="1:1" x14ac:dyDescent="0.25">
      <c r="A768" s="185" t="s">
        <v>200</v>
      </c>
    </row>
    <row r="769" spans="1:1" x14ac:dyDescent="0.25">
      <c r="A769" s="185" t="s">
        <v>200</v>
      </c>
    </row>
    <row r="770" spans="1:1" x14ac:dyDescent="0.25">
      <c r="A770" s="185" t="s">
        <v>200</v>
      </c>
    </row>
    <row r="771" spans="1:1" x14ac:dyDescent="0.25">
      <c r="A771" s="185" t="s">
        <v>195</v>
      </c>
    </row>
    <row r="772" spans="1:1" x14ac:dyDescent="0.25">
      <c r="A772" s="185" t="s">
        <v>195</v>
      </c>
    </row>
    <row r="773" spans="1:1" x14ac:dyDescent="0.25">
      <c r="A773" s="185" t="s">
        <v>195</v>
      </c>
    </row>
    <row r="774" spans="1:1" x14ac:dyDescent="0.25">
      <c r="A774" s="185" t="s">
        <v>195</v>
      </c>
    </row>
    <row r="775" spans="1:1" x14ac:dyDescent="0.25">
      <c r="A775" s="185" t="s">
        <v>200</v>
      </c>
    </row>
    <row r="776" spans="1:1" x14ac:dyDescent="0.25">
      <c r="A776" t="s">
        <v>200</v>
      </c>
    </row>
    <row r="777" spans="1:1" x14ac:dyDescent="0.25">
      <c r="A777" t="s">
        <v>200</v>
      </c>
    </row>
    <row r="778" spans="1:1" x14ac:dyDescent="0.25">
      <c r="A778" t="s">
        <v>200</v>
      </c>
    </row>
    <row r="779" spans="1:1" x14ac:dyDescent="0.25">
      <c r="A779" t="s">
        <v>195</v>
      </c>
    </row>
    <row r="780" spans="1:1" x14ac:dyDescent="0.25">
      <c r="A780" t="s">
        <v>200</v>
      </c>
    </row>
    <row r="781" spans="1:1" x14ac:dyDescent="0.25">
      <c r="A781" t="s">
        <v>200</v>
      </c>
    </row>
    <row r="782" spans="1:1" x14ac:dyDescent="0.25">
      <c r="A782" t="s">
        <v>200</v>
      </c>
    </row>
    <row r="783" spans="1:1" x14ac:dyDescent="0.25">
      <c r="A783" t="s">
        <v>195</v>
      </c>
    </row>
    <row r="784" spans="1:1" x14ac:dyDescent="0.25">
      <c r="A784" t="s">
        <v>195</v>
      </c>
    </row>
    <row r="785" spans="1:1" x14ac:dyDescent="0.25">
      <c r="A785" t="s">
        <v>195</v>
      </c>
    </row>
    <row r="786" spans="1:1" x14ac:dyDescent="0.25">
      <c r="A786" t="s">
        <v>200</v>
      </c>
    </row>
    <row r="787" spans="1:1" x14ac:dyDescent="0.25">
      <c r="A787"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4C25-865D-4A50-A070-AE0A0F86575A}">
  <dimension ref="A1:O123"/>
  <sheetViews>
    <sheetView topLeftCell="A101" zoomScale="91" zoomScaleNormal="91" workbookViewId="0">
      <selection activeCell="A3" sqref="A3:L123"/>
    </sheetView>
  </sheetViews>
  <sheetFormatPr defaultRowHeight="15" x14ac:dyDescent="0.25"/>
  <cols>
    <col min="1" max="1" width="13.42578125" customWidth="1"/>
    <col min="2" max="2" width="14.7109375" customWidth="1"/>
    <col min="9" max="9" width="16.28515625" customWidth="1"/>
  </cols>
  <sheetData>
    <row r="1" spans="1:15" x14ac:dyDescent="0.25">
      <c r="A1" s="171" t="s">
        <v>3178</v>
      </c>
      <c r="B1" s="171" t="s">
        <v>3566</v>
      </c>
      <c r="C1" s="171" t="s">
        <v>3180</v>
      </c>
      <c r="D1" s="171" t="s">
        <v>3622</v>
      </c>
      <c r="E1" s="171" t="s">
        <v>3623</v>
      </c>
      <c r="F1" s="171" t="s">
        <v>3183</v>
      </c>
      <c r="G1" s="171" t="s">
        <v>71</v>
      </c>
      <c r="H1" s="171" t="s">
        <v>73</v>
      </c>
      <c r="I1" s="171" t="s">
        <v>3570</v>
      </c>
      <c r="J1" s="171" t="s">
        <v>3183</v>
      </c>
      <c r="K1" s="185" t="s">
        <v>3624</v>
      </c>
      <c r="L1" s="185" t="s">
        <v>1148</v>
      </c>
      <c r="M1" s="171" t="s">
        <v>1550</v>
      </c>
      <c r="N1" s="170" t="s">
        <v>3611</v>
      </c>
      <c r="O1" s="170"/>
    </row>
    <row r="2" spans="1:15" x14ac:dyDescent="0.25">
      <c r="A2" s="185"/>
      <c r="B2" s="185"/>
      <c r="C2" s="185"/>
      <c r="D2" s="185"/>
      <c r="E2" s="185"/>
      <c r="F2" s="185"/>
      <c r="G2" s="185"/>
      <c r="H2" s="185"/>
      <c r="I2" s="185"/>
      <c r="J2" s="185"/>
      <c r="K2" s="185"/>
      <c r="L2" s="185"/>
      <c r="M2" s="185"/>
      <c r="N2" s="185">
        <v>50000</v>
      </c>
      <c r="O2" s="170"/>
    </row>
    <row r="3" spans="1:15" x14ac:dyDescent="0.25">
      <c r="A3" s="179">
        <v>51620311</v>
      </c>
      <c r="B3" s="180">
        <v>44265.523923610999</v>
      </c>
      <c r="C3" s="179" t="s">
        <v>200</v>
      </c>
      <c r="D3" s="179">
        <v>2.5</v>
      </c>
      <c r="E3" s="179" t="s">
        <v>6</v>
      </c>
      <c r="F3" s="179">
        <v>151.05799999999999</v>
      </c>
      <c r="G3" s="179">
        <v>150.83199999999999</v>
      </c>
      <c r="H3" s="179">
        <v>151.155</v>
      </c>
      <c r="I3" s="180">
        <v>44265.536041667001</v>
      </c>
      <c r="J3" s="179">
        <v>150.935</v>
      </c>
      <c r="K3" s="179">
        <v>-7.5</v>
      </c>
      <c r="L3" s="179">
        <v>0</v>
      </c>
      <c r="M3" s="179">
        <v>-282.63</v>
      </c>
      <c r="N3">
        <f>N2+M3</f>
        <v>49717.37</v>
      </c>
      <c r="O3" s="185"/>
    </row>
    <row r="4" spans="1:15" x14ac:dyDescent="0.25">
      <c r="A4" s="179">
        <v>51629015</v>
      </c>
      <c r="B4" s="180">
        <v>44265.566817129999</v>
      </c>
      <c r="C4" s="179" t="s">
        <v>200</v>
      </c>
      <c r="D4" s="179">
        <v>1.56</v>
      </c>
      <c r="E4" s="179" t="s">
        <v>7</v>
      </c>
      <c r="F4" s="179">
        <v>1.38758</v>
      </c>
      <c r="G4" s="179">
        <v>1.38405</v>
      </c>
      <c r="H4" s="179">
        <v>1.39062</v>
      </c>
      <c r="I4" s="180">
        <v>44265.623483796</v>
      </c>
      <c r="J4" s="179">
        <v>1.39063</v>
      </c>
      <c r="K4" s="179">
        <v>-4.68</v>
      </c>
      <c r="L4" s="179">
        <v>0</v>
      </c>
      <c r="M4" s="179">
        <v>475.8</v>
      </c>
      <c r="N4">
        <f t="shared" ref="N4:N67" si="0">N3+M4</f>
        <v>50193.170000000006</v>
      </c>
    </row>
    <row r="5" spans="1:15" x14ac:dyDescent="0.25">
      <c r="A5" s="179">
        <v>51791876</v>
      </c>
      <c r="B5" s="180">
        <v>44266.512372685</v>
      </c>
      <c r="C5" s="179" t="s">
        <v>200</v>
      </c>
      <c r="D5" s="179">
        <v>1.97</v>
      </c>
      <c r="E5" s="179" t="s">
        <v>6</v>
      </c>
      <c r="F5" s="179">
        <v>151.42400000000001</v>
      </c>
      <c r="G5" s="179">
        <v>151.114</v>
      </c>
      <c r="H5" s="179">
        <v>151.59200000000001</v>
      </c>
      <c r="I5" s="180">
        <v>44266.597152777998</v>
      </c>
      <c r="J5" s="179">
        <v>151.58799999999999</v>
      </c>
      <c r="K5" s="179">
        <v>-5.91</v>
      </c>
      <c r="L5" s="179">
        <v>0</v>
      </c>
      <c r="M5" s="179">
        <v>297.83999999999997</v>
      </c>
      <c r="N5">
        <f t="shared" si="0"/>
        <v>50491.01</v>
      </c>
    </row>
    <row r="6" spans="1:15" x14ac:dyDescent="0.25">
      <c r="A6" s="179">
        <v>51806483</v>
      </c>
      <c r="B6" s="180">
        <v>44266.589027777998</v>
      </c>
      <c r="C6" s="179" t="s">
        <v>200</v>
      </c>
      <c r="D6" s="179">
        <v>1.3</v>
      </c>
      <c r="E6" s="179" t="s">
        <v>7</v>
      </c>
      <c r="F6" s="179">
        <v>1.3965000000000001</v>
      </c>
      <c r="G6" s="179">
        <v>1.39246</v>
      </c>
      <c r="H6" s="179">
        <v>1.3989</v>
      </c>
      <c r="I6" s="180">
        <v>44266.610347221998</v>
      </c>
      <c r="J6" s="179">
        <v>1.39581</v>
      </c>
      <c r="K6" s="179">
        <v>-3.9</v>
      </c>
      <c r="L6" s="179">
        <v>0</v>
      </c>
      <c r="M6" s="179">
        <v>-89.7</v>
      </c>
      <c r="N6">
        <f t="shared" si="0"/>
        <v>50401.310000000005</v>
      </c>
    </row>
    <row r="7" spans="1:15" x14ac:dyDescent="0.25">
      <c r="A7" s="179">
        <v>51818675</v>
      </c>
      <c r="B7" s="180">
        <v>44266.629097222001</v>
      </c>
      <c r="C7" s="179" t="s">
        <v>200</v>
      </c>
      <c r="D7" s="179">
        <v>2.1</v>
      </c>
      <c r="E7" s="179" t="s">
        <v>7</v>
      </c>
      <c r="F7" s="179">
        <v>1.39707</v>
      </c>
      <c r="G7" s="179">
        <v>0</v>
      </c>
      <c r="H7" s="179">
        <v>1.3989</v>
      </c>
      <c r="I7" s="180">
        <v>44266.824004629998</v>
      </c>
      <c r="J7" s="179">
        <v>1.3974200000000001</v>
      </c>
      <c r="K7" s="179">
        <v>-6.3</v>
      </c>
      <c r="L7" s="179">
        <v>0</v>
      </c>
      <c r="M7" s="179">
        <v>73.5</v>
      </c>
      <c r="N7">
        <f t="shared" si="0"/>
        <v>50474.810000000005</v>
      </c>
    </row>
    <row r="8" spans="1:15" x14ac:dyDescent="0.25">
      <c r="A8" s="179">
        <v>51830630</v>
      </c>
      <c r="B8" s="180">
        <v>44266.662037037</v>
      </c>
      <c r="C8" s="179" t="s">
        <v>200</v>
      </c>
      <c r="D8" s="179">
        <v>1</v>
      </c>
      <c r="E8" s="179" t="s">
        <v>7</v>
      </c>
      <c r="F8" s="179">
        <v>1.39516</v>
      </c>
      <c r="G8" s="179">
        <v>0</v>
      </c>
      <c r="H8" s="179">
        <v>1.3989</v>
      </c>
      <c r="I8" s="180">
        <v>44266.824074074</v>
      </c>
      <c r="J8" s="179">
        <v>1.3974599999999999</v>
      </c>
      <c r="K8" s="179">
        <v>-3</v>
      </c>
      <c r="L8" s="179">
        <v>0</v>
      </c>
      <c r="M8" s="179">
        <v>230</v>
      </c>
      <c r="N8">
        <f t="shared" si="0"/>
        <v>50704.810000000005</v>
      </c>
    </row>
    <row r="9" spans="1:15" x14ac:dyDescent="0.25">
      <c r="A9" s="179">
        <v>51830764</v>
      </c>
      <c r="B9" s="180">
        <v>44266.662615740999</v>
      </c>
      <c r="C9" s="179" t="s">
        <v>200</v>
      </c>
      <c r="D9" s="179">
        <v>1</v>
      </c>
      <c r="E9" s="179" t="s">
        <v>7</v>
      </c>
      <c r="F9" s="179">
        <v>1.39517</v>
      </c>
      <c r="G9" s="179">
        <v>0</v>
      </c>
      <c r="H9" s="179">
        <v>1.3989</v>
      </c>
      <c r="I9" s="180">
        <v>44266.824143518999</v>
      </c>
      <c r="J9" s="179">
        <v>1.3974899999999999</v>
      </c>
      <c r="K9" s="179">
        <v>-3</v>
      </c>
      <c r="L9" s="179">
        <v>0</v>
      </c>
      <c r="M9" s="179">
        <v>232</v>
      </c>
      <c r="N9">
        <f t="shared" si="0"/>
        <v>50936.810000000005</v>
      </c>
    </row>
    <row r="10" spans="1:15" x14ac:dyDescent="0.25">
      <c r="A10" s="179">
        <v>51953500</v>
      </c>
      <c r="B10" s="180">
        <v>44267.530972221997</v>
      </c>
      <c r="C10" s="179" t="s">
        <v>195</v>
      </c>
      <c r="D10" s="179">
        <v>2.1</v>
      </c>
      <c r="E10" s="179" t="s">
        <v>6</v>
      </c>
      <c r="F10" s="179">
        <v>151.41999999999999</v>
      </c>
      <c r="G10" s="179">
        <v>151.63200000000001</v>
      </c>
      <c r="H10" s="179">
        <v>151.25800000000001</v>
      </c>
      <c r="I10" s="180">
        <v>44267.541006943997</v>
      </c>
      <c r="J10" s="179">
        <v>151.25399999999999</v>
      </c>
      <c r="K10" s="179">
        <v>-6.3</v>
      </c>
      <c r="L10" s="179">
        <v>0</v>
      </c>
      <c r="M10" s="179">
        <v>319.89</v>
      </c>
      <c r="N10">
        <f t="shared" si="0"/>
        <v>51256.700000000004</v>
      </c>
    </row>
    <row r="11" spans="1:15" x14ac:dyDescent="0.25">
      <c r="A11" s="179">
        <v>52112524</v>
      </c>
      <c r="B11" s="180">
        <v>44270.581412036998</v>
      </c>
      <c r="C11" s="179" t="s">
        <v>195</v>
      </c>
      <c r="D11" s="179">
        <v>2.1</v>
      </c>
      <c r="E11" s="179" t="s">
        <v>6</v>
      </c>
      <c r="F11" s="179">
        <v>151.84700000000001</v>
      </c>
      <c r="G11" s="179">
        <v>152.12700000000001</v>
      </c>
      <c r="H11" s="179">
        <v>151.67400000000001</v>
      </c>
      <c r="I11" s="180">
        <v>44270.585821758999</v>
      </c>
      <c r="J11" s="179">
        <v>151.994</v>
      </c>
      <c r="K11" s="179">
        <v>-6.3</v>
      </c>
      <c r="L11" s="179">
        <v>0</v>
      </c>
      <c r="M11" s="179">
        <v>-282.75</v>
      </c>
      <c r="N11">
        <f t="shared" si="0"/>
        <v>50973.950000000004</v>
      </c>
    </row>
    <row r="12" spans="1:15" x14ac:dyDescent="0.25">
      <c r="A12" s="179">
        <v>52162633</v>
      </c>
      <c r="B12" s="180">
        <v>44270.762928240998</v>
      </c>
      <c r="C12" s="179" t="s">
        <v>200</v>
      </c>
      <c r="D12" s="179">
        <v>2.1</v>
      </c>
      <c r="E12" s="179" t="s">
        <v>6</v>
      </c>
      <c r="F12" s="179">
        <v>151.417</v>
      </c>
      <c r="G12" s="179">
        <v>151.131</v>
      </c>
      <c r="H12" s="179">
        <v>151.631</v>
      </c>
      <c r="I12" s="180">
        <v>44270.785046295998</v>
      </c>
      <c r="J12" s="179">
        <v>151.577</v>
      </c>
      <c r="K12" s="179">
        <v>-6.3</v>
      </c>
      <c r="L12" s="179">
        <v>0</v>
      </c>
      <c r="M12" s="179">
        <v>307.89</v>
      </c>
      <c r="N12">
        <f t="shared" si="0"/>
        <v>51281.840000000004</v>
      </c>
    </row>
    <row r="13" spans="1:15" x14ac:dyDescent="0.25">
      <c r="A13" s="179">
        <v>52254959</v>
      </c>
      <c r="B13" s="180">
        <v>44271.552361110997</v>
      </c>
      <c r="C13" s="179" t="s">
        <v>200</v>
      </c>
      <c r="D13" s="179">
        <v>1.57</v>
      </c>
      <c r="E13" s="179" t="s">
        <v>6</v>
      </c>
      <c r="F13" s="179">
        <v>151.149</v>
      </c>
      <c r="G13" s="179">
        <v>150.77600000000001</v>
      </c>
      <c r="H13" s="179">
        <v>151.27199999999999</v>
      </c>
      <c r="I13" s="180">
        <v>44271.583819444</v>
      </c>
      <c r="J13" s="179">
        <v>151.18700000000001</v>
      </c>
      <c r="K13" s="179">
        <v>-4.71</v>
      </c>
      <c r="L13" s="179">
        <v>0</v>
      </c>
      <c r="M13" s="179">
        <v>54.71</v>
      </c>
      <c r="N13">
        <f t="shared" si="0"/>
        <v>51336.55</v>
      </c>
    </row>
    <row r="14" spans="1:15" ht="14.25" customHeight="1" x14ac:dyDescent="0.25">
      <c r="A14" s="179">
        <v>52261641</v>
      </c>
      <c r="B14" s="180">
        <v>44271.583831019001</v>
      </c>
      <c r="C14" s="179" t="s">
        <v>195</v>
      </c>
      <c r="D14" s="179">
        <v>2</v>
      </c>
      <c r="E14" s="179" t="s">
        <v>6</v>
      </c>
      <c r="F14" s="179">
        <v>151.185</v>
      </c>
      <c r="G14" s="179">
        <v>151.511</v>
      </c>
      <c r="H14" s="179">
        <v>151.066</v>
      </c>
      <c r="I14" s="180">
        <v>44271.720335648002</v>
      </c>
      <c r="J14" s="179">
        <v>151.298</v>
      </c>
      <c r="K14" s="179">
        <v>-6</v>
      </c>
      <c r="L14" s="179">
        <v>0</v>
      </c>
      <c r="M14" s="179">
        <v>-207.41</v>
      </c>
      <c r="N14">
        <f t="shared" si="0"/>
        <v>51129.14</v>
      </c>
    </row>
    <row r="15" spans="1:15" x14ac:dyDescent="0.25">
      <c r="A15" s="177">
        <v>52263500</v>
      </c>
      <c r="B15" s="178">
        <v>44271.591006944</v>
      </c>
      <c r="C15" s="177" t="s">
        <v>195</v>
      </c>
      <c r="D15" s="177">
        <v>2</v>
      </c>
      <c r="E15" s="177" t="s">
        <v>6</v>
      </c>
      <c r="F15" s="177">
        <v>151.11199999999999</v>
      </c>
      <c r="G15" s="177">
        <v>151.51</v>
      </c>
      <c r="H15" s="177">
        <v>151.066</v>
      </c>
      <c r="I15" s="178">
        <v>44271.720347221999</v>
      </c>
      <c r="J15" s="177">
        <v>151.298</v>
      </c>
      <c r="K15" s="177">
        <v>-6</v>
      </c>
      <c r="L15" s="177">
        <v>0</v>
      </c>
      <c r="M15" s="177">
        <v>-341.4</v>
      </c>
      <c r="N15">
        <f t="shared" si="0"/>
        <v>50787.74</v>
      </c>
    </row>
    <row r="16" spans="1:15" x14ac:dyDescent="0.25">
      <c r="A16" s="177">
        <v>52303649</v>
      </c>
      <c r="B16" s="178">
        <v>44271.720555555999</v>
      </c>
      <c r="C16" s="177" t="s">
        <v>200</v>
      </c>
      <c r="D16" s="177">
        <v>5</v>
      </c>
      <c r="E16" s="177" t="s">
        <v>6</v>
      </c>
      <c r="F16" s="177">
        <v>151.31700000000001</v>
      </c>
      <c r="G16" s="177">
        <v>0</v>
      </c>
      <c r="H16" s="177">
        <v>151.41999999999999</v>
      </c>
      <c r="I16" s="178">
        <v>44271.746180556001</v>
      </c>
      <c r="J16" s="177">
        <v>151.428</v>
      </c>
      <c r="K16" s="177">
        <v>-15</v>
      </c>
      <c r="L16" s="177">
        <v>0</v>
      </c>
      <c r="M16" s="177">
        <v>508.96</v>
      </c>
      <c r="N16">
        <f t="shared" si="0"/>
        <v>51296.7</v>
      </c>
    </row>
    <row r="17" spans="1:14" x14ac:dyDescent="0.25">
      <c r="A17" s="177">
        <v>52303717</v>
      </c>
      <c r="B17" s="178">
        <v>44271.720879629996</v>
      </c>
      <c r="C17" s="177" t="s">
        <v>200</v>
      </c>
      <c r="D17" s="177">
        <v>5</v>
      </c>
      <c r="E17" s="177" t="s">
        <v>6</v>
      </c>
      <c r="F17" s="177">
        <v>151.31800000000001</v>
      </c>
      <c r="G17" s="177">
        <v>0</v>
      </c>
      <c r="H17" s="177">
        <v>151.41999999999999</v>
      </c>
      <c r="I17" s="178">
        <v>44271.746180556001</v>
      </c>
      <c r="J17" s="177">
        <v>151.428</v>
      </c>
      <c r="K17" s="177">
        <v>-15</v>
      </c>
      <c r="L17" s="177">
        <v>0</v>
      </c>
      <c r="M17" s="177">
        <v>504.39</v>
      </c>
      <c r="N17">
        <f t="shared" si="0"/>
        <v>51801.09</v>
      </c>
    </row>
    <row r="18" spans="1:14" x14ac:dyDescent="0.25">
      <c r="A18" s="177">
        <v>52412711</v>
      </c>
      <c r="B18" s="178">
        <v>44272.572152777997</v>
      </c>
      <c r="C18" s="177" t="s">
        <v>200</v>
      </c>
      <c r="D18" s="177">
        <v>4.8</v>
      </c>
      <c r="E18" s="177" t="s">
        <v>6</v>
      </c>
      <c r="F18" s="177">
        <v>151.83699999999999</v>
      </c>
      <c r="G18" s="177">
        <v>151.68299999999999</v>
      </c>
      <c r="H18" s="177">
        <v>151.911</v>
      </c>
      <c r="I18" s="178">
        <v>44272.585347221997</v>
      </c>
      <c r="J18" s="177">
        <v>151.68199999999999</v>
      </c>
      <c r="K18" s="177">
        <v>-14.4</v>
      </c>
      <c r="L18" s="177">
        <v>0</v>
      </c>
      <c r="M18" s="177">
        <v>-681.47</v>
      </c>
      <c r="N18">
        <f t="shared" si="0"/>
        <v>51119.619999999995</v>
      </c>
    </row>
    <row r="19" spans="1:14" x14ac:dyDescent="0.25">
      <c r="A19" s="177">
        <v>52418707</v>
      </c>
      <c r="B19" s="178">
        <v>44272.597361111002</v>
      </c>
      <c r="C19" s="177" t="s">
        <v>195</v>
      </c>
      <c r="D19" s="177">
        <v>4.8</v>
      </c>
      <c r="E19" s="177" t="s">
        <v>6</v>
      </c>
      <c r="F19" s="177">
        <v>151.70400000000001</v>
      </c>
      <c r="G19" s="177">
        <v>151.87100000000001</v>
      </c>
      <c r="H19" s="177">
        <v>151.643</v>
      </c>
      <c r="I19" s="178">
        <v>44272.622789351997</v>
      </c>
      <c r="J19" s="177">
        <v>151.822</v>
      </c>
      <c r="K19" s="177">
        <v>-14.4</v>
      </c>
      <c r="L19" s="177">
        <v>0</v>
      </c>
      <c r="M19" s="177">
        <v>-518.80999999999995</v>
      </c>
      <c r="N19">
        <f t="shared" si="0"/>
        <v>50600.81</v>
      </c>
    </row>
    <row r="20" spans="1:14" x14ac:dyDescent="0.25">
      <c r="A20" s="177">
        <v>52418743</v>
      </c>
      <c r="B20" s="178">
        <v>44272.597696759003</v>
      </c>
      <c r="C20" s="177" t="s">
        <v>195</v>
      </c>
      <c r="D20" s="177">
        <v>4.8</v>
      </c>
      <c r="E20" s="177" t="s">
        <v>6</v>
      </c>
      <c r="F20" s="177">
        <v>151.70099999999999</v>
      </c>
      <c r="G20" s="177">
        <v>151.87100000000001</v>
      </c>
      <c r="H20" s="177">
        <v>151.643</v>
      </c>
      <c r="I20" s="178">
        <v>44272.622800926001</v>
      </c>
      <c r="J20" s="177">
        <v>151.822</v>
      </c>
      <c r="K20" s="177">
        <v>-14.4</v>
      </c>
      <c r="L20" s="177">
        <v>0</v>
      </c>
      <c r="M20" s="177">
        <v>-532</v>
      </c>
      <c r="N20">
        <f t="shared" si="0"/>
        <v>50068.81</v>
      </c>
    </row>
    <row r="21" spans="1:14" x14ac:dyDescent="0.25">
      <c r="A21" s="177">
        <v>52418753</v>
      </c>
      <c r="B21" s="178">
        <v>44272.597824074001</v>
      </c>
      <c r="C21" s="177" t="s">
        <v>195</v>
      </c>
      <c r="D21" s="177">
        <v>4.8</v>
      </c>
      <c r="E21" s="177" t="s">
        <v>6</v>
      </c>
      <c r="F21" s="177">
        <v>151.70099999999999</v>
      </c>
      <c r="G21" s="177">
        <v>151.87100000000001</v>
      </c>
      <c r="H21" s="177">
        <v>151.643</v>
      </c>
      <c r="I21" s="178">
        <v>44272.622812499998</v>
      </c>
      <c r="J21" s="177">
        <v>151.822</v>
      </c>
      <c r="K21" s="177">
        <v>-14.4</v>
      </c>
      <c r="L21" s="177">
        <v>0</v>
      </c>
      <c r="M21" s="177">
        <v>-532</v>
      </c>
      <c r="N21">
        <f t="shared" si="0"/>
        <v>49536.81</v>
      </c>
    </row>
    <row r="22" spans="1:14" x14ac:dyDescent="0.25">
      <c r="A22" s="177">
        <v>52419709</v>
      </c>
      <c r="B22" s="178">
        <v>44272.601909721998</v>
      </c>
      <c r="C22" s="177" t="s">
        <v>195</v>
      </c>
      <c r="D22" s="177">
        <v>4.8</v>
      </c>
      <c r="E22" s="177" t="s">
        <v>6</v>
      </c>
      <c r="F22" s="177">
        <v>151.73099999999999</v>
      </c>
      <c r="G22" s="177">
        <v>151.87100000000001</v>
      </c>
      <c r="H22" s="177">
        <v>151.643</v>
      </c>
      <c r="I22" s="178">
        <v>44272.622824074002</v>
      </c>
      <c r="J22" s="177">
        <v>151.822</v>
      </c>
      <c r="K22" s="177">
        <v>-14.4</v>
      </c>
      <c r="L22" s="177">
        <v>0</v>
      </c>
      <c r="M22" s="177">
        <v>-400.1</v>
      </c>
      <c r="N22">
        <f t="shared" si="0"/>
        <v>49136.71</v>
      </c>
    </row>
    <row r="23" spans="1:14" x14ac:dyDescent="0.25">
      <c r="A23" s="177">
        <v>52594472</v>
      </c>
      <c r="B23" s="178">
        <v>44273.558506943999</v>
      </c>
      <c r="C23" s="177" t="s">
        <v>195</v>
      </c>
      <c r="D23" s="177">
        <v>3.5</v>
      </c>
      <c r="E23" s="177" t="s">
        <v>6</v>
      </c>
      <c r="F23" s="177">
        <v>152.43799999999999</v>
      </c>
      <c r="G23" s="177">
        <v>152.59</v>
      </c>
      <c r="H23" s="177">
        <v>152.238</v>
      </c>
      <c r="I23" s="178">
        <v>44273.581724536998</v>
      </c>
      <c r="J23" s="177">
        <v>152.232</v>
      </c>
      <c r="K23" s="177">
        <v>-10.5</v>
      </c>
      <c r="L23" s="177">
        <v>0</v>
      </c>
      <c r="M23" s="177">
        <v>661.1</v>
      </c>
      <c r="N23">
        <f t="shared" si="0"/>
        <v>49797.81</v>
      </c>
    </row>
    <row r="24" spans="1:14" x14ac:dyDescent="0.25">
      <c r="A24" s="177">
        <v>52769816</v>
      </c>
      <c r="B24" s="178">
        <v>44274.583553240998</v>
      </c>
      <c r="C24" s="177" t="s">
        <v>195</v>
      </c>
      <c r="D24" s="177">
        <v>3.5</v>
      </c>
      <c r="E24" s="177" t="s">
        <v>6</v>
      </c>
      <c r="F24" s="177">
        <v>151.26400000000001</v>
      </c>
      <c r="G24" s="177">
        <v>151.59700000000001</v>
      </c>
      <c r="H24" s="177">
        <v>151.06</v>
      </c>
      <c r="I24" s="178">
        <v>44274.598391204003</v>
      </c>
      <c r="J24" s="177">
        <v>151.446</v>
      </c>
      <c r="K24" s="177">
        <v>-10.5</v>
      </c>
      <c r="L24" s="177">
        <v>0</v>
      </c>
      <c r="M24" s="177">
        <v>-585.19000000000005</v>
      </c>
      <c r="N24">
        <f t="shared" si="0"/>
        <v>49212.619999999995</v>
      </c>
    </row>
    <row r="25" spans="1:14" x14ac:dyDescent="0.25">
      <c r="A25" s="177">
        <v>52954084</v>
      </c>
      <c r="B25" s="178">
        <v>44277.589293981</v>
      </c>
      <c r="C25" s="177" t="s">
        <v>200</v>
      </c>
      <c r="D25" s="177">
        <v>3.81</v>
      </c>
      <c r="E25" s="177" t="s">
        <v>6</v>
      </c>
      <c r="F25" s="177">
        <v>150.83199999999999</v>
      </c>
      <c r="G25" s="177">
        <v>150.43</v>
      </c>
      <c r="H25" s="177">
        <v>151.12799999999999</v>
      </c>
      <c r="I25" s="178">
        <v>44277.632847221998</v>
      </c>
      <c r="J25" s="177">
        <v>150.429</v>
      </c>
      <c r="K25" s="177">
        <v>-11.43</v>
      </c>
      <c r="L25" s="177">
        <v>0</v>
      </c>
      <c r="M25" s="177">
        <v>-1411.31</v>
      </c>
      <c r="N25">
        <f t="shared" si="0"/>
        <v>47801.31</v>
      </c>
    </row>
    <row r="26" spans="1:14" x14ac:dyDescent="0.25">
      <c r="A26" s="177">
        <v>52954596</v>
      </c>
      <c r="B26" s="178">
        <v>44277.591018519</v>
      </c>
      <c r="C26" s="177" t="s">
        <v>200</v>
      </c>
      <c r="D26" s="177">
        <v>3.81</v>
      </c>
      <c r="E26" s="177" t="s">
        <v>6</v>
      </c>
      <c r="F26" s="177">
        <v>150.81899999999999</v>
      </c>
      <c r="G26" s="177">
        <v>150.43</v>
      </c>
      <c r="H26" s="177">
        <v>151.38200000000001</v>
      </c>
      <c r="I26" s="178">
        <v>44277.632847221998</v>
      </c>
      <c r="J26" s="177">
        <v>150.429</v>
      </c>
      <c r="K26" s="177">
        <v>-11.43</v>
      </c>
      <c r="L26" s="177">
        <v>0</v>
      </c>
      <c r="M26" s="177">
        <v>-1365.78</v>
      </c>
      <c r="N26">
        <f t="shared" si="0"/>
        <v>46435.53</v>
      </c>
    </row>
    <row r="27" spans="1:14" x14ac:dyDescent="0.25">
      <c r="A27" s="177">
        <v>53126468</v>
      </c>
      <c r="B27" s="178">
        <v>44278.571967593001</v>
      </c>
      <c r="C27" s="177" t="s">
        <v>195</v>
      </c>
      <c r="D27" s="177">
        <v>4</v>
      </c>
      <c r="E27" s="177" t="s">
        <v>6</v>
      </c>
      <c r="F27" s="177">
        <v>149.65199999999999</v>
      </c>
      <c r="G27" s="177">
        <v>150.22499999999999</v>
      </c>
      <c r="H27" s="177">
        <v>0</v>
      </c>
      <c r="I27" s="178">
        <v>44278.572152777997</v>
      </c>
      <c r="J27" s="177">
        <v>149.67699999999999</v>
      </c>
      <c r="K27" s="177">
        <v>-12</v>
      </c>
      <c r="L27" s="177">
        <v>0</v>
      </c>
      <c r="M27" s="177">
        <v>-92.13</v>
      </c>
      <c r="N27">
        <f t="shared" si="0"/>
        <v>46343.4</v>
      </c>
    </row>
    <row r="28" spans="1:14" x14ac:dyDescent="0.25">
      <c r="A28" s="177">
        <v>53126494</v>
      </c>
      <c r="B28" s="178">
        <v>44278.572094907002</v>
      </c>
      <c r="C28" s="177" t="s">
        <v>200</v>
      </c>
      <c r="D28" s="177">
        <v>4</v>
      </c>
      <c r="E28" s="177" t="s">
        <v>6</v>
      </c>
      <c r="F28" s="177">
        <v>149.65700000000001</v>
      </c>
      <c r="G28" s="177">
        <v>149</v>
      </c>
      <c r="H28" s="177">
        <v>149.94999999999999</v>
      </c>
      <c r="I28" s="178">
        <v>44278.720798611001</v>
      </c>
      <c r="J28" s="177">
        <v>149.93100000000001</v>
      </c>
      <c r="K28" s="177">
        <v>-12</v>
      </c>
      <c r="L28" s="177">
        <v>0</v>
      </c>
      <c r="M28" s="177">
        <v>1008.52</v>
      </c>
      <c r="N28">
        <f t="shared" si="0"/>
        <v>47351.92</v>
      </c>
    </row>
    <row r="29" spans="1:14" x14ac:dyDescent="0.25">
      <c r="A29" s="177">
        <v>53126544</v>
      </c>
      <c r="B29" s="178">
        <v>44278.572314814999</v>
      </c>
      <c r="C29" s="177" t="s">
        <v>200</v>
      </c>
      <c r="D29" s="177">
        <v>4</v>
      </c>
      <c r="E29" s="177" t="s">
        <v>6</v>
      </c>
      <c r="F29" s="177">
        <v>149.66800000000001</v>
      </c>
      <c r="G29" s="177">
        <v>149</v>
      </c>
      <c r="H29" s="177">
        <v>149.94999999999999</v>
      </c>
      <c r="I29" s="178">
        <v>44278.720891204001</v>
      </c>
      <c r="J29" s="177">
        <v>149.93600000000001</v>
      </c>
      <c r="K29" s="177">
        <v>-12</v>
      </c>
      <c r="L29" s="177">
        <v>0</v>
      </c>
      <c r="M29" s="177">
        <v>986.49</v>
      </c>
      <c r="N29">
        <f t="shared" si="0"/>
        <v>48338.409999999996</v>
      </c>
    </row>
    <row r="30" spans="1:14" x14ac:dyDescent="0.25">
      <c r="A30" s="177">
        <v>53127139</v>
      </c>
      <c r="B30" s="178">
        <v>44278.575034722002</v>
      </c>
      <c r="C30" s="177" t="s">
        <v>200</v>
      </c>
      <c r="D30" s="177">
        <v>4</v>
      </c>
      <c r="E30" s="177" t="s">
        <v>6</v>
      </c>
      <c r="F30" s="177">
        <v>149.69800000000001</v>
      </c>
      <c r="G30" s="177">
        <v>149</v>
      </c>
      <c r="H30" s="177">
        <v>149.94999999999999</v>
      </c>
      <c r="I30" s="178">
        <v>44278.720914352001</v>
      </c>
      <c r="J30" s="177">
        <v>149.93600000000001</v>
      </c>
      <c r="K30" s="177">
        <v>-12</v>
      </c>
      <c r="L30" s="177">
        <v>0</v>
      </c>
      <c r="M30" s="177">
        <v>876.06</v>
      </c>
      <c r="N30">
        <f t="shared" si="0"/>
        <v>49214.469999999994</v>
      </c>
    </row>
    <row r="31" spans="1:14" x14ac:dyDescent="0.25">
      <c r="A31" s="175">
        <v>53127143</v>
      </c>
      <c r="B31" s="176">
        <v>44278.575057870003</v>
      </c>
      <c r="C31" s="175" t="s">
        <v>200</v>
      </c>
      <c r="D31" s="175">
        <v>4</v>
      </c>
      <c r="E31" s="175" t="s">
        <v>6</v>
      </c>
      <c r="F31" s="175">
        <v>149.69499999999999</v>
      </c>
      <c r="G31" s="175">
        <v>149</v>
      </c>
      <c r="H31" s="175">
        <v>149.94999999999999</v>
      </c>
      <c r="I31" s="176">
        <v>44278.720925925998</v>
      </c>
      <c r="J31" s="175">
        <v>149.93600000000001</v>
      </c>
      <c r="K31" s="175">
        <v>-12</v>
      </c>
      <c r="L31" s="175">
        <v>0</v>
      </c>
      <c r="M31" s="175">
        <v>887.1</v>
      </c>
      <c r="N31">
        <f t="shared" si="0"/>
        <v>50101.569999999992</v>
      </c>
    </row>
    <row r="32" spans="1:14" x14ac:dyDescent="0.25">
      <c r="A32" s="175">
        <v>53127165</v>
      </c>
      <c r="B32" s="176">
        <v>44278.575231481002</v>
      </c>
      <c r="C32" s="175" t="s">
        <v>200</v>
      </c>
      <c r="D32" s="175">
        <v>4</v>
      </c>
      <c r="E32" s="175" t="s">
        <v>6</v>
      </c>
      <c r="F32" s="175">
        <v>149.673</v>
      </c>
      <c r="G32" s="175">
        <v>149</v>
      </c>
      <c r="H32" s="175">
        <v>149.94999999999999</v>
      </c>
      <c r="I32" s="176">
        <v>44278.720937500002</v>
      </c>
      <c r="J32" s="175">
        <v>149.93700000000001</v>
      </c>
      <c r="K32" s="175">
        <v>-12</v>
      </c>
      <c r="L32" s="175">
        <v>0</v>
      </c>
      <c r="M32" s="175">
        <v>971.76</v>
      </c>
      <c r="N32">
        <f t="shared" si="0"/>
        <v>51073.329999999994</v>
      </c>
    </row>
    <row r="33" spans="1:14" x14ac:dyDescent="0.25">
      <c r="A33" s="175">
        <v>53127171</v>
      </c>
      <c r="B33" s="176">
        <v>44278.575254629999</v>
      </c>
      <c r="C33" s="175" t="s">
        <v>200</v>
      </c>
      <c r="D33" s="175">
        <v>4</v>
      </c>
      <c r="E33" s="175" t="s">
        <v>6</v>
      </c>
      <c r="F33" s="175">
        <v>149.66999999999999</v>
      </c>
      <c r="G33" s="175">
        <v>149</v>
      </c>
      <c r="H33" s="175">
        <v>149.94999999999999</v>
      </c>
      <c r="I33" s="176">
        <v>44278.720960648003</v>
      </c>
      <c r="J33" s="175">
        <v>149.92699999999999</v>
      </c>
      <c r="K33" s="175">
        <v>-12</v>
      </c>
      <c r="L33" s="175">
        <v>0</v>
      </c>
      <c r="M33" s="175">
        <v>946.05</v>
      </c>
      <c r="N33">
        <f t="shared" si="0"/>
        <v>52019.38</v>
      </c>
    </row>
    <row r="34" spans="1:14" x14ac:dyDescent="0.25">
      <c r="A34" s="175">
        <v>53129639</v>
      </c>
      <c r="B34" s="176">
        <v>44278.584953703998</v>
      </c>
      <c r="C34" s="175" t="s">
        <v>200</v>
      </c>
      <c r="D34" s="175">
        <v>3.5</v>
      </c>
      <c r="E34" s="175" t="s">
        <v>6</v>
      </c>
      <c r="F34" s="175">
        <v>149.46899999999999</v>
      </c>
      <c r="G34" s="175">
        <v>149</v>
      </c>
      <c r="H34" s="175">
        <v>149.94999999999999</v>
      </c>
      <c r="I34" s="176">
        <v>44278.720972222</v>
      </c>
      <c r="J34" s="175">
        <v>149.922</v>
      </c>
      <c r="K34" s="175">
        <v>-10.5</v>
      </c>
      <c r="L34" s="175">
        <v>0</v>
      </c>
      <c r="M34" s="175">
        <v>1459.12</v>
      </c>
      <c r="N34">
        <f t="shared" si="0"/>
        <v>53478.5</v>
      </c>
    </row>
    <row r="35" spans="1:14" x14ac:dyDescent="0.25">
      <c r="A35" s="175">
        <v>53166960</v>
      </c>
      <c r="B35" s="176">
        <v>44278.698784722001</v>
      </c>
      <c r="C35" s="175" t="s">
        <v>200</v>
      </c>
      <c r="D35" s="175">
        <v>3.5</v>
      </c>
      <c r="E35" s="175" t="s">
        <v>6</v>
      </c>
      <c r="F35" s="175">
        <v>149.709</v>
      </c>
      <c r="G35" s="175">
        <v>149</v>
      </c>
      <c r="H35" s="175">
        <v>149.94999999999999</v>
      </c>
      <c r="I35" s="176">
        <v>44278.721018518998</v>
      </c>
      <c r="J35" s="175">
        <v>149.93199999999999</v>
      </c>
      <c r="K35" s="175">
        <v>-10.5</v>
      </c>
      <c r="L35" s="175">
        <v>0</v>
      </c>
      <c r="M35" s="175">
        <v>718.26</v>
      </c>
      <c r="N35">
        <f t="shared" si="0"/>
        <v>54196.76</v>
      </c>
    </row>
    <row r="36" spans="1:14" x14ac:dyDescent="0.25">
      <c r="A36" s="175">
        <v>53305457</v>
      </c>
      <c r="B36" s="176">
        <v>44279.586631944003</v>
      </c>
      <c r="C36" s="175" t="s">
        <v>195</v>
      </c>
      <c r="D36" s="175">
        <v>2.4500000000000002</v>
      </c>
      <c r="E36" s="175" t="s">
        <v>6</v>
      </c>
      <c r="F36" s="175">
        <v>148.94300000000001</v>
      </c>
      <c r="G36" s="175">
        <v>149.20500000000001</v>
      </c>
      <c r="H36" s="175">
        <v>148.761</v>
      </c>
      <c r="I36" s="176">
        <v>44279.640798610999</v>
      </c>
      <c r="J36" s="175">
        <v>149.214</v>
      </c>
      <c r="K36" s="175">
        <v>-7.35</v>
      </c>
      <c r="L36" s="175">
        <v>0</v>
      </c>
      <c r="M36" s="175">
        <v>-610.07000000000005</v>
      </c>
      <c r="N36">
        <f t="shared" si="0"/>
        <v>53586.69</v>
      </c>
    </row>
    <row r="37" spans="1:14" x14ac:dyDescent="0.25">
      <c r="A37" s="175">
        <v>53468122</v>
      </c>
      <c r="B37" s="176">
        <v>44280.590914351997</v>
      </c>
      <c r="C37" s="175" t="s">
        <v>200</v>
      </c>
      <c r="D37" s="175">
        <v>2.5</v>
      </c>
      <c r="E37" s="175" t="s">
        <v>6</v>
      </c>
      <c r="F37" s="175">
        <v>149.52199999999999</v>
      </c>
      <c r="G37" s="175">
        <v>149.303</v>
      </c>
      <c r="H37" s="175">
        <v>149.82400000000001</v>
      </c>
      <c r="I37" s="176">
        <v>44280.678298610997</v>
      </c>
      <c r="J37" s="175">
        <v>149.66399999999999</v>
      </c>
      <c r="K37" s="175">
        <v>-7.5</v>
      </c>
      <c r="L37" s="175">
        <v>0</v>
      </c>
      <c r="M37" s="175">
        <v>325.32</v>
      </c>
      <c r="N37">
        <f t="shared" si="0"/>
        <v>53912.01</v>
      </c>
    </row>
    <row r="38" spans="1:14" x14ac:dyDescent="0.25">
      <c r="A38" s="175">
        <v>53627632</v>
      </c>
      <c r="B38" s="176">
        <v>44281.553912037001</v>
      </c>
      <c r="C38" s="175" t="s">
        <v>200</v>
      </c>
      <c r="D38" s="175">
        <v>3.2</v>
      </c>
      <c r="E38" s="175" t="s">
        <v>6</v>
      </c>
      <c r="F38" s="175">
        <v>150.99299999999999</v>
      </c>
      <c r="G38" s="175">
        <v>150.81100000000001</v>
      </c>
      <c r="H38" s="175">
        <v>151.35400000000001</v>
      </c>
      <c r="I38" s="176">
        <v>44281.647499999999</v>
      </c>
      <c r="J38" s="175">
        <v>151.35400000000001</v>
      </c>
      <c r="K38" s="175">
        <v>-9.6</v>
      </c>
      <c r="L38" s="175">
        <v>0</v>
      </c>
      <c r="M38" s="175">
        <v>1052.47</v>
      </c>
      <c r="N38">
        <f t="shared" si="0"/>
        <v>54964.480000000003</v>
      </c>
    </row>
    <row r="39" spans="1:14" x14ac:dyDescent="0.25">
      <c r="A39" s="175">
        <v>53792462</v>
      </c>
      <c r="B39" s="176">
        <v>44284.625428241001</v>
      </c>
      <c r="C39" s="175" t="s">
        <v>200</v>
      </c>
      <c r="D39" s="175">
        <v>4.2</v>
      </c>
      <c r="E39" s="175" t="s">
        <v>6</v>
      </c>
      <c r="F39" s="175">
        <v>151.786</v>
      </c>
      <c r="G39" s="175">
        <v>151.60599999999999</v>
      </c>
      <c r="H39" s="175">
        <v>151.99</v>
      </c>
      <c r="I39" s="176">
        <v>44284.645381943999</v>
      </c>
      <c r="J39" s="175">
        <v>151.60499999999999</v>
      </c>
      <c r="K39" s="175">
        <v>-12.6</v>
      </c>
      <c r="L39" s="175">
        <v>0</v>
      </c>
      <c r="M39" s="175">
        <v>-693.45</v>
      </c>
      <c r="N39">
        <f t="shared" si="0"/>
        <v>54271.030000000006</v>
      </c>
    </row>
    <row r="40" spans="1:14" x14ac:dyDescent="0.25">
      <c r="A40" s="175">
        <v>53802325</v>
      </c>
      <c r="B40" s="176">
        <v>44284.663634258999</v>
      </c>
      <c r="C40" s="175" t="s">
        <v>200</v>
      </c>
      <c r="D40" s="175">
        <v>2.2999999999999998</v>
      </c>
      <c r="E40" s="175" t="s">
        <v>6</v>
      </c>
      <c r="F40" s="175">
        <v>151.62799999999999</v>
      </c>
      <c r="G40" s="175">
        <v>151.44399999999999</v>
      </c>
      <c r="H40" s="175">
        <v>151.77000000000001</v>
      </c>
      <c r="I40" s="176">
        <v>44284.705023148003</v>
      </c>
      <c r="J40" s="175">
        <v>151.43799999999999</v>
      </c>
      <c r="K40" s="175">
        <v>-6.9</v>
      </c>
      <c r="L40" s="175">
        <v>0</v>
      </c>
      <c r="M40" s="175">
        <v>-398.2</v>
      </c>
      <c r="N40">
        <f t="shared" si="0"/>
        <v>53872.830000000009</v>
      </c>
    </row>
    <row r="41" spans="1:14" x14ac:dyDescent="0.25">
      <c r="A41" s="175">
        <v>53954603</v>
      </c>
      <c r="B41" s="176">
        <v>44285.609097221997</v>
      </c>
      <c r="C41" s="175" t="s">
        <v>195</v>
      </c>
      <c r="D41" s="175">
        <v>3</v>
      </c>
      <c r="E41" s="175" t="s">
        <v>6</v>
      </c>
      <c r="F41" s="175">
        <v>151.709</v>
      </c>
      <c r="G41" s="175">
        <v>151.864</v>
      </c>
      <c r="H41" s="175">
        <v>151.501</v>
      </c>
      <c r="I41" s="176">
        <v>44285.690219907003</v>
      </c>
      <c r="J41" s="175">
        <v>151.52600000000001</v>
      </c>
      <c r="K41" s="175">
        <v>-9</v>
      </c>
      <c r="L41" s="175">
        <v>0</v>
      </c>
      <c r="M41" s="175">
        <v>497.39</v>
      </c>
      <c r="N41">
        <f t="shared" si="0"/>
        <v>54370.220000000008</v>
      </c>
    </row>
    <row r="42" spans="1:14" x14ac:dyDescent="0.25">
      <c r="A42" s="175">
        <v>54121023</v>
      </c>
      <c r="B42" s="176">
        <v>44286.625844907001</v>
      </c>
      <c r="C42" s="175" t="s">
        <v>195</v>
      </c>
      <c r="D42" s="175">
        <v>10</v>
      </c>
      <c r="E42" s="175" t="s">
        <v>6</v>
      </c>
      <c r="F42" s="175">
        <v>152.48500000000001</v>
      </c>
      <c r="G42" s="175">
        <v>152.55600000000001</v>
      </c>
      <c r="H42" s="175">
        <v>152.322</v>
      </c>
      <c r="I42" s="176">
        <v>44286.667152777998</v>
      </c>
      <c r="J42" s="175">
        <v>152.47399999999999</v>
      </c>
      <c r="K42" s="175">
        <v>-30</v>
      </c>
      <c r="L42" s="175">
        <v>0</v>
      </c>
      <c r="M42" s="175">
        <v>99.33</v>
      </c>
      <c r="N42">
        <f t="shared" si="0"/>
        <v>54469.55000000001</v>
      </c>
    </row>
    <row r="43" spans="1:14" x14ac:dyDescent="0.25">
      <c r="A43" s="173">
        <v>54135655</v>
      </c>
      <c r="B43" s="174">
        <v>44286.685289351997</v>
      </c>
      <c r="C43" s="173" t="s">
        <v>200</v>
      </c>
      <c r="D43" s="173">
        <v>5</v>
      </c>
      <c r="E43" s="173" t="s">
        <v>6</v>
      </c>
      <c r="F43" s="173">
        <v>152.559</v>
      </c>
      <c r="G43" s="173">
        <v>152.34800000000001</v>
      </c>
      <c r="H43" s="173">
        <v>152.65799999999999</v>
      </c>
      <c r="I43" s="174">
        <v>44286.706446759003</v>
      </c>
      <c r="J43" s="173">
        <v>152.66499999999999</v>
      </c>
      <c r="K43" s="173">
        <v>-15</v>
      </c>
      <c r="L43" s="173">
        <v>0</v>
      </c>
      <c r="M43" s="173">
        <v>478.59</v>
      </c>
      <c r="N43">
        <f t="shared" si="0"/>
        <v>54948.140000000007</v>
      </c>
    </row>
    <row r="44" spans="1:14" x14ac:dyDescent="0.25">
      <c r="A44" s="173">
        <v>54310005</v>
      </c>
      <c r="B44" s="174">
        <v>44287.698483795997</v>
      </c>
      <c r="C44" s="173" t="s">
        <v>195</v>
      </c>
      <c r="D44" s="173">
        <v>6</v>
      </c>
      <c r="E44" s="173" t="s">
        <v>6</v>
      </c>
      <c r="F44" s="173">
        <v>152.86500000000001</v>
      </c>
      <c r="G44" s="173">
        <v>152.97900000000001</v>
      </c>
      <c r="H44" s="173">
        <v>152.71899999999999</v>
      </c>
      <c r="I44" s="174">
        <v>44287.700717592998</v>
      </c>
      <c r="J44" s="173">
        <v>152.982</v>
      </c>
      <c r="K44" s="173">
        <v>-18</v>
      </c>
      <c r="L44" s="173">
        <v>0</v>
      </c>
      <c r="M44" s="173">
        <v>-634.21</v>
      </c>
      <c r="N44">
        <f t="shared" si="0"/>
        <v>54313.930000000008</v>
      </c>
    </row>
    <row r="45" spans="1:14" x14ac:dyDescent="0.25">
      <c r="A45" s="173">
        <v>54320161</v>
      </c>
      <c r="B45" s="174">
        <v>44287.726157407</v>
      </c>
      <c r="C45" s="173" t="s">
        <v>195</v>
      </c>
      <c r="D45" s="173">
        <v>4</v>
      </c>
      <c r="E45" s="173" t="s">
        <v>6</v>
      </c>
      <c r="F45" s="173">
        <v>152.95500000000001</v>
      </c>
      <c r="G45" s="173">
        <v>153.10300000000001</v>
      </c>
      <c r="H45" s="173">
        <v>152.828</v>
      </c>
      <c r="I45" s="174">
        <v>44287.829884259001</v>
      </c>
      <c r="J45" s="173">
        <v>152.85300000000001</v>
      </c>
      <c r="K45" s="173">
        <v>-12</v>
      </c>
      <c r="L45" s="173">
        <v>0</v>
      </c>
      <c r="M45" s="173">
        <v>368.93</v>
      </c>
      <c r="N45">
        <f t="shared" si="0"/>
        <v>54682.860000000008</v>
      </c>
    </row>
    <row r="46" spans="1:14" x14ac:dyDescent="0.25">
      <c r="A46" s="173">
        <v>54488385</v>
      </c>
      <c r="B46" s="174">
        <v>44291.621770833</v>
      </c>
      <c r="C46" s="173" t="s">
        <v>200</v>
      </c>
      <c r="D46" s="173">
        <v>3.5</v>
      </c>
      <c r="E46" s="173" t="s">
        <v>6</v>
      </c>
      <c r="F46" s="173">
        <v>153.172</v>
      </c>
      <c r="G46" s="173">
        <v>153.01300000000001</v>
      </c>
      <c r="H46" s="173">
        <v>153.298</v>
      </c>
      <c r="I46" s="174">
        <v>44291.661458333001</v>
      </c>
      <c r="J46" s="173">
        <v>153.30099999999999</v>
      </c>
      <c r="K46" s="173">
        <v>-10.5</v>
      </c>
      <c r="L46" s="173">
        <v>0</v>
      </c>
      <c r="M46" s="173">
        <v>408.77</v>
      </c>
      <c r="N46">
        <f t="shared" si="0"/>
        <v>55091.630000000005</v>
      </c>
    </row>
    <row r="47" spans="1:14" x14ac:dyDescent="0.25">
      <c r="A47" s="173">
        <v>54648955</v>
      </c>
      <c r="B47" s="174">
        <v>44292.628206018999</v>
      </c>
      <c r="C47" s="173" t="s">
        <v>200</v>
      </c>
      <c r="D47" s="173">
        <v>5</v>
      </c>
      <c r="E47" s="173" t="s">
        <v>6</v>
      </c>
      <c r="F47" s="173">
        <v>152.55699999999999</v>
      </c>
      <c r="G47" s="173">
        <v>152.43</v>
      </c>
      <c r="H47" s="173">
        <v>152.667</v>
      </c>
      <c r="I47" s="174">
        <v>44292.647071758998</v>
      </c>
      <c r="J47" s="173">
        <v>152.47200000000001</v>
      </c>
      <c r="K47" s="173">
        <v>-15</v>
      </c>
      <c r="L47" s="173">
        <v>0</v>
      </c>
      <c r="M47" s="173">
        <v>-385.9</v>
      </c>
      <c r="N47">
        <f t="shared" si="0"/>
        <v>54705.73</v>
      </c>
    </row>
    <row r="48" spans="1:14" x14ac:dyDescent="0.25">
      <c r="A48" s="173">
        <v>54658276</v>
      </c>
      <c r="B48" s="174">
        <v>44292.656793980997</v>
      </c>
      <c r="C48" s="173" t="s">
        <v>200</v>
      </c>
      <c r="D48" s="173">
        <v>4</v>
      </c>
      <c r="E48" s="173" t="s">
        <v>6</v>
      </c>
      <c r="F48" s="173">
        <v>152.417</v>
      </c>
      <c r="G48" s="173">
        <v>152.298</v>
      </c>
      <c r="H48" s="173">
        <v>152.51499999999999</v>
      </c>
      <c r="I48" s="174">
        <v>44292.65818287</v>
      </c>
      <c r="J48" s="173">
        <v>152.27199999999999</v>
      </c>
      <c r="K48" s="173">
        <v>-12</v>
      </c>
      <c r="L48" s="173">
        <v>0</v>
      </c>
      <c r="M48" s="173">
        <v>-527.62</v>
      </c>
      <c r="N48">
        <f t="shared" si="0"/>
        <v>54178.11</v>
      </c>
    </row>
    <row r="49" spans="1:14" x14ac:dyDescent="0.25">
      <c r="A49" s="173">
        <v>54822659</v>
      </c>
      <c r="B49" s="174">
        <v>44293.666631943997</v>
      </c>
      <c r="C49" s="173" t="s">
        <v>200</v>
      </c>
      <c r="D49" s="173">
        <v>2.5</v>
      </c>
      <c r="E49" s="173" t="s">
        <v>6</v>
      </c>
      <c r="F49" s="173">
        <v>151.19900000000001</v>
      </c>
      <c r="G49" s="173">
        <v>151.03</v>
      </c>
      <c r="H49" s="173">
        <v>151.53</v>
      </c>
      <c r="I49" s="174">
        <v>44293.679953703999</v>
      </c>
      <c r="J49" s="173">
        <v>151.03299999999999</v>
      </c>
      <c r="K49" s="173">
        <v>-7.5</v>
      </c>
      <c r="L49" s="173">
        <v>0</v>
      </c>
      <c r="M49" s="173">
        <v>-377.75</v>
      </c>
      <c r="N49">
        <f t="shared" si="0"/>
        <v>53800.36</v>
      </c>
    </row>
    <row r="50" spans="1:14" x14ac:dyDescent="0.25">
      <c r="A50" s="173">
        <v>54827015</v>
      </c>
      <c r="B50" s="174">
        <v>44293.683252315001</v>
      </c>
      <c r="C50" s="173" t="s">
        <v>200</v>
      </c>
      <c r="D50" s="173">
        <v>3.5</v>
      </c>
      <c r="E50" s="173" t="s">
        <v>6</v>
      </c>
      <c r="F50" s="173">
        <v>151.09100000000001</v>
      </c>
      <c r="G50" s="173">
        <v>150.96199999999999</v>
      </c>
      <c r="H50" s="173">
        <v>151.27199999999999</v>
      </c>
      <c r="I50" s="174">
        <v>44293.694953703998</v>
      </c>
      <c r="J50" s="173">
        <v>150.96199999999999</v>
      </c>
      <c r="K50" s="173">
        <v>-10.5</v>
      </c>
      <c r="L50" s="173">
        <v>0</v>
      </c>
      <c r="M50" s="173">
        <v>-410.8</v>
      </c>
      <c r="N50">
        <f t="shared" si="0"/>
        <v>53389.56</v>
      </c>
    </row>
    <row r="51" spans="1:14" x14ac:dyDescent="0.25">
      <c r="A51" s="171">
        <v>55101509</v>
      </c>
      <c r="B51" s="172">
        <v>44295.608877314997</v>
      </c>
      <c r="C51" s="171" t="s">
        <v>200</v>
      </c>
      <c r="D51" s="171">
        <v>4.5</v>
      </c>
      <c r="E51" s="171" t="s">
        <v>6</v>
      </c>
      <c r="F51" s="171">
        <v>150.464</v>
      </c>
      <c r="G51" s="171">
        <v>150.333</v>
      </c>
      <c r="H51" s="171">
        <v>150.709</v>
      </c>
      <c r="I51" s="172">
        <v>44295.664571759</v>
      </c>
      <c r="J51" s="171">
        <v>150.71199999999999</v>
      </c>
      <c r="K51" s="171">
        <v>-13.5</v>
      </c>
      <c r="L51" s="171">
        <v>0</v>
      </c>
      <c r="M51" s="171">
        <v>1015.09</v>
      </c>
      <c r="N51">
        <f t="shared" si="0"/>
        <v>54404.649999999994</v>
      </c>
    </row>
    <row r="52" spans="1:14" x14ac:dyDescent="0.25">
      <c r="A52" s="171">
        <v>55407932</v>
      </c>
      <c r="B52" s="172">
        <v>44299.622222222002</v>
      </c>
      <c r="C52" s="171" t="s">
        <v>200</v>
      </c>
      <c r="D52" s="171">
        <v>1.75</v>
      </c>
      <c r="E52" s="171" t="s">
        <v>6</v>
      </c>
      <c r="F52" s="171">
        <v>150.06899999999999</v>
      </c>
      <c r="G52" s="171">
        <v>149.76300000000001</v>
      </c>
      <c r="H52" s="171">
        <v>150.27099999999999</v>
      </c>
      <c r="I52" s="172">
        <v>44299.645879629999</v>
      </c>
      <c r="J52" s="171">
        <v>150.279</v>
      </c>
      <c r="K52" s="171">
        <v>-5.25</v>
      </c>
      <c r="L52" s="171">
        <v>0</v>
      </c>
      <c r="M52" s="171">
        <v>335.44</v>
      </c>
      <c r="N52">
        <f t="shared" si="0"/>
        <v>54740.09</v>
      </c>
    </row>
    <row r="53" spans="1:14" x14ac:dyDescent="0.25">
      <c r="A53" s="171">
        <v>55555942</v>
      </c>
      <c r="B53" s="172">
        <v>44300.594351852</v>
      </c>
      <c r="C53" s="171" t="s">
        <v>200</v>
      </c>
      <c r="D53" s="171">
        <v>3</v>
      </c>
      <c r="E53" s="171" t="s">
        <v>6</v>
      </c>
      <c r="F53" s="171">
        <v>149.91900000000001</v>
      </c>
      <c r="G53" s="171">
        <v>149.71</v>
      </c>
      <c r="H53" s="171">
        <v>150.298</v>
      </c>
      <c r="I53" s="172">
        <v>44300.693090278</v>
      </c>
      <c r="J53" s="171">
        <v>150.30000000000001</v>
      </c>
      <c r="K53" s="171">
        <v>-9</v>
      </c>
      <c r="L53" s="171">
        <v>0</v>
      </c>
      <c r="M53" s="171">
        <v>1048.5999999999999</v>
      </c>
      <c r="N53">
        <f t="shared" si="0"/>
        <v>55788.689999999995</v>
      </c>
    </row>
    <row r="54" spans="1:14" x14ac:dyDescent="0.25">
      <c r="A54" s="171">
        <v>55712666</v>
      </c>
      <c r="B54" s="172">
        <v>44301.660150463002</v>
      </c>
      <c r="C54" s="171" t="s">
        <v>195</v>
      </c>
      <c r="D54" s="171">
        <v>5</v>
      </c>
      <c r="E54" s="171" t="s">
        <v>6</v>
      </c>
      <c r="F54" s="171">
        <v>150.143</v>
      </c>
      <c r="G54" s="171">
        <v>150.25</v>
      </c>
      <c r="H54" s="171">
        <v>149.88</v>
      </c>
      <c r="I54" s="172">
        <v>44301.690231481</v>
      </c>
      <c r="J54" s="171">
        <v>149.88</v>
      </c>
      <c r="K54" s="171">
        <v>-15</v>
      </c>
      <c r="L54" s="171">
        <v>0</v>
      </c>
      <c r="M54" s="171">
        <v>1209.74</v>
      </c>
      <c r="N54">
        <f t="shared" si="0"/>
        <v>56998.429999999993</v>
      </c>
    </row>
    <row r="55" spans="1:14" x14ac:dyDescent="0.25">
      <c r="A55" s="171">
        <v>56337989</v>
      </c>
      <c r="B55" s="172">
        <v>44307.593263889001</v>
      </c>
      <c r="C55" s="171" t="s">
        <v>200</v>
      </c>
      <c r="D55" s="171">
        <v>4.5</v>
      </c>
      <c r="E55" s="171" t="s">
        <v>6</v>
      </c>
      <c r="F55" s="171">
        <v>150.61600000000001</v>
      </c>
      <c r="G55" s="171">
        <v>150.477</v>
      </c>
      <c r="H55" s="171">
        <v>150.81299999999999</v>
      </c>
      <c r="I55" s="172">
        <v>44307.610972221999</v>
      </c>
      <c r="J55" s="171">
        <v>150.47300000000001</v>
      </c>
      <c r="K55" s="171">
        <v>-13.5</v>
      </c>
      <c r="L55" s="171">
        <v>0</v>
      </c>
      <c r="M55" s="171">
        <v>-595.35</v>
      </c>
      <c r="N55">
        <f t="shared" si="0"/>
        <v>56403.079999999994</v>
      </c>
    </row>
    <row r="56" spans="1:14" x14ac:dyDescent="0.25">
      <c r="A56" s="171">
        <v>56341262</v>
      </c>
      <c r="B56" s="172">
        <v>44307.649583332997</v>
      </c>
      <c r="C56" s="171" t="s">
        <v>200</v>
      </c>
      <c r="D56" s="171">
        <v>7</v>
      </c>
      <c r="E56" s="171" t="s">
        <v>6</v>
      </c>
      <c r="F56" s="171">
        <v>150.35</v>
      </c>
      <c r="G56" s="171">
        <v>150.22300000000001</v>
      </c>
      <c r="H56" s="171">
        <v>150.51300000000001</v>
      </c>
      <c r="I56" s="172">
        <v>44307.664074073997</v>
      </c>
      <c r="J56" s="171">
        <v>150.267</v>
      </c>
      <c r="K56" s="171">
        <v>-21</v>
      </c>
      <c r="L56" s="171">
        <v>0</v>
      </c>
      <c r="M56" s="171">
        <v>-537.72</v>
      </c>
      <c r="N56">
        <f t="shared" si="0"/>
        <v>55865.359999999993</v>
      </c>
    </row>
    <row r="57" spans="1:14" x14ac:dyDescent="0.25">
      <c r="A57" s="171">
        <v>56508537</v>
      </c>
      <c r="B57" s="172">
        <v>44308.608622685002</v>
      </c>
      <c r="C57" s="171" t="s">
        <v>200</v>
      </c>
      <c r="D57" s="171">
        <v>4</v>
      </c>
      <c r="E57" s="171" t="s">
        <v>6</v>
      </c>
      <c r="F57" s="171">
        <v>150.16999999999999</v>
      </c>
      <c r="G57" s="171">
        <v>150.04599999999999</v>
      </c>
      <c r="H57" s="171">
        <v>150.40799999999999</v>
      </c>
      <c r="I57" s="172">
        <v>44308.626261573998</v>
      </c>
      <c r="J57" s="171">
        <v>150.041</v>
      </c>
      <c r="K57" s="171">
        <v>-12</v>
      </c>
      <c r="L57" s="171">
        <v>0</v>
      </c>
      <c r="M57" s="171">
        <v>-477.42</v>
      </c>
      <c r="N57">
        <f t="shared" si="0"/>
        <v>55387.939999999995</v>
      </c>
    </row>
    <row r="58" spans="1:14" x14ac:dyDescent="0.25">
      <c r="A58" s="171">
        <v>56530910</v>
      </c>
      <c r="B58" s="172">
        <v>44308.676689815002</v>
      </c>
      <c r="C58" s="171" t="s">
        <v>200</v>
      </c>
      <c r="D58" s="171">
        <v>3</v>
      </c>
      <c r="E58" s="171" t="s">
        <v>6</v>
      </c>
      <c r="F58" s="171">
        <v>149.952</v>
      </c>
      <c r="G58" s="171">
        <v>149.78899999999999</v>
      </c>
      <c r="H58" s="171">
        <v>150.131</v>
      </c>
      <c r="I58" s="172">
        <v>44308.686215278001</v>
      </c>
      <c r="J58" s="171">
        <v>149.786</v>
      </c>
      <c r="K58" s="171">
        <v>-9</v>
      </c>
      <c r="L58" s="171">
        <v>0</v>
      </c>
      <c r="M58" s="171">
        <v>-460.63</v>
      </c>
      <c r="N58">
        <f t="shared" si="0"/>
        <v>54927.31</v>
      </c>
    </row>
    <row r="59" spans="1:14" x14ac:dyDescent="0.25">
      <c r="A59" s="171">
        <v>56687750</v>
      </c>
      <c r="B59" s="172">
        <v>44309.643483795997</v>
      </c>
      <c r="C59" s="171" t="s">
        <v>200</v>
      </c>
      <c r="D59" s="171">
        <v>7</v>
      </c>
      <c r="E59" s="171" t="s">
        <v>6</v>
      </c>
      <c r="F59" s="171">
        <v>149.351</v>
      </c>
      <c r="G59" s="171">
        <v>149.262</v>
      </c>
      <c r="H59" s="171">
        <v>149.52600000000001</v>
      </c>
      <c r="I59" s="172">
        <v>44309.650486111001</v>
      </c>
      <c r="J59" s="171">
        <v>149.26300000000001</v>
      </c>
      <c r="K59" s="171">
        <v>-21</v>
      </c>
      <c r="L59" s="171">
        <v>0</v>
      </c>
      <c r="M59" s="171">
        <v>-572.54</v>
      </c>
      <c r="N59">
        <f t="shared" si="0"/>
        <v>54354.77</v>
      </c>
    </row>
    <row r="60" spans="1:14" x14ac:dyDescent="0.25">
      <c r="A60" s="171">
        <v>56689409</v>
      </c>
      <c r="B60" s="172">
        <v>44309.650497684997</v>
      </c>
      <c r="C60" s="171" t="s">
        <v>195</v>
      </c>
      <c r="D60" s="171">
        <v>4.5</v>
      </c>
      <c r="E60" s="171" t="s">
        <v>6</v>
      </c>
      <c r="F60" s="171">
        <v>149.26300000000001</v>
      </c>
      <c r="G60" s="171">
        <v>149.417</v>
      </c>
      <c r="H60" s="171">
        <v>149.10300000000001</v>
      </c>
      <c r="I60" s="172">
        <v>44309.685937499999</v>
      </c>
      <c r="J60" s="171">
        <v>149.09299999999999</v>
      </c>
      <c r="K60" s="171">
        <v>-13.5</v>
      </c>
      <c r="L60" s="171">
        <v>0</v>
      </c>
      <c r="M60" s="171">
        <v>710.82</v>
      </c>
      <c r="N60">
        <f t="shared" si="0"/>
        <v>55065.59</v>
      </c>
    </row>
    <row r="61" spans="1:14" x14ac:dyDescent="0.25">
      <c r="A61" s="171">
        <v>56876870</v>
      </c>
      <c r="B61" s="172">
        <v>44312.662175926002</v>
      </c>
      <c r="C61" s="171" t="s">
        <v>200</v>
      </c>
      <c r="D61" s="171">
        <v>2.4</v>
      </c>
      <c r="E61" s="171" t="s">
        <v>6</v>
      </c>
      <c r="F61" s="171">
        <v>149.86199999999999</v>
      </c>
      <c r="G61" s="171">
        <v>149.624</v>
      </c>
      <c r="H61" s="171">
        <v>150.245</v>
      </c>
      <c r="I61" s="172">
        <v>44312.751157407001</v>
      </c>
      <c r="J61" s="171">
        <v>150.249</v>
      </c>
      <c r="K61" s="171">
        <v>-7.2</v>
      </c>
      <c r="L61" s="171">
        <v>0</v>
      </c>
      <c r="M61" s="171">
        <v>858.97</v>
      </c>
      <c r="N61">
        <f t="shared" si="0"/>
        <v>55924.56</v>
      </c>
    </row>
    <row r="62" spans="1:14" x14ac:dyDescent="0.25">
      <c r="A62" s="171">
        <v>57048048</v>
      </c>
      <c r="B62" s="172">
        <v>44313.652222222001</v>
      </c>
      <c r="C62" s="171" t="s">
        <v>195</v>
      </c>
      <c r="D62" s="171">
        <v>2.5</v>
      </c>
      <c r="E62" s="171" t="s">
        <v>6</v>
      </c>
      <c r="F62" s="171">
        <v>150.51900000000001</v>
      </c>
      <c r="G62" s="171">
        <v>150.74199999999999</v>
      </c>
      <c r="H62" s="171">
        <v>150.21799999999999</v>
      </c>
      <c r="I62" s="172">
        <v>44313.700393519</v>
      </c>
      <c r="J62" s="171">
        <v>150.684</v>
      </c>
      <c r="K62" s="171">
        <v>-7.5</v>
      </c>
      <c r="L62" s="171">
        <v>0</v>
      </c>
      <c r="M62" s="171">
        <v>-380.54</v>
      </c>
      <c r="N62">
        <f t="shared" si="0"/>
        <v>55544.02</v>
      </c>
    </row>
    <row r="63" spans="1:14" x14ac:dyDescent="0.25">
      <c r="A63" s="171">
        <v>57077540</v>
      </c>
      <c r="B63" s="172">
        <v>44313.732465278001</v>
      </c>
      <c r="C63" s="171" t="s">
        <v>200</v>
      </c>
      <c r="D63" s="171">
        <v>2.5</v>
      </c>
      <c r="E63" s="171" t="s">
        <v>6</v>
      </c>
      <c r="F63" s="171">
        <v>150.86500000000001</v>
      </c>
      <c r="G63" s="171">
        <v>150.876</v>
      </c>
      <c r="H63" s="171">
        <v>151.26499999999999</v>
      </c>
      <c r="I63" s="172">
        <v>44314.694872685002</v>
      </c>
      <c r="J63" s="171">
        <v>151.26599999999999</v>
      </c>
      <c r="K63" s="171">
        <v>-7.5</v>
      </c>
      <c r="L63" s="171">
        <v>-1.38</v>
      </c>
      <c r="M63" s="171">
        <v>920.18</v>
      </c>
      <c r="N63">
        <f t="shared" si="0"/>
        <v>56464.2</v>
      </c>
    </row>
    <row r="64" spans="1:14" x14ac:dyDescent="0.25">
      <c r="A64" s="171">
        <v>57205673</v>
      </c>
      <c r="B64" s="172">
        <v>44314.624432869998</v>
      </c>
      <c r="C64" s="171" t="s">
        <v>200</v>
      </c>
      <c r="D64" s="171">
        <v>3</v>
      </c>
      <c r="E64" s="171" t="s">
        <v>6</v>
      </c>
      <c r="F64" s="171">
        <v>151.11600000000001</v>
      </c>
      <c r="G64" s="171">
        <v>150.959</v>
      </c>
      <c r="H64" s="171">
        <v>151.26499999999999</v>
      </c>
      <c r="I64" s="172">
        <v>44314.694872685002</v>
      </c>
      <c r="J64" s="171">
        <v>151.26599999999999</v>
      </c>
      <c r="K64" s="171">
        <v>-9</v>
      </c>
      <c r="L64" s="171">
        <v>0</v>
      </c>
      <c r="M64" s="171">
        <v>413.05</v>
      </c>
      <c r="N64">
        <f t="shared" si="0"/>
        <v>56877.25</v>
      </c>
    </row>
    <row r="65" spans="1:14" x14ac:dyDescent="0.25">
      <c r="A65" s="171">
        <v>57398373</v>
      </c>
      <c r="B65" s="172">
        <v>44315.638518519001</v>
      </c>
      <c r="C65" s="171" t="s">
        <v>200</v>
      </c>
      <c r="D65" s="171">
        <v>3</v>
      </c>
      <c r="E65" s="171" t="s">
        <v>6</v>
      </c>
      <c r="F65" s="171">
        <v>152.13</v>
      </c>
      <c r="G65" s="171">
        <v>151.74</v>
      </c>
      <c r="H65" s="171">
        <v>152.36000000000001</v>
      </c>
      <c r="I65" s="172">
        <v>44315.698206018998</v>
      </c>
      <c r="J65" s="171">
        <v>152.36099999999999</v>
      </c>
      <c r="K65" s="171">
        <v>-9</v>
      </c>
      <c r="L65" s="171">
        <v>0</v>
      </c>
      <c r="M65" s="171">
        <v>634.69000000000005</v>
      </c>
      <c r="N65">
        <f t="shared" si="0"/>
        <v>57511.94</v>
      </c>
    </row>
    <row r="66" spans="1:14" x14ac:dyDescent="0.25">
      <c r="A66" s="171">
        <v>57401902</v>
      </c>
      <c r="B66" s="172">
        <v>44315.647986110998</v>
      </c>
      <c r="C66" s="171" t="s">
        <v>200</v>
      </c>
      <c r="D66" s="171">
        <v>1.5</v>
      </c>
      <c r="E66" s="171" t="s">
        <v>6</v>
      </c>
      <c r="F66" s="171">
        <v>152.08000000000001</v>
      </c>
      <c r="G66" s="171">
        <v>151.74</v>
      </c>
      <c r="H66" s="171">
        <v>152.36000000000001</v>
      </c>
      <c r="I66" s="172">
        <v>44315.698206018998</v>
      </c>
      <c r="J66" s="171">
        <v>152.36099999999999</v>
      </c>
      <c r="K66" s="171">
        <v>-4.5</v>
      </c>
      <c r="L66" s="171">
        <v>0</v>
      </c>
      <c r="M66" s="171">
        <v>386.04</v>
      </c>
      <c r="N66">
        <f t="shared" si="0"/>
        <v>57897.98</v>
      </c>
    </row>
    <row r="67" spans="1:14" x14ac:dyDescent="0.25">
      <c r="A67" s="171">
        <v>57595493</v>
      </c>
      <c r="B67" s="172">
        <v>44316.650069443996</v>
      </c>
      <c r="C67" s="171" t="s">
        <v>195</v>
      </c>
      <c r="D67" s="171">
        <v>2.75</v>
      </c>
      <c r="E67" s="171" t="s">
        <v>6</v>
      </c>
      <c r="F67" s="171">
        <v>151.251</v>
      </c>
      <c r="G67" s="171">
        <v>151.46700000000001</v>
      </c>
      <c r="H67" s="171">
        <v>151.09</v>
      </c>
      <c r="I67" s="172">
        <v>44316.668379629999</v>
      </c>
      <c r="J67" s="171">
        <v>151.07499999999999</v>
      </c>
      <c r="K67" s="171">
        <v>-8.25</v>
      </c>
      <c r="L67" s="171">
        <v>0</v>
      </c>
      <c r="M67" s="171">
        <v>444.23</v>
      </c>
      <c r="N67">
        <f t="shared" si="0"/>
        <v>58342.210000000006</v>
      </c>
    </row>
    <row r="68" spans="1:14" x14ac:dyDescent="0.25">
      <c r="A68" s="171">
        <v>57781131</v>
      </c>
      <c r="B68" s="172">
        <v>44319.600185185001</v>
      </c>
      <c r="C68" s="171" t="s">
        <v>200</v>
      </c>
      <c r="D68" s="171">
        <v>2.25</v>
      </c>
      <c r="E68" s="171" t="s">
        <v>6</v>
      </c>
      <c r="F68" s="171">
        <v>151.82599999999999</v>
      </c>
      <c r="G68" s="171">
        <v>151.57</v>
      </c>
      <c r="H68" s="171">
        <v>152</v>
      </c>
      <c r="I68" s="172">
        <v>44319.655590278002</v>
      </c>
      <c r="J68" s="171">
        <v>151.67500000000001</v>
      </c>
      <c r="K68" s="171">
        <v>-6.75</v>
      </c>
      <c r="L68" s="171">
        <v>0</v>
      </c>
      <c r="M68" s="171">
        <v>-310.74</v>
      </c>
      <c r="N68">
        <f t="shared" ref="N68:N123" si="1">N67+M68</f>
        <v>58031.470000000008</v>
      </c>
    </row>
    <row r="69" spans="1:14" x14ac:dyDescent="0.25">
      <c r="A69" s="171">
        <v>57781139</v>
      </c>
      <c r="B69" s="172">
        <v>44319.600219906999</v>
      </c>
      <c r="C69" s="171" t="s">
        <v>200</v>
      </c>
      <c r="D69" s="171">
        <v>2.25</v>
      </c>
      <c r="E69" s="171" t="s">
        <v>6</v>
      </c>
      <c r="F69" s="171">
        <v>151.82599999999999</v>
      </c>
      <c r="G69" s="171">
        <v>151.57</v>
      </c>
      <c r="H69" s="171">
        <v>152</v>
      </c>
      <c r="I69" s="172">
        <v>44319.655601851999</v>
      </c>
      <c r="J69" s="171">
        <v>151.66999999999999</v>
      </c>
      <c r="K69" s="171">
        <v>-6.75</v>
      </c>
      <c r="L69" s="171">
        <v>0</v>
      </c>
      <c r="M69" s="171">
        <v>-321.02999999999997</v>
      </c>
      <c r="N69">
        <f t="shared" si="1"/>
        <v>57710.44000000001</v>
      </c>
    </row>
    <row r="70" spans="1:14" x14ac:dyDescent="0.25">
      <c r="A70" s="171">
        <v>57781180</v>
      </c>
      <c r="B70" s="172">
        <v>44319.600486110998</v>
      </c>
      <c r="C70" s="171" t="s">
        <v>200</v>
      </c>
      <c r="D70" s="171">
        <v>2.25</v>
      </c>
      <c r="E70" s="171" t="s">
        <v>6</v>
      </c>
      <c r="F70" s="171">
        <v>151.82900000000001</v>
      </c>
      <c r="G70" s="171">
        <v>151.57</v>
      </c>
      <c r="H70" s="171">
        <v>152</v>
      </c>
      <c r="I70" s="172">
        <v>44319.655636574003</v>
      </c>
      <c r="J70" s="171">
        <v>151.62</v>
      </c>
      <c r="K70" s="171">
        <v>-6.75</v>
      </c>
      <c r="L70" s="171">
        <v>0</v>
      </c>
      <c r="M70" s="171">
        <v>-430.12</v>
      </c>
      <c r="N70">
        <f t="shared" si="1"/>
        <v>57280.320000000007</v>
      </c>
    </row>
    <row r="71" spans="1:14" x14ac:dyDescent="0.25">
      <c r="A71" s="171">
        <v>58010884</v>
      </c>
      <c r="B71" s="172">
        <v>44320.632326389001</v>
      </c>
      <c r="C71" s="171" t="s">
        <v>200</v>
      </c>
      <c r="D71" s="171">
        <v>5</v>
      </c>
      <c r="E71" s="171" t="s">
        <v>6</v>
      </c>
      <c r="F71" s="171">
        <v>151.24199999999999</v>
      </c>
      <c r="G71" s="171">
        <v>0</v>
      </c>
      <c r="H71" s="171">
        <v>0</v>
      </c>
      <c r="I71" s="172">
        <v>44320.632407407</v>
      </c>
      <c r="J71" s="171">
        <v>151.22900000000001</v>
      </c>
      <c r="K71" s="171">
        <v>-15</v>
      </c>
      <c r="L71" s="171">
        <v>0</v>
      </c>
      <c r="M71" s="171">
        <v>-59.51</v>
      </c>
      <c r="N71">
        <f t="shared" si="1"/>
        <v>57220.810000000005</v>
      </c>
    </row>
    <row r="72" spans="1:14" x14ac:dyDescent="0.25">
      <c r="A72" s="185">
        <v>58010903</v>
      </c>
      <c r="B72" s="186">
        <v>44320.632337962998</v>
      </c>
      <c r="C72" s="185" t="s">
        <v>195</v>
      </c>
      <c r="D72" s="185">
        <v>5</v>
      </c>
      <c r="E72" s="185" t="s">
        <v>6</v>
      </c>
      <c r="F72" s="185">
        <v>151.239</v>
      </c>
      <c r="G72" s="185">
        <v>151.5</v>
      </c>
      <c r="H72" s="185">
        <v>151.05000000000001</v>
      </c>
      <c r="I72" s="186">
        <v>44320.653009258996</v>
      </c>
      <c r="J72" s="185">
        <v>151.047</v>
      </c>
      <c r="K72" s="185">
        <v>-15</v>
      </c>
      <c r="L72" s="185">
        <v>0</v>
      </c>
      <c r="M72" s="185">
        <v>880.15</v>
      </c>
      <c r="N72">
        <f t="shared" si="1"/>
        <v>58100.960000000006</v>
      </c>
    </row>
    <row r="73" spans="1:14" x14ac:dyDescent="0.25">
      <c r="A73" s="185">
        <v>58013001</v>
      </c>
      <c r="B73" s="186">
        <v>44320.636076388997</v>
      </c>
      <c r="C73" s="185" t="s">
        <v>195</v>
      </c>
      <c r="D73" s="185">
        <v>1</v>
      </c>
      <c r="E73" s="185" t="s">
        <v>6</v>
      </c>
      <c r="F73" s="185">
        <v>151.221</v>
      </c>
      <c r="G73" s="185">
        <v>151.5</v>
      </c>
      <c r="H73" s="185">
        <v>151.05000000000001</v>
      </c>
      <c r="I73" s="186">
        <v>44320.653009258996</v>
      </c>
      <c r="J73" s="185">
        <v>151.047</v>
      </c>
      <c r="K73" s="185">
        <v>-3</v>
      </c>
      <c r="L73" s="185">
        <v>0</v>
      </c>
      <c r="M73" s="185">
        <v>159.53</v>
      </c>
      <c r="N73">
        <f t="shared" si="1"/>
        <v>58260.490000000005</v>
      </c>
    </row>
    <row r="74" spans="1:14" x14ac:dyDescent="0.25">
      <c r="A74" s="185">
        <v>58013874</v>
      </c>
      <c r="B74" s="186">
        <v>44320.638506944</v>
      </c>
      <c r="C74" s="185" t="s">
        <v>195</v>
      </c>
      <c r="D74" s="185">
        <v>1</v>
      </c>
      <c r="E74" s="185" t="s">
        <v>6</v>
      </c>
      <c r="F74" s="185">
        <v>151.214</v>
      </c>
      <c r="G74" s="185">
        <v>151.5</v>
      </c>
      <c r="H74" s="185">
        <v>151.05000000000001</v>
      </c>
      <c r="I74" s="186">
        <v>44320.653009258996</v>
      </c>
      <c r="J74" s="185">
        <v>151.047</v>
      </c>
      <c r="K74" s="185">
        <v>-3</v>
      </c>
      <c r="L74" s="185">
        <v>0</v>
      </c>
      <c r="M74" s="185">
        <v>153.11000000000001</v>
      </c>
      <c r="N74">
        <f t="shared" si="1"/>
        <v>58413.600000000006</v>
      </c>
    </row>
    <row r="75" spans="1:14" x14ac:dyDescent="0.25">
      <c r="A75" s="185">
        <v>58014237</v>
      </c>
      <c r="B75" s="186">
        <v>44320.639166667002</v>
      </c>
      <c r="C75" s="185" t="s">
        <v>195</v>
      </c>
      <c r="D75" s="185">
        <v>1</v>
      </c>
      <c r="E75" s="185" t="s">
        <v>6</v>
      </c>
      <c r="F75" s="185">
        <v>151.21100000000001</v>
      </c>
      <c r="G75" s="185">
        <v>151.5</v>
      </c>
      <c r="H75" s="185">
        <v>151.05000000000001</v>
      </c>
      <c r="I75" s="186">
        <v>44320.653009258996</v>
      </c>
      <c r="J75" s="185">
        <v>151.047</v>
      </c>
      <c r="K75" s="185">
        <v>-3</v>
      </c>
      <c r="L75" s="185">
        <v>0</v>
      </c>
      <c r="M75" s="185">
        <v>150.36000000000001</v>
      </c>
      <c r="N75">
        <f t="shared" si="1"/>
        <v>58563.960000000006</v>
      </c>
    </row>
    <row r="76" spans="1:14" x14ac:dyDescent="0.25">
      <c r="A76" s="185">
        <v>58297432</v>
      </c>
      <c r="B76" s="186">
        <v>44321.662743055997</v>
      </c>
      <c r="C76" s="185" t="s">
        <v>200</v>
      </c>
      <c r="D76" s="185">
        <v>4.5</v>
      </c>
      <c r="E76" s="185" t="s">
        <v>6</v>
      </c>
      <c r="F76" s="185">
        <v>152.00200000000001</v>
      </c>
      <c r="G76" s="185">
        <v>151.89599999999999</v>
      </c>
      <c r="H76" s="185">
        <v>152.18899999999999</v>
      </c>
      <c r="I76" s="186">
        <v>44321.688703704</v>
      </c>
      <c r="J76" s="185">
        <v>151.90700000000001</v>
      </c>
      <c r="K76" s="185">
        <v>-13.5</v>
      </c>
      <c r="L76" s="185">
        <v>0</v>
      </c>
      <c r="M76" s="185">
        <v>-391.22</v>
      </c>
      <c r="N76">
        <f t="shared" si="1"/>
        <v>58172.740000000005</v>
      </c>
    </row>
    <row r="77" spans="1:14" x14ac:dyDescent="0.25">
      <c r="A77" s="185">
        <v>59584699</v>
      </c>
      <c r="B77" s="186">
        <v>44328.740555556004</v>
      </c>
      <c r="C77" s="185" t="s">
        <v>195</v>
      </c>
      <c r="D77" s="185">
        <v>3</v>
      </c>
      <c r="E77" s="185" t="s">
        <v>6</v>
      </c>
      <c r="F77" s="185">
        <v>154.178</v>
      </c>
      <c r="G77" s="185">
        <v>154.38200000000001</v>
      </c>
      <c r="H77" s="185">
        <v>153.90899999999999</v>
      </c>
      <c r="I77" s="186">
        <v>44328.762951388999</v>
      </c>
      <c r="J77" s="185">
        <v>154.381</v>
      </c>
      <c r="K77" s="185">
        <v>-9</v>
      </c>
      <c r="L77" s="185">
        <v>0</v>
      </c>
      <c r="M77" s="185">
        <v>-556.33000000000004</v>
      </c>
      <c r="N77">
        <f t="shared" si="1"/>
        <v>57616.41</v>
      </c>
    </row>
    <row r="78" spans="1:14" x14ac:dyDescent="0.25">
      <c r="A78" s="183">
        <v>59821284</v>
      </c>
      <c r="B78" s="184">
        <v>44329.631481481003</v>
      </c>
      <c r="C78" s="183" t="s">
        <v>200</v>
      </c>
      <c r="D78" s="183">
        <v>3</v>
      </c>
      <c r="E78" s="183" t="s">
        <v>6</v>
      </c>
      <c r="F78" s="183">
        <v>153.83199999999999</v>
      </c>
      <c r="G78" s="183">
        <v>153.64500000000001</v>
      </c>
      <c r="H78" s="183">
        <v>154.05699999999999</v>
      </c>
      <c r="I78" s="184">
        <v>44329.729895832999</v>
      </c>
      <c r="J78" s="183">
        <v>154.05799999999999</v>
      </c>
      <c r="K78" s="183">
        <v>-9</v>
      </c>
      <c r="L78" s="183">
        <v>0</v>
      </c>
      <c r="M78" s="183">
        <v>618.62</v>
      </c>
      <c r="N78">
        <f t="shared" si="1"/>
        <v>58235.030000000006</v>
      </c>
    </row>
    <row r="79" spans="1:14" x14ac:dyDescent="0.25">
      <c r="A79" s="183">
        <v>60100692</v>
      </c>
      <c r="B79" s="184">
        <v>44330.616446758999</v>
      </c>
      <c r="C79" s="183" t="s">
        <v>195</v>
      </c>
      <c r="D79" s="183">
        <v>5</v>
      </c>
      <c r="E79" s="183" t="s">
        <v>6</v>
      </c>
      <c r="F79" s="183">
        <v>153.899</v>
      </c>
      <c r="G79" s="183">
        <v>154.02199999999999</v>
      </c>
      <c r="H79" s="183">
        <v>153.74700000000001</v>
      </c>
      <c r="I79" s="184">
        <v>44330.656342593</v>
      </c>
      <c r="J79" s="183">
        <v>154.02500000000001</v>
      </c>
      <c r="K79" s="183">
        <v>-15</v>
      </c>
      <c r="L79" s="183">
        <v>0</v>
      </c>
      <c r="M79" s="183">
        <v>-575.78</v>
      </c>
      <c r="N79">
        <f t="shared" si="1"/>
        <v>57659.250000000007</v>
      </c>
    </row>
    <row r="80" spans="1:14" x14ac:dyDescent="0.25">
      <c r="A80" s="183">
        <v>60128606</v>
      </c>
      <c r="B80" s="184">
        <v>44330.669687499998</v>
      </c>
      <c r="C80" s="183" t="s">
        <v>200</v>
      </c>
      <c r="D80" s="183">
        <v>6</v>
      </c>
      <c r="E80" s="183" t="s">
        <v>6</v>
      </c>
      <c r="F80" s="183">
        <v>154.08699999999999</v>
      </c>
      <c r="G80" s="183">
        <v>153.994</v>
      </c>
      <c r="H80" s="183">
        <v>154.25899999999999</v>
      </c>
      <c r="I80" s="184">
        <v>44330.675578704002</v>
      </c>
      <c r="J80" s="183">
        <v>153.988</v>
      </c>
      <c r="K80" s="183">
        <v>-18</v>
      </c>
      <c r="L80" s="183">
        <v>0</v>
      </c>
      <c r="M80" s="183">
        <v>-543.16</v>
      </c>
      <c r="N80">
        <f t="shared" si="1"/>
        <v>57116.090000000004</v>
      </c>
    </row>
    <row r="81" spans="1:14" x14ac:dyDescent="0.25">
      <c r="A81" s="183">
        <v>60131896</v>
      </c>
      <c r="B81" s="184">
        <v>44330.675810184999</v>
      </c>
      <c r="C81" s="183" t="s">
        <v>195</v>
      </c>
      <c r="D81" s="183">
        <v>6</v>
      </c>
      <c r="E81" s="183" t="s">
        <v>6</v>
      </c>
      <c r="F81" s="183">
        <v>153.976</v>
      </c>
      <c r="G81" s="183">
        <v>154.10300000000001</v>
      </c>
      <c r="H81" s="183">
        <v>153.89400000000001</v>
      </c>
      <c r="I81" s="184">
        <v>44330.700254629999</v>
      </c>
      <c r="J81" s="183">
        <v>154.07300000000001</v>
      </c>
      <c r="K81" s="183">
        <v>-18</v>
      </c>
      <c r="L81" s="183">
        <v>0</v>
      </c>
      <c r="M81" s="183">
        <v>-532.48</v>
      </c>
      <c r="N81">
        <f t="shared" si="1"/>
        <v>56583.61</v>
      </c>
    </row>
    <row r="82" spans="1:14" x14ac:dyDescent="0.25">
      <c r="A82" s="183">
        <v>60361362</v>
      </c>
      <c r="B82" s="184">
        <v>44333.640069444002</v>
      </c>
      <c r="C82" s="183" t="s">
        <v>200</v>
      </c>
      <c r="D82" s="183">
        <v>5</v>
      </c>
      <c r="E82" s="183" t="s">
        <v>6</v>
      </c>
      <c r="F82" s="183">
        <v>153.739</v>
      </c>
      <c r="G82" s="183">
        <v>153.61000000000001</v>
      </c>
      <c r="H82" s="183">
        <v>153.96</v>
      </c>
      <c r="I82" s="184">
        <v>44333.653935185001</v>
      </c>
      <c r="J82" s="183">
        <v>153.93899999999999</v>
      </c>
      <c r="K82" s="183">
        <v>-15</v>
      </c>
      <c r="L82" s="183">
        <v>0</v>
      </c>
      <c r="M82" s="183">
        <v>915.71</v>
      </c>
      <c r="N82">
        <f t="shared" si="1"/>
        <v>57499.32</v>
      </c>
    </row>
    <row r="83" spans="1:14" x14ac:dyDescent="0.25">
      <c r="A83" s="183">
        <v>60366451</v>
      </c>
      <c r="B83" s="184">
        <v>44333.641932869999</v>
      </c>
      <c r="C83" s="183" t="s">
        <v>200</v>
      </c>
      <c r="D83" s="183">
        <v>4.5</v>
      </c>
      <c r="E83" s="183" t="s">
        <v>6</v>
      </c>
      <c r="F83" s="183">
        <v>153.78800000000001</v>
      </c>
      <c r="G83" s="183">
        <v>153.61000000000001</v>
      </c>
      <c r="H83" s="183">
        <v>153.96</v>
      </c>
      <c r="I83" s="184">
        <v>44333.653946758997</v>
      </c>
      <c r="J83" s="183">
        <v>153.93899999999999</v>
      </c>
      <c r="K83" s="183">
        <v>-13.5</v>
      </c>
      <c r="L83" s="183">
        <v>0</v>
      </c>
      <c r="M83" s="183">
        <v>622.23</v>
      </c>
      <c r="N83">
        <f t="shared" si="1"/>
        <v>58121.55</v>
      </c>
    </row>
    <row r="84" spans="1:14" x14ac:dyDescent="0.25">
      <c r="A84" s="183">
        <v>60924779</v>
      </c>
      <c r="B84" s="184">
        <v>44335.705138889003</v>
      </c>
      <c r="C84" s="183" t="s">
        <v>195</v>
      </c>
      <c r="D84" s="183">
        <v>4</v>
      </c>
      <c r="E84" s="183" t="s">
        <v>6</v>
      </c>
      <c r="F84" s="183">
        <v>154.22200000000001</v>
      </c>
      <c r="G84" s="183">
        <v>154.376</v>
      </c>
      <c r="H84" s="183">
        <v>153.964</v>
      </c>
      <c r="I84" s="184">
        <v>44335.712071759001</v>
      </c>
      <c r="J84" s="183">
        <v>153.965</v>
      </c>
      <c r="K84" s="183">
        <v>-12</v>
      </c>
      <c r="L84" s="183">
        <v>0</v>
      </c>
      <c r="M84" s="183">
        <v>945.96</v>
      </c>
      <c r="N84">
        <f t="shared" si="1"/>
        <v>59067.51</v>
      </c>
    </row>
    <row r="85" spans="1:14" x14ac:dyDescent="0.25">
      <c r="A85" s="183">
        <v>61325876</v>
      </c>
      <c r="B85" s="184">
        <v>44336.815520832999</v>
      </c>
      <c r="C85" s="183" t="s">
        <v>200</v>
      </c>
      <c r="D85" s="183">
        <v>5.01</v>
      </c>
      <c r="E85" s="183" t="s">
        <v>6</v>
      </c>
      <c r="F85" s="183">
        <v>154.26</v>
      </c>
      <c r="G85" s="183">
        <v>154.08000000000001</v>
      </c>
      <c r="H85" s="183">
        <v>154.55000000000001</v>
      </c>
      <c r="I85" s="184">
        <v>44337.444525462997</v>
      </c>
      <c r="J85" s="183">
        <v>154.06200000000001</v>
      </c>
      <c r="K85" s="183">
        <v>-15.03</v>
      </c>
      <c r="L85" s="183">
        <v>-2.76</v>
      </c>
      <c r="M85" s="183">
        <v>-912.53</v>
      </c>
      <c r="N85">
        <f t="shared" si="1"/>
        <v>58154.98</v>
      </c>
    </row>
    <row r="86" spans="1:14" x14ac:dyDescent="0.25">
      <c r="A86" s="183">
        <v>61513317</v>
      </c>
      <c r="B86" s="184">
        <v>44337.662696758998</v>
      </c>
      <c r="C86" s="183" t="s">
        <v>200</v>
      </c>
      <c r="D86" s="183">
        <v>4.5</v>
      </c>
      <c r="E86" s="183" t="s">
        <v>6</v>
      </c>
      <c r="F86" s="183">
        <v>154.459</v>
      </c>
      <c r="G86" s="183">
        <v>154.298</v>
      </c>
      <c r="H86" s="183">
        <v>154.67699999999999</v>
      </c>
      <c r="I86" s="184">
        <v>44337.670821758998</v>
      </c>
      <c r="J86" s="183">
        <v>154.297</v>
      </c>
      <c r="K86" s="183">
        <v>-13.5</v>
      </c>
      <c r="L86" s="183">
        <v>0</v>
      </c>
      <c r="M86" s="183">
        <v>-670.71</v>
      </c>
      <c r="N86">
        <f t="shared" si="1"/>
        <v>57484.270000000004</v>
      </c>
    </row>
    <row r="87" spans="1:14" x14ac:dyDescent="0.25">
      <c r="A87" s="183">
        <v>61769402</v>
      </c>
      <c r="B87" s="184">
        <v>44340.623634258998</v>
      </c>
      <c r="C87" s="183" t="s">
        <v>200</v>
      </c>
      <c r="D87" s="183">
        <v>4.3</v>
      </c>
      <c r="E87" s="183" t="s">
        <v>6</v>
      </c>
      <c r="F87" s="183">
        <v>153.86199999999999</v>
      </c>
      <c r="G87" s="183">
        <v>153.71799999999999</v>
      </c>
      <c r="H87" s="183">
        <v>154.06200000000001</v>
      </c>
      <c r="I87" s="184">
        <v>44340.667569443998</v>
      </c>
      <c r="J87" s="183">
        <v>154.07599999999999</v>
      </c>
      <c r="K87" s="183">
        <v>-12.9</v>
      </c>
      <c r="L87" s="183">
        <v>0</v>
      </c>
      <c r="M87" s="183">
        <v>845.02</v>
      </c>
      <c r="N87">
        <f t="shared" si="1"/>
        <v>58329.29</v>
      </c>
    </row>
    <row r="88" spans="1:14" x14ac:dyDescent="0.25">
      <c r="A88" s="183">
        <v>62028983</v>
      </c>
      <c r="B88" s="184">
        <v>44341.662743055997</v>
      </c>
      <c r="C88" s="183" t="s">
        <v>200</v>
      </c>
      <c r="D88" s="183">
        <v>5.6</v>
      </c>
      <c r="E88" s="183" t="s">
        <v>6</v>
      </c>
      <c r="F88" s="183">
        <v>154.126</v>
      </c>
      <c r="G88" s="183">
        <v>154.017</v>
      </c>
      <c r="H88" s="183">
        <v>154.28700000000001</v>
      </c>
      <c r="I88" s="184">
        <v>44341.685613426002</v>
      </c>
      <c r="J88" s="183">
        <v>154.059</v>
      </c>
      <c r="K88" s="183">
        <v>-16.8</v>
      </c>
      <c r="L88" s="183">
        <v>0</v>
      </c>
      <c r="M88" s="183">
        <v>-344.13</v>
      </c>
      <c r="N88">
        <f t="shared" si="1"/>
        <v>57985.16</v>
      </c>
    </row>
    <row r="89" spans="1:14" x14ac:dyDescent="0.25">
      <c r="A89" s="183">
        <v>62272763</v>
      </c>
      <c r="B89" s="184">
        <v>44342.653715278</v>
      </c>
      <c r="C89" s="183" t="s">
        <v>200</v>
      </c>
      <c r="D89" s="183">
        <v>4.8</v>
      </c>
      <c r="E89" s="183" t="s">
        <v>6</v>
      </c>
      <c r="F89" s="183">
        <v>154.124</v>
      </c>
      <c r="G89" s="183">
        <v>153.988</v>
      </c>
      <c r="H89" s="183">
        <v>154.315</v>
      </c>
      <c r="I89" s="184">
        <v>44342.659571759003</v>
      </c>
      <c r="J89" s="183">
        <v>154.04400000000001</v>
      </c>
      <c r="K89" s="183">
        <v>-14.4</v>
      </c>
      <c r="L89" s="183">
        <v>0</v>
      </c>
      <c r="M89" s="183">
        <v>-352.59</v>
      </c>
      <c r="N89">
        <f t="shared" si="1"/>
        <v>57632.570000000007</v>
      </c>
    </row>
    <row r="90" spans="1:14" x14ac:dyDescent="0.25">
      <c r="A90" s="183">
        <v>62282596</v>
      </c>
      <c r="B90" s="184">
        <v>44342.672013889001</v>
      </c>
      <c r="C90" s="183" t="s">
        <v>200</v>
      </c>
      <c r="D90" s="183">
        <v>4.8</v>
      </c>
      <c r="E90" s="183" t="s">
        <v>6</v>
      </c>
      <c r="F90" s="183">
        <v>154.12100000000001</v>
      </c>
      <c r="G90" s="183">
        <v>153.988</v>
      </c>
      <c r="H90" s="183">
        <v>154.31</v>
      </c>
      <c r="I90" s="184">
        <v>44342.684629629999</v>
      </c>
      <c r="J90" s="183">
        <v>154.035</v>
      </c>
      <c r="K90" s="183">
        <v>-14.4</v>
      </c>
      <c r="L90" s="183">
        <v>0</v>
      </c>
      <c r="M90" s="183">
        <v>-378.77</v>
      </c>
      <c r="N90">
        <f t="shared" si="1"/>
        <v>57253.80000000001</v>
      </c>
    </row>
    <row r="91" spans="1:14" x14ac:dyDescent="0.25">
      <c r="A91" s="181">
        <v>62282628</v>
      </c>
      <c r="B91" s="182">
        <v>44342.672129630002</v>
      </c>
      <c r="C91" s="181" t="s">
        <v>200</v>
      </c>
      <c r="D91" s="181">
        <v>4.8</v>
      </c>
      <c r="E91" s="181" t="s">
        <v>6</v>
      </c>
      <c r="F91" s="181">
        <v>154.12899999999999</v>
      </c>
      <c r="G91" s="181">
        <v>153.988</v>
      </c>
      <c r="H91" s="181">
        <v>154.31</v>
      </c>
      <c r="I91" s="182">
        <v>44342.684641204003</v>
      </c>
      <c r="J91" s="181">
        <v>154.03399999999999</v>
      </c>
      <c r="K91" s="181">
        <v>-14.4</v>
      </c>
      <c r="L91" s="181">
        <v>0</v>
      </c>
      <c r="M91" s="181">
        <v>-418.41</v>
      </c>
      <c r="N91">
        <f t="shared" si="1"/>
        <v>56835.390000000007</v>
      </c>
    </row>
    <row r="92" spans="1:14" x14ac:dyDescent="0.25">
      <c r="A92" s="181">
        <v>62539437</v>
      </c>
      <c r="B92" s="182">
        <v>44343.627291666999</v>
      </c>
      <c r="C92" s="181" t="s">
        <v>200</v>
      </c>
      <c r="D92" s="181">
        <v>2.5</v>
      </c>
      <c r="E92" s="181" t="s">
        <v>6</v>
      </c>
      <c r="F92" s="181">
        <v>154.886</v>
      </c>
      <c r="G92" s="181">
        <v>154.64599999999999</v>
      </c>
      <c r="H92" s="181">
        <v>155.20500000000001</v>
      </c>
      <c r="I92" s="182">
        <v>44343.699710647998</v>
      </c>
      <c r="J92" s="181">
        <v>155.20500000000001</v>
      </c>
      <c r="K92" s="181">
        <v>-7.5</v>
      </c>
      <c r="L92" s="181">
        <v>0</v>
      </c>
      <c r="M92" s="181">
        <v>728.11</v>
      </c>
      <c r="N92">
        <f t="shared" si="1"/>
        <v>57563.500000000007</v>
      </c>
    </row>
    <row r="93" spans="1:14" x14ac:dyDescent="0.25">
      <c r="A93" s="181">
        <v>62966071</v>
      </c>
      <c r="B93" s="182">
        <v>44347.681516204</v>
      </c>
      <c r="C93" s="181" t="s">
        <v>200</v>
      </c>
      <c r="D93" s="181">
        <v>5</v>
      </c>
      <c r="E93" s="181" t="s">
        <v>6</v>
      </c>
      <c r="F93" s="181">
        <v>155.41900000000001</v>
      </c>
      <c r="G93" s="181">
        <v>155.29499999999999</v>
      </c>
      <c r="H93" s="181">
        <v>155.637</v>
      </c>
      <c r="I93" s="182">
        <v>44347.709571758998</v>
      </c>
      <c r="J93" s="181">
        <v>155.32300000000001</v>
      </c>
      <c r="K93" s="181">
        <v>-15</v>
      </c>
      <c r="L93" s="181">
        <v>0</v>
      </c>
      <c r="M93" s="181">
        <v>-437.83</v>
      </c>
      <c r="N93">
        <f t="shared" si="1"/>
        <v>57125.670000000006</v>
      </c>
    </row>
    <row r="94" spans="1:14" x14ac:dyDescent="0.25">
      <c r="A94" s="181">
        <v>62974385</v>
      </c>
      <c r="B94" s="182">
        <v>44347.712060184997</v>
      </c>
      <c r="C94" s="181" t="s">
        <v>195</v>
      </c>
      <c r="D94" s="181">
        <v>2.5</v>
      </c>
      <c r="E94" s="181" t="s">
        <v>6</v>
      </c>
      <c r="F94" s="181">
        <v>155.33799999999999</v>
      </c>
      <c r="G94" s="181">
        <v>155.57499999999999</v>
      </c>
      <c r="H94" s="181">
        <v>154.822</v>
      </c>
      <c r="I94" s="182">
        <v>44347.749456019003</v>
      </c>
      <c r="J94" s="181">
        <v>155.47499999999999</v>
      </c>
      <c r="K94" s="181">
        <v>-7.5</v>
      </c>
      <c r="L94" s="181">
        <v>0</v>
      </c>
      <c r="M94" s="181">
        <v>-313.10000000000002</v>
      </c>
      <c r="N94">
        <f t="shared" si="1"/>
        <v>56812.570000000007</v>
      </c>
    </row>
    <row r="95" spans="1:14" x14ac:dyDescent="0.25">
      <c r="A95" s="181">
        <v>63148344</v>
      </c>
      <c r="B95" s="182">
        <v>44348.602731480998</v>
      </c>
      <c r="C95" s="181" t="s">
        <v>200</v>
      </c>
      <c r="D95" s="181">
        <v>3</v>
      </c>
      <c r="E95" s="181" t="s">
        <v>6</v>
      </c>
      <c r="F95" s="181">
        <v>155.45400000000001</v>
      </c>
      <c r="G95" s="181">
        <v>155.255</v>
      </c>
      <c r="H95" s="181">
        <v>155.834</v>
      </c>
      <c r="I95" s="182">
        <v>44348.652164352003</v>
      </c>
      <c r="J95" s="181">
        <v>155.25299999999999</v>
      </c>
      <c r="K95" s="181">
        <v>-9</v>
      </c>
      <c r="L95" s="181">
        <v>0</v>
      </c>
      <c r="M95" s="181">
        <v>-549.83000000000004</v>
      </c>
      <c r="N95">
        <f t="shared" si="1"/>
        <v>56262.740000000005</v>
      </c>
    </row>
    <row r="96" spans="1:14" x14ac:dyDescent="0.25">
      <c r="A96" s="181">
        <v>63421903</v>
      </c>
      <c r="B96" s="182">
        <v>44349.654513889</v>
      </c>
      <c r="C96" s="181" t="s">
        <v>200</v>
      </c>
      <c r="D96" s="181">
        <v>2.5</v>
      </c>
      <c r="E96" s="181" t="s">
        <v>6</v>
      </c>
      <c r="F96" s="181">
        <v>155.41499999999999</v>
      </c>
      <c r="G96" s="181">
        <v>155.17500000000001</v>
      </c>
      <c r="H96" s="181">
        <v>155.84399999999999</v>
      </c>
      <c r="I96" s="182">
        <v>44349.906817130002</v>
      </c>
      <c r="J96" s="181">
        <v>155.173</v>
      </c>
      <c r="K96" s="181">
        <v>-7.5</v>
      </c>
      <c r="L96" s="181">
        <v>0</v>
      </c>
      <c r="M96" s="181">
        <v>-552.20000000000005</v>
      </c>
      <c r="N96">
        <f t="shared" si="1"/>
        <v>55710.540000000008</v>
      </c>
    </row>
    <row r="97" spans="1:14" x14ac:dyDescent="0.25">
      <c r="A97" s="181">
        <v>64123012</v>
      </c>
      <c r="B97" s="182">
        <v>44354.656655093</v>
      </c>
      <c r="C97" s="181" t="s">
        <v>200</v>
      </c>
      <c r="D97" s="181">
        <v>5</v>
      </c>
      <c r="E97" s="181" t="s">
        <v>6</v>
      </c>
      <c r="F97" s="181">
        <v>154.92400000000001</v>
      </c>
      <c r="G97" s="181">
        <v>154.81299999999999</v>
      </c>
      <c r="H97" s="181">
        <v>155.15299999999999</v>
      </c>
      <c r="I97" s="182">
        <v>44354.682210648003</v>
      </c>
      <c r="J97" s="181">
        <v>154.809</v>
      </c>
      <c r="K97" s="181">
        <v>-15</v>
      </c>
      <c r="L97" s="181">
        <v>0</v>
      </c>
      <c r="M97" s="181">
        <v>-526.55999999999995</v>
      </c>
      <c r="N97">
        <f t="shared" si="1"/>
        <v>55183.98000000001</v>
      </c>
    </row>
    <row r="98" spans="1:14" x14ac:dyDescent="0.25">
      <c r="A98" s="181">
        <v>64372436</v>
      </c>
      <c r="B98" s="182">
        <v>44355.708460647998</v>
      </c>
      <c r="C98" s="181" t="s">
        <v>195</v>
      </c>
      <c r="D98" s="181">
        <v>3.5</v>
      </c>
      <c r="E98" s="181" t="s">
        <v>6</v>
      </c>
      <c r="F98" s="181">
        <v>154.55699999999999</v>
      </c>
      <c r="G98" s="181">
        <v>154.738</v>
      </c>
      <c r="H98" s="181">
        <v>154.16499999999999</v>
      </c>
      <c r="I98" s="182">
        <v>44355.719317130002</v>
      </c>
      <c r="J98" s="181">
        <v>154.714</v>
      </c>
      <c r="K98" s="181">
        <v>-10.5</v>
      </c>
      <c r="L98" s="181">
        <v>0</v>
      </c>
      <c r="M98" s="181">
        <v>-502.13</v>
      </c>
      <c r="N98">
        <f t="shared" si="1"/>
        <v>54681.850000000013</v>
      </c>
    </row>
    <row r="99" spans="1:14" x14ac:dyDescent="0.25">
      <c r="A99" s="181">
        <v>64619530</v>
      </c>
      <c r="B99" s="182">
        <v>44356.767430555999</v>
      </c>
      <c r="C99" s="181" t="s">
        <v>200</v>
      </c>
      <c r="D99" s="181">
        <v>2</v>
      </c>
      <c r="E99" s="181" t="s">
        <v>6</v>
      </c>
      <c r="F99" s="181">
        <v>154.74199999999999</v>
      </c>
      <c r="G99" s="181">
        <v>154.47</v>
      </c>
      <c r="H99" s="181">
        <v>155.16900000000001</v>
      </c>
      <c r="I99" s="182">
        <v>44357.383506944003</v>
      </c>
      <c r="J99" s="181">
        <v>154.46100000000001</v>
      </c>
      <c r="K99" s="181">
        <v>-6</v>
      </c>
      <c r="L99" s="181">
        <v>-3.28</v>
      </c>
      <c r="M99" s="181">
        <v>-513.09</v>
      </c>
      <c r="N99">
        <f t="shared" si="1"/>
        <v>54168.760000000017</v>
      </c>
    </row>
    <row r="100" spans="1:14" x14ac:dyDescent="0.25">
      <c r="A100" s="181">
        <v>64772927</v>
      </c>
      <c r="B100" s="182">
        <v>44357.629988426001</v>
      </c>
      <c r="C100" s="181" t="s">
        <v>195</v>
      </c>
      <c r="D100" s="181">
        <v>3</v>
      </c>
      <c r="E100" s="181" t="s">
        <v>6</v>
      </c>
      <c r="F100" s="181">
        <v>154.44300000000001</v>
      </c>
      <c r="G100" s="181">
        <v>154.63</v>
      </c>
      <c r="H100" s="181">
        <v>154.24</v>
      </c>
      <c r="I100" s="182">
        <v>44357.646076388999</v>
      </c>
      <c r="J100" s="181">
        <v>154.65</v>
      </c>
      <c r="K100" s="181">
        <v>-9</v>
      </c>
      <c r="L100" s="181">
        <v>0</v>
      </c>
      <c r="M100" s="181">
        <v>-566.44000000000005</v>
      </c>
      <c r="N100">
        <f t="shared" si="1"/>
        <v>53602.320000000014</v>
      </c>
    </row>
    <row r="101" spans="1:14" x14ac:dyDescent="0.25">
      <c r="A101" s="181">
        <v>64778055</v>
      </c>
      <c r="B101" s="182">
        <v>44357.642835648003</v>
      </c>
      <c r="C101" s="181" t="s">
        <v>195</v>
      </c>
      <c r="D101" s="181">
        <v>4.5</v>
      </c>
      <c r="E101" s="181" t="s">
        <v>6</v>
      </c>
      <c r="F101" s="181">
        <v>154.53</v>
      </c>
      <c r="G101" s="181">
        <v>154.63</v>
      </c>
      <c r="H101" s="181">
        <v>154.24</v>
      </c>
      <c r="I101" s="182">
        <v>44357.646076388999</v>
      </c>
      <c r="J101" s="181">
        <v>154.655</v>
      </c>
      <c r="K101" s="181">
        <v>-13.5</v>
      </c>
      <c r="L101" s="181">
        <v>0</v>
      </c>
      <c r="M101" s="181">
        <v>-513.07000000000005</v>
      </c>
      <c r="N101">
        <f t="shared" si="1"/>
        <v>53089.250000000015</v>
      </c>
    </row>
    <row r="102" spans="1:14" x14ac:dyDescent="0.25">
      <c r="A102" s="181">
        <v>64786838</v>
      </c>
      <c r="B102" s="182">
        <v>44357.649861111</v>
      </c>
      <c r="C102" s="181" t="s">
        <v>200</v>
      </c>
      <c r="D102" s="181">
        <v>10</v>
      </c>
      <c r="E102" s="181" t="s">
        <v>6</v>
      </c>
      <c r="F102" s="181">
        <v>154.88800000000001</v>
      </c>
      <c r="G102" s="181">
        <v>154.79599999999999</v>
      </c>
      <c r="H102" s="181">
        <v>155.16499999999999</v>
      </c>
      <c r="I102" s="182">
        <v>44357.660034722001</v>
      </c>
      <c r="J102" s="181">
        <v>155.16900000000001</v>
      </c>
      <c r="K102" s="181">
        <v>-30</v>
      </c>
      <c r="L102" s="181">
        <v>0</v>
      </c>
      <c r="M102" s="181">
        <v>2561.7600000000002</v>
      </c>
      <c r="N102">
        <f t="shared" si="1"/>
        <v>55651.010000000017</v>
      </c>
    </row>
    <row r="103" spans="1:14" x14ac:dyDescent="0.25">
      <c r="A103" s="181">
        <v>65226319</v>
      </c>
      <c r="B103" s="182">
        <v>44361.660046295998</v>
      </c>
      <c r="C103" s="181" t="s">
        <v>195</v>
      </c>
      <c r="D103" s="181">
        <v>10</v>
      </c>
      <c r="E103" s="181" t="s">
        <v>6</v>
      </c>
      <c r="F103" s="181">
        <v>154.852</v>
      </c>
      <c r="G103" s="181">
        <v>155.01300000000001</v>
      </c>
      <c r="H103" s="181">
        <v>154.47800000000001</v>
      </c>
      <c r="I103" s="182">
        <v>44361.688217593</v>
      </c>
      <c r="J103" s="181">
        <v>155.01599999999999</v>
      </c>
      <c r="K103" s="181">
        <v>-30</v>
      </c>
      <c r="L103" s="181">
        <v>0</v>
      </c>
      <c r="M103" s="181">
        <v>-1493.43</v>
      </c>
      <c r="N103">
        <f t="shared" si="1"/>
        <v>54157.580000000016</v>
      </c>
    </row>
    <row r="104" spans="1:14" x14ac:dyDescent="0.25">
      <c r="A104" s="181">
        <v>65274703</v>
      </c>
      <c r="B104" s="182">
        <v>44361.762407406997</v>
      </c>
      <c r="C104" s="181" t="s">
        <v>200</v>
      </c>
      <c r="D104" s="181">
        <v>10</v>
      </c>
      <c r="E104" s="181" t="s">
        <v>6</v>
      </c>
      <c r="F104" s="181">
        <v>155.291</v>
      </c>
      <c r="G104" s="181">
        <v>155.12899999999999</v>
      </c>
      <c r="H104" s="181">
        <v>155.624</v>
      </c>
      <c r="I104" s="182">
        <v>44361.769930556002</v>
      </c>
      <c r="J104" s="181">
        <v>155.19200000000001</v>
      </c>
      <c r="K104" s="181">
        <v>-30</v>
      </c>
      <c r="L104" s="181">
        <v>0</v>
      </c>
      <c r="M104" s="181">
        <v>-900.12</v>
      </c>
      <c r="N104">
        <f t="shared" si="1"/>
        <v>53257.460000000014</v>
      </c>
    </row>
    <row r="105" spans="1:14" x14ac:dyDescent="0.25">
      <c r="A105" s="181">
        <v>65448013</v>
      </c>
      <c r="B105" s="182">
        <v>44362.638391203996</v>
      </c>
      <c r="C105" s="181" t="s">
        <v>200</v>
      </c>
      <c r="D105" s="181">
        <v>5</v>
      </c>
      <c r="E105" s="181" t="s">
        <v>6</v>
      </c>
      <c r="F105" s="181">
        <v>154.791</v>
      </c>
      <c r="G105" s="181">
        <v>154.5</v>
      </c>
      <c r="H105" s="181">
        <v>155.15</v>
      </c>
      <c r="I105" s="182">
        <v>44362.742488426004</v>
      </c>
      <c r="J105" s="181">
        <v>154.98699999999999</v>
      </c>
      <c r="K105" s="181">
        <v>-15</v>
      </c>
      <c r="L105" s="181">
        <v>0</v>
      </c>
      <c r="M105" s="181">
        <v>890.09</v>
      </c>
      <c r="N105">
        <f t="shared" si="1"/>
        <v>54147.55000000001</v>
      </c>
    </row>
    <row r="106" spans="1:14" x14ac:dyDescent="0.25">
      <c r="A106" s="181">
        <v>65448993</v>
      </c>
      <c r="B106" s="182">
        <v>44362.641979166998</v>
      </c>
      <c r="C106" s="181" t="s">
        <v>200</v>
      </c>
      <c r="D106" s="181">
        <v>5</v>
      </c>
      <c r="E106" s="181" t="s">
        <v>6</v>
      </c>
      <c r="F106" s="181">
        <v>154.72499999999999</v>
      </c>
      <c r="G106" s="181">
        <v>154.5</v>
      </c>
      <c r="H106" s="181">
        <v>155.15</v>
      </c>
      <c r="I106" s="182">
        <v>44362.7425</v>
      </c>
      <c r="J106" s="181">
        <v>154.98599999999999</v>
      </c>
      <c r="K106" s="181">
        <v>-15</v>
      </c>
      <c r="L106" s="181">
        <v>0</v>
      </c>
      <c r="M106" s="181">
        <v>1185.27</v>
      </c>
      <c r="N106">
        <f t="shared" si="1"/>
        <v>55332.820000000007</v>
      </c>
    </row>
    <row r="107" spans="1:14" x14ac:dyDescent="0.25">
      <c r="A107" s="181">
        <v>65449036</v>
      </c>
      <c r="B107" s="182">
        <v>44362.642164352001</v>
      </c>
      <c r="C107" s="181" t="s">
        <v>200</v>
      </c>
      <c r="D107" s="181">
        <v>5</v>
      </c>
      <c r="E107" s="181" t="s">
        <v>6</v>
      </c>
      <c r="F107" s="181">
        <v>154.744</v>
      </c>
      <c r="G107" s="181">
        <v>154.5</v>
      </c>
      <c r="H107" s="181">
        <v>155.15</v>
      </c>
      <c r="I107" s="182">
        <v>44362.742592593</v>
      </c>
      <c r="J107" s="181">
        <v>154.99100000000001</v>
      </c>
      <c r="K107" s="181">
        <v>-15</v>
      </c>
      <c r="L107" s="181">
        <v>0</v>
      </c>
      <c r="M107" s="181">
        <v>1121.6600000000001</v>
      </c>
      <c r="N107">
        <f t="shared" si="1"/>
        <v>56454.48000000001</v>
      </c>
    </row>
    <row r="108" spans="1:14" x14ac:dyDescent="0.25">
      <c r="A108" s="181">
        <v>65449078</v>
      </c>
      <c r="B108" s="182">
        <v>44362.642314814999</v>
      </c>
      <c r="C108" s="181" t="s">
        <v>200</v>
      </c>
      <c r="D108" s="181">
        <v>5</v>
      </c>
      <c r="E108" s="181" t="s">
        <v>6</v>
      </c>
      <c r="F108" s="181">
        <v>154.74600000000001</v>
      </c>
      <c r="G108" s="181">
        <v>154.5</v>
      </c>
      <c r="H108" s="181">
        <v>155.15</v>
      </c>
      <c r="I108" s="182">
        <v>44362.742604166997</v>
      </c>
      <c r="J108" s="181">
        <v>154.99100000000001</v>
      </c>
      <c r="K108" s="181">
        <v>-15</v>
      </c>
      <c r="L108" s="181">
        <v>0</v>
      </c>
      <c r="M108" s="181">
        <v>1112.58</v>
      </c>
      <c r="N108">
        <f t="shared" si="1"/>
        <v>57567.060000000012</v>
      </c>
    </row>
    <row r="109" spans="1:14" x14ac:dyDescent="0.25">
      <c r="A109" s="181">
        <v>65506313</v>
      </c>
      <c r="B109" s="182">
        <v>44362.743229166997</v>
      </c>
      <c r="C109" s="181" t="s">
        <v>200</v>
      </c>
      <c r="D109" s="181">
        <v>20</v>
      </c>
      <c r="E109" s="181" t="s">
        <v>6</v>
      </c>
      <c r="F109" s="181">
        <v>155.072</v>
      </c>
      <c r="G109" s="181">
        <v>0</v>
      </c>
      <c r="H109" s="181">
        <v>0</v>
      </c>
      <c r="I109" s="182">
        <v>44362.743437500001</v>
      </c>
      <c r="J109" s="181">
        <v>155.047</v>
      </c>
      <c r="K109" s="181">
        <v>-60</v>
      </c>
      <c r="L109" s="181">
        <v>0</v>
      </c>
      <c r="M109" s="181">
        <v>-454.13</v>
      </c>
      <c r="N109">
        <f t="shared" si="1"/>
        <v>57112.930000000015</v>
      </c>
    </row>
    <row r="110" spans="1:14" x14ac:dyDescent="0.25">
      <c r="A110" s="181">
        <v>65506738</v>
      </c>
      <c r="B110" s="182">
        <v>44362.743819443996</v>
      </c>
      <c r="C110" s="181" t="s">
        <v>195</v>
      </c>
      <c r="D110" s="181">
        <v>20</v>
      </c>
      <c r="E110" s="181" t="s">
        <v>6</v>
      </c>
      <c r="F110" s="181">
        <v>155.02099999999999</v>
      </c>
      <c r="G110" s="181">
        <v>0</v>
      </c>
      <c r="H110" s="181">
        <v>0</v>
      </c>
      <c r="I110" s="182">
        <v>44362.744131943997</v>
      </c>
      <c r="J110" s="181">
        <v>155.05799999999999</v>
      </c>
      <c r="K110" s="181">
        <v>-60</v>
      </c>
      <c r="L110" s="181">
        <v>0</v>
      </c>
      <c r="M110" s="181">
        <v>-672.06</v>
      </c>
      <c r="N110">
        <f t="shared" si="1"/>
        <v>56440.870000000017</v>
      </c>
    </row>
    <row r="111" spans="1:14" x14ac:dyDescent="0.25">
      <c r="A111" s="181">
        <v>65507176</v>
      </c>
      <c r="B111" s="182">
        <v>44362.744664352002</v>
      </c>
      <c r="C111" s="181" t="s">
        <v>200</v>
      </c>
      <c r="D111" s="181">
        <v>20</v>
      </c>
      <c r="E111" s="181" t="s">
        <v>6</v>
      </c>
      <c r="F111" s="181">
        <v>155.08099999999999</v>
      </c>
      <c r="G111" s="181">
        <v>0</v>
      </c>
      <c r="H111" s="181">
        <v>0</v>
      </c>
      <c r="I111" s="182">
        <v>44362.745196759002</v>
      </c>
      <c r="J111" s="181">
        <v>155.09700000000001</v>
      </c>
      <c r="K111" s="181">
        <v>-60</v>
      </c>
      <c r="L111" s="181">
        <v>0</v>
      </c>
      <c r="M111" s="181">
        <v>290.66000000000003</v>
      </c>
      <c r="N111">
        <f t="shared" si="1"/>
        <v>56731.530000000021</v>
      </c>
    </row>
    <row r="112" spans="1:14" x14ac:dyDescent="0.25">
      <c r="A112" s="181">
        <v>65992844</v>
      </c>
      <c r="B112" s="182">
        <v>44364.612025463</v>
      </c>
      <c r="C112" s="181" t="s">
        <v>200</v>
      </c>
      <c r="D112" s="181">
        <v>3</v>
      </c>
      <c r="E112" s="181" t="s">
        <v>6</v>
      </c>
      <c r="F112" s="181">
        <v>154.48099999999999</v>
      </c>
      <c r="G112" s="181">
        <v>154.279</v>
      </c>
      <c r="H112" s="181">
        <v>154.68</v>
      </c>
      <c r="I112" s="182">
        <v>44364.652291667</v>
      </c>
      <c r="J112" s="181">
        <v>154.28</v>
      </c>
      <c r="K112" s="181">
        <v>-9</v>
      </c>
      <c r="L112" s="181">
        <v>0</v>
      </c>
      <c r="M112" s="181">
        <v>-545.26</v>
      </c>
      <c r="N112">
        <f t="shared" si="1"/>
        <v>56186.270000000019</v>
      </c>
    </row>
    <row r="113" spans="1:14" x14ac:dyDescent="0.25">
      <c r="A113" s="181">
        <v>66035151</v>
      </c>
      <c r="B113" s="182">
        <v>44364.690381943998</v>
      </c>
      <c r="C113" s="181" t="s">
        <v>200</v>
      </c>
      <c r="D113" s="181">
        <v>2.5</v>
      </c>
      <c r="E113" s="181" t="s">
        <v>6</v>
      </c>
      <c r="F113" s="181">
        <v>153.965</v>
      </c>
      <c r="G113" s="181">
        <v>153.69900000000001</v>
      </c>
      <c r="H113" s="181">
        <v>154.34200000000001</v>
      </c>
      <c r="I113" s="182">
        <v>44364.757476851999</v>
      </c>
      <c r="J113" s="181">
        <v>153.69300000000001</v>
      </c>
      <c r="K113" s="181">
        <v>-7.5</v>
      </c>
      <c r="L113" s="181">
        <v>0</v>
      </c>
      <c r="M113" s="181">
        <v>-616.4</v>
      </c>
      <c r="N113">
        <f t="shared" si="1"/>
        <v>55569.870000000017</v>
      </c>
    </row>
    <row r="114" spans="1:14" x14ac:dyDescent="0.25">
      <c r="A114" s="181">
        <v>66263095</v>
      </c>
      <c r="B114" s="182">
        <v>44365.608483796001</v>
      </c>
      <c r="C114" s="181" t="s">
        <v>195</v>
      </c>
      <c r="D114" s="181">
        <v>1.8</v>
      </c>
      <c r="E114" s="181" t="s">
        <v>6</v>
      </c>
      <c r="F114" s="181">
        <v>152.97800000000001</v>
      </c>
      <c r="G114" s="181">
        <v>153.28800000000001</v>
      </c>
      <c r="H114" s="181">
        <v>152.578</v>
      </c>
      <c r="I114" s="182">
        <v>44365.726469907</v>
      </c>
      <c r="J114" s="181">
        <v>152.58000000000001</v>
      </c>
      <c r="K114" s="181">
        <v>-5.4</v>
      </c>
      <c r="L114" s="181">
        <v>0</v>
      </c>
      <c r="M114" s="181">
        <v>648.91999999999996</v>
      </c>
      <c r="N114">
        <f t="shared" si="1"/>
        <v>56218.790000000015</v>
      </c>
    </row>
    <row r="115" spans="1:14" x14ac:dyDescent="0.25">
      <c r="A115" s="181">
        <v>66551233</v>
      </c>
      <c r="B115" s="182">
        <v>44368.658148148003</v>
      </c>
      <c r="C115" s="181" t="s">
        <v>195</v>
      </c>
      <c r="D115" s="181">
        <v>2</v>
      </c>
      <c r="E115" s="181" t="s">
        <v>6</v>
      </c>
      <c r="F115" s="181">
        <v>152.697</v>
      </c>
      <c r="G115" s="181">
        <v>152.994</v>
      </c>
      <c r="H115" s="181">
        <v>152.17500000000001</v>
      </c>
      <c r="I115" s="182">
        <v>44368.680937500001</v>
      </c>
      <c r="J115" s="181">
        <v>152.999</v>
      </c>
      <c r="K115" s="181">
        <v>-6</v>
      </c>
      <c r="L115" s="181">
        <v>0</v>
      </c>
      <c r="M115" s="181">
        <v>-548.29</v>
      </c>
      <c r="N115">
        <f t="shared" si="1"/>
        <v>55670.500000000015</v>
      </c>
    </row>
    <row r="116" spans="1:14" x14ac:dyDescent="0.25">
      <c r="A116" s="181">
        <v>66749973</v>
      </c>
      <c r="B116" s="182">
        <v>44369.628611111002</v>
      </c>
      <c r="C116" s="181" t="s">
        <v>200</v>
      </c>
      <c r="D116" s="181">
        <v>4.5</v>
      </c>
      <c r="E116" s="181" t="s">
        <v>6</v>
      </c>
      <c r="F116" s="181">
        <v>153.69999999999999</v>
      </c>
      <c r="G116" s="181">
        <v>153.55699999999999</v>
      </c>
      <c r="H116" s="181">
        <v>153.98400000000001</v>
      </c>
      <c r="I116" s="182">
        <v>44369.653032406997</v>
      </c>
      <c r="J116" s="181">
        <v>153.55799999999999</v>
      </c>
      <c r="K116" s="181">
        <v>-13.5</v>
      </c>
      <c r="L116" s="181">
        <v>0</v>
      </c>
      <c r="M116" s="181">
        <v>-577.85</v>
      </c>
      <c r="N116">
        <f t="shared" si="1"/>
        <v>55092.650000000016</v>
      </c>
    </row>
    <row r="117" spans="1:14" x14ac:dyDescent="0.25">
      <c r="A117" s="181">
        <v>66760300</v>
      </c>
      <c r="B117" s="182">
        <v>44369.653217592997</v>
      </c>
      <c r="C117" s="181" t="s">
        <v>195</v>
      </c>
      <c r="D117" s="181">
        <v>3</v>
      </c>
      <c r="E117" s="181" t="s">
        <v>6</v>
      </c>
      <c r="F117" s="181">
        <v>153.54400000000001</v>
      </c>
      <c r="G117" s="181">
        <v>153.804</v>
      </c>
      <c r="H117" s="181">
        <v>153.209</v>
      </c>
      <c r="I117" s="182">
        <v>44369.672928241002</v>
      </c>
      <c r="J117" s="181">
        <v>153.78399999999999</v>
      </c>
      <c r="K117" s="181">
        <v>-9</v>
      </c>
      <c r="L117" s="181">
        <v>0</v>
      </c>
      <c r="M117" s="181">
        <v>-650.29999999999995</v>
      </c>
      <c r="N117">
        <f t="shared" si="1"/>
        <v>54442.350000000013</v>
      </c>
    </row>
    <row r="118" spans="1:14" x14ac:dyDescent="0.25">
      <c r="A118" s="181">
        <v>66969425</v>
      </c>
      <c r="B118" s="182">
        <v>44370.627905093002</v>
      </c>
      <c r="C118" s="181" t="s">
        <v>195</v>
      </c>
      <c r="D118" s="181">
        <v>3</v>
      </c>
      <c r="E118" s="181" t="s">
        <v>6</v>
      </c>
      <c r="F118" s="181">
        <v>154.851</v>
      </c>
      <c r="G118" s="181">
        <v>155.00299999999999</v>
      </c>
      <c r="H118" s="181">
        <v>154.44300000000001</v>
      </c>
      <c r="I118" s="182">
        <v>44370.631180556004</v>
      </c>
      <c r="J118" s="181">
        <v>155.00800000000001</v>
      </c>
      <c r="K118" s="181">
        <v>-9</v>
      </c>
      <c r="L118" s="181">
        <v>0</v>
      </c>
      <c r="M118" s="181">
        <v>-424.86</v>
      </c>
      <c r="N118">
        <f t="shared" si="1"/>
        <v>54017.490000000013</v>
      </c>
    </row>
    <row r="119" spans="1:14" x14ac:dyDescent="0.25">
      <c r="A119" s="181">
        <v>67183753</v>
      </c>
      <c r="B119" s="182">
        <v>44371.626076389002</v>
      </c>
      <c r="C119" s="181" t="s">
        <v>195</v>
      </c>
      <c r="D119" s="181">
        <v>3.5</v>
      </c>
      <c r="E119" s="181" t="s">
        <v>6</v>
      </c>
      <c r="F119" s="181">
        <v>154.08500000000001</v>
      </c>
      <c r="G119" s="181">
        <v>154.26599999999999</v>
      </c>
      <c r="H119" s="181">
        <v>153.785</v>
      </c>
      <c r="I119" s="182">
        <v>44371.679884259</v>
      </c>
      <c r="J119" s="181">
        <v>154.26599999999999</v>
      </c>
      <c r="K119" s="181">
        <v>-10.5</v>
      </c>
      <c r="L119" s="181">
        <v>0</v>
      </c>
      <c r="M119" s="181">
        <v>-571.86</v>
      </c>
      <c r="N119">
        <f t="shared" si="1"/>
        <v>53445.630000000012</v>
      </c>
    </row>
    <row r="120" spans="1:14" x14ac:dyDescent="0.25">
      <c r="A120" s="181">
        <v>67355482</v>
      </c>
      <c r="B120" s="182">
        <v>44372.601446758999</v>
      </c>
      <c r="C120" s="181" t="s">
        <v>195</v>
      </c>
      <c r="D120" s="181">
        <v>2.5</v>
      </c>
      <c r="E120" s="181" t="s">
        <v>6</v>
      </c>
      <c r="F120" s="181">
        <v>153.977</v>
      </c>
      <c r="G120" s="181">
        <v>154.19399999999999</v>
      </c>
      <c r="H120" s="181">
        <v>153.42500000000001</v>
      </c>
      <c r="I120" s="182">
        <v>44372.750960648002</v>
      </c>
      <c r="J120" s="181">
        <v>154.15100000000001</v>
      </c>
      <c r="K120" s="181">
        <v>-7.5</v>
      </c>
      <c r="L120" s="181">
        <v>0</v>
      </c>
      <c r="M120" s="181">
        <v>-392.67</v>
      </c>
      <c r="N120">
        <f t="shared" si="1"/>
        <v>53052.960000000014</v>
      </c>
    </row>
    <row r="121" spans="1:14" x14ac:dyDescent="0.25">
      <c r="A121" s="181">
        <v>67578605</v>
      </c>
      <c r="B121" s="182">
        <v>44375.646412037</v>
      </c>
      <c r="C121" s="181" t="s">
        <v>200</v>
      </c>
      <c r="D121" s="181">
        <v>6</v>
      </c>
      <c r="E121" s="181" t="s">
        <v>6</v>
      </c>
      <c r="F121" s="181">
        <v>154.21799999999999</v>
      </c>
      <c r="G121" s="181">
        <v>154.101</v>
      </c>
      <c r="H121" s="181">
        <v>154.46100000000001</v>
      </c>
      <c r="I121" s="182">
        <v>44375.665937500002</v>
      </c>
      <c r="J121" s="181">
        <v>154.101</v>
      </c>
      <c r="K121" s="181">
        <v>-18</v>
      </c>
      <c r="L121" s="181">
        <v>0</v>
      </c>
      <c r="M121" s="181">
        <v>-633.29</v>
      </c>
      <c r="N121">
        <f t="shared" si="1"/>
        <v>52419.670000000013</v>
      </c>
    </row>
    <row r="122" spans="1:14" x14ac:dyDescent="0.25">
      <c r="A122" s="181">
        <v>67795694</v>
      </c>
      <c r="B122" s="182">
        <v>44376.616921296001</v>
      </c>
      <c r="C122" s="181" t="s">
        <v>195</v>
      </c>
      <c r="D122" s="181">
        <v>3</v>
      </c>
      <c r="E122" s="181" t="s">
        <v>6</v>
      </c>
      <c r="F122" s="181">
        <v>152.90600000000001</v>
      </c>
      <c r="G122" s="181">
        <v>153.08500000000001</v>
      </c>
      <c r="H122" s="181">
        <v>152.54499999999999</v>
      </c>
      <c r="I122" s="182">
        <v>44376.645324074001</v>
      </c>
      <c r="J122" s="181">
        <v>153.08500000000001</v>
      </c>
      <c r="K122" s="181">
        <v>-9</v>
      </c>
      <c r="L122" s="181">
        <v>0</v>
      </c>
      <c r="M122" s="181">
        <v>-485.13</v>
      </c>
      <c r="N122">
        <f t="shared" si="1"/>
        <v>51934.540000000015</v>
      </c>
    </row>
    <row r="123" spans="1:14" x14ac:dyDescent="0.25">
      <c r="A123" s="181">
        <v>68063109</v>
      </c>
      <c r="B123" s="182">
        <v>44377.637430556002</v>
      </c>
      <c r="C123" s="181" t="s">
        <v>200</v>
      </c>
      <c r="D123" s="181">
        <v>3</v>
      </c>
      <c r="E123" s="181" t="s">
        <v>6</v>
      </c>
      <c r="F123" s="181">
        <v>153.18600000000001</v>
      </c>
      <c r="G123" s="181">
        <v>153.029</v>
      </c>
      <c r="H123" s="181">
        <v>153.40100000000001</v>
      </c>
      <c r="I123" s="182">
        <v>44377.676527778</v>
      </c>
      <c r="J123" s="181">
        <v>153.029</v>
      </c>
      <c r="K123" s="181">
        <v>-9</v>
      </c>
      <c r="L123" s="181">
        <v>0</v>
      </c>
      <c r="M123" s="181">
        <v>-425.54</v>
      </c>
      <c r="N123">
        <f t="shared" si="1"/>
        <v>51509.000000000015</v>
      </c>
    </row>
  </sheetData>
  <autoFilter ref="A1:M123" xr:uid="{C0154C25-865D-4A50-A070-AE0A0F86575A}">
    <sortState xmlns:xlrd2="http://schemas.microsoft.com/office/spreadsheetml/2017/richdata2" ref="A2:M123">
      <sortCondition ref="B1:B12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1608-9C4B-486E-981D-C22C18D6D60B}">
  <dimension ref="A1:N150"/>
  <sheetViews>
    <sheetView topLeftCell="A132" workbookViewId="0">
      <selection activeCell="A4" sqref="A4:L150"/>
    </sheetView>
  </sheetViews>
  <sheetFormatPr defaultRowHeight="15" x14ac:dyDescent="0.25"/>
  <cols>
    <col min="2" max="2" width="18" bestFit="1" customWidth="1"/>
    <col min="9" max="9" width="18" bestFit="1" customWidth="1"/>
  </cols>
  <sheetData>
    <row r="1" spans="1:14" x14ac:dyDescent="0.25">
      <c r="A1" s="185" t="s">
        <v>3178</v>
      </c>
      <c r="B1" s="185" t="s">
        <v>3566</v>
      </c>
      <c r="C1" s="185" t="s">
        <v>3180</v>
      </c>
      <c r="D1" s="185" t="s">
        <v>3622</v>
      </c>
      <c r="E1" s="185" t="s">
        <v>3623</v>
      </c>
      <c r="F1" s="185" t="s">
        <v>3183</v>
      </c>
      <c r="G1" s="185" t="s">
        <v>71</v>
      </c>
      <c r="H1" s="185" t="s">
        <v>73</v>
      </c>
      <c r="I1" s="185" t="s">
        <v>3570</v>
      </c>
      <c r="J1" s="185" t="s">
        <v>3183</v>
      </c>
      <c r="K1" s="185" t="s">
        <v>1148</v>
      </c>
      <c r="L1" s="185" t="s">
        <v>3624</v>
      </c>
      <c r="M1" s="185" t="s">
        <v>1550</v>
      </c>
      <c r="N1" s="170"/>
    </row>
    <row r="4" spans="1:14" x14ac:dyDescent="0.25">
      <c r="A4">
        <v>43749333</v>
      </c>
      <c r="B4" t="s">
        <v>2914</v>
      </c>
      <c r="C4" t="s">
        <v>195</v>
      </c>
      <c r="D4">
        <v>0.1</v>
      </c>
      <c r="E4" t="s">
        <v>147</v>
      </c>
      <c r="F4">
        <v>138.88499999999999</v>
      </c>
      <c r="G4">
        <v>139.30500000000001</v>
      </c>
      <c r="H4">
        <v>138.661</v>
      </c>
      <c r="I4" t="s">
        <v>2915</v>
      </c>
      <c r="J4">
        <v>138.65</v>
      </c>
      <c r="K4">
        <v>0</v>
      </c>
      <c r="L4">
        <v>0</v>
      </c>
    </row>
    <row r="5" spans="1:14" x14ac:dyDescent="0.25">
      <c r="A5">
        <v>43784442</v>
      </c>
      <c r="B5" t="s">
        <v>2916</v>
      </c>
      <c r="C5" t="s">
        <v>200</v>
      </c>
      <c r="D5">
        <v>0.7</v>
      </c>
      <c r="E5" t="s">
        <v>147</v>
      </c>
      <c r="F5">
        <v>139.10300000000001</v>
      </c>
      <c r="G5">
        <v>138.22200000000001</v>
      </c>
      <c r="H5">
        <v>139.24799999999999</v>
      </c>
      <c r="I5" t="s">
        <v>2917</v>
      </c>
      <c r="J5">
        <v>139.21</v>
      </c>
      <c r="K5">
        <v>0</v>
      </c>
      <c r="L5">
        <v>0</v>
      </c>
    </row>
    <row r="6" spans="1:14" x14ac:dyDescent="0.25">
      <c r="A6">
        <v>43821240</v>
      </c>
      <c r="B6" t="s">
        <v>2918</v>
      </c>
      <c r="C6" t="s">
        <v>195</v>
      </c>
      <c r="D6">
        <v>0.1</v>
      </c>
      <c r="E6" t="s">
        <v>147</v>
      </c>
      <c r="F6">
        <v>139.523</v>
      </c>
      <c r="G6">
        <v>140.48500000000001</v>
      </c>
      <c r="H6">
        <v>139.267</v>
      </c>
      <c r="I6" t="s">
        <v>2919</v>
      </c>
      <c r="J6">
        <v>139.40299999999999</v>
      </c>
      <c r="K6">
        <v>0</v>
      </c>
      <c r="L6">
        <v>0</v>
      </c>
    </row>
    <row r="7" spans="1:14" x14ac:dyDescent="0.25">
      <c r="A7">
        <v>43850162</v>
      </c>
      <c r="B7" t="s">
        <v>2920</v>
      </c>
      <c r="C7" t="s">
        <v>200</v>
      </c>
      <c r="D7">
        <v>0.1</v>
      </c>
      <c r="E7" t="s">
        <v>147</v>
      </c>
      <c r="F7">
        <v>139.977</v>
      </c>
      <c r="G7">
        <v>138.83000000000001</v>
      </c>
      <c r="H7">
        <v>140.179</v>
      </c>
      <c r="I7" t="s">
        <v>2921</v>
      </c>
      <c r="J7">
        <v>140.10300000000001</v>
      </c>
      <c r="K7">
        <v>0</v>
      </c>
      <c r="L7">
        <v>0</v>
      </c>
    </row>
    <row r="8" spans="1:14" x14ac:dyDescent="0.25">
      <c r="A8">
        <v>43893964</v>
      </c>
      <c r="B8" t="s">
        <v>2922</v>
      </c>
      <c r="C8" t="s">
        <v>195</v>
      </c>
      <c r="D8">
        <v>0.1</v>
      </c>
      <c r="E8" t="s">
        <v>147</v>
      </c>
      <c r="F8">
        <v>140.41300000000001</v>
      </c>
      <c r="G8">
        <v>148</v>
      </c>
      <c r="H8">
        <v>140.24</v>
      </c>
      <c r="I8" t="s">
        <v>2923</v>
      </c>
      <c r="J8">
        <v>140.40899999999999</v>
      </c>
      <c r="K8">
        <v>0</v>
      </c>
      <c r="L8">
        <v>0</v>
      </c>
    </row>
    <row r="9" spans="1:14" x14ac:dyDescent="0.25">
      <c r="A9">
        <v>43911277</v>
      </c>
      <c r="B9" t="s">
        <v>2924</v>
      </c>
      <c r="C9" t="s">
        <v>200</v>
      </c>
      <c r="D9">
        <v>0.1</v>
      </c>
      <c r="E9" t="s">
        <v>147</v>
      </c>
      <c r="F9">
        <v>139.29300000000001</v>
      </c>
      <c r="G9">
        <v>0</v>
      </c>
      <c r="H9">
        <v>139.4</v>
      </c>
      <c r="I9" t="s">
        <v>2925</v>
      </c>
      <c r="J9">
        <v>139.18600000000001</v>
      </c>
      <c r="K9">
        <v>0</v>
      </c>
      <c r="L9">
        <v>0</v>
      </c>
    </row>
    <row r="10" spans="1:14" x14ac:dyDescent="0.25">
      <c r="A10">
        <v>43911825</v>
      </c>
      <c r="B10" t="s">
        <v>2926</v>
      </c>
      <c r="C10" t="s">
        <v>200</v>
      </c>
      <c r="D10">
        <v>0.1</v>
      </c>
      <c r="E10" t="s">
        <v>147</v>
      </c>
      <c r="F10">
        <v>139.06299999999999</v>
      </c>
      <c r="G10">
        <v>0</v>
      </c>
      <c r="H10">
        <v>139.4</v>
      </c>
      <c r="I10" t="s">
        <v>2927</v>
      </c>
      <c r="J10">
        <v>139.17699999999999</v>
      </c>
      <c r="K10">
        <v>0</v>
      </c>
      <c r="L10">
        <v>0</v>
      </c>
    </row>
    <row r="11" spans="1:14" x14ac:dyDescent="0.25">
      <c r="A11">
        <v>43912840</v>
      </c>
      <c r="B11" t="s">
        <v>2928</v>
      </c>
      <c r="C11" t="s">
        <v>200</v>
      </c>
      <c r="D11">
        <v>0.1</v>
      </c>
      <c r="E11" t="s">
        <v>147</v>
      </c>
      <c r="F11">
        <v>138.672</v>
      </c>
      <c r="G11">
        <v>0</v>
      </c>
      <c r="H11">
        <v>139.4</v>
      </c>
      <c r="I11" t="s">
        <v>2929</v>
      </c>
      <c r="J11">
        <v>139.17699999999999</v>
      </c>
      <c r="K11">
        <v>0</v>
      </c>
      <c r="L11">
        <v>0</v>
      </c>
    </row>
    <row r="12" spans="1:14" x14ac:dyDescent="0.25">
      <c r="A12">
        <v>43913875</v>
      </c>
      <c r="B12" t="s">
        <v>2930</v>
      </c>
      <c r="C12" t="s">
        <v>200</v>
      </c>
      <c r="D12">
        <v>0.1</v>
      </c>
      <c r="E12" t="s">
        <v>147</v>
      </c>
      <c r="F12">
        <v>138.376</v>
      </c>
      <c r="G12">
        <v>0</v>
      </c>
      <c r="H12">
        <v>139.4</v>
      </c>
      <c r="I12" t="s">
        <v>2931</v>
      </c>
      <c r="J12">
        <v>139.17699999999999</v>
      </c>
      <c r="K12">
        <v>0</v>
      </c>
      <c r="L12">
        <v>0</v>
      </c>
    </row>
    <row r="13" spans="1:14" x14ac:dyDescent="0.25">
      <c r="A13">
        <v>43920801</v>
      </c>
      <c r="B13" t="s">
        <v>2932</v>
      </c>
      <c r="C13" t="s">
        <v>195</v>
      </c>
      <c r="D13">
        <v>0.1</v>
      </c>
      <c r="E13" t="s">
        <v>147</v>
      </c>
      <c r="F13">
        <v>138.16900000000001</v>
      </c>
      <c r="G13">
        <v>0</v>
      </c>
      <c r="H13">
        <v>138.03299999999999</v>
      </c>
      <c r="I13" t="s">
        <v>2933</v>
      </c>
      <c r="J13">
        <v>138.399</v>
      </c>
      <c r="K13">
        <v>0</v>
      </c>
      <c r="L13">
        <v>0</v>
      </c>
    </row>
    <row r="14" spans="1:14" x14ac:dyDescent="0.25">
      <c r="A14">
        <v>43922771</v>
      </c>
      <c r="B14" t="s">
        <v>2934</v>
      </c>
      <c r="C14" t="s">
        <v>200</v>
      </c>
      <c r="D14">
        <v>0.1</v>
      </c>
      <c r="E14" t="s">
        <v>147</v>
      </c>
      <c r="F14">
        <v>138.43899999999999</v>
      </c>
      <c r="G14">
        <v>0</v>
      </c>
      <c r="H14">
        <v>139.4</v>
      </c>
      <c r="I14" t="s">
        <v>2935</v>
      </c>
      <c r="J14">
        <v>139.179</v>
      </c>
      <c r="K14">
        <v>0</v>
      </c>
      <c r="L14">
        <v>0</v>
      </c>
    </row>
    <row r="15" spans="1:14" x14ac:dyDescent="0.25">
      <c r="A15">
        <v>43922809</v>
      </c>
      <c r="B15" t="s">
        <v>2936</v>
      </c>
      <c r="C15" t="s">
        <v>200</v>
      </c>
      <c r="D15">
        <v>0.1</v>
      </c>
      <c r="E15" t="s">
        <v>147</v>
      </c>
      <c r="F15">
        <v>138.43700000000001</v>
      </c>
      <c r="G15">
        <v>0</v>
      </c>
      <c r="H15">
        <v>139.4</v>
      </c>
      <c r="I15" t="s">
        <v>2935</v>
      </c>
      <c r="J15">
        <v>139.179</v>
      </c>
      <c r="K15">
        <v>0</v>
      </c>
      <c r="L15">
        <v>0</v>
      </c>
    </row>
    <row r="16" spans="1:14" x14ac:dyDescent="0.25">
      <c r="A16">
        <v>43922810</v>
      </c>
      <c r="B16" t="s">
        <v>2937</v>
      </c>
      <c r="C16" t="s">
        <v>200</v>
      </c>
      <c r="D16">
        <v>0.1</v>
      </c>
      <c r="E16" t="s">
        <v>147</v>
      </c>
      <c r="F16">
        <v>138.435</v>
      </c>
      <c r="G16">
        <v>0</v>
      </c>
      <c r="H16">
        <v>139.4</v>
      </c>
      <c r="I16" t="s">
        <v>2938</v>
      </c>
      <c r="J16">
        <v>139.179</v>
      </c>
      <c r="K16">
        <v>0</v>
      </c>
      <c r="L16">
        <v>0</v>
      </c>
    </row>
    <row r="17" spans="1:12" x14ac:dyDescent="0.25">
      <c r="A17">
        <v>43923027</v>
      </c>
      <c r="B17" t="s">
        <v>2939</v>
      </c>
      <c r="C17" t="s">
        <v>200</v>
      </c>
      <c r="D17">
        <v>0.1</v>
      </c>
      <c r="E17" t="s">
        <v>147</v>
      </c>
      <c r="F17">
        <v>138.39099999999999</v>
      </c>
      <c r="G17">
        <v>0</v>
      </c>
      <c r="H17">
        <v>139.4</v>
      </c>
      <c r="I17" t="s">
        <v>2940</v>
      </c>
      <c r="J17">
        <v>139.179</v>
      </c>
      <c r="K17">
        <v>0</v>
      </c>
      <c r="L17">
        <v>0</v>
      </c>
    </row>
    <row r="18" spans="1:12" x14ac:dyDescent="0.25">
      <c r="A18">
        <v>43923048</v>
      </c>
      <c r="B18" t="s">
        <v>2941</v>
      </c>
      <c r="C18" t="s">
        <v>200</v>
      </c>
      <c r="D18">
        <v>0.1</v>
      </c>
      <c r="E18" t="s">
        <v>147</v>
      </c>
      <c r="F18">
        <v>138.38</v>
      </c>
      <c r="G18">
        <v>0</v>
      </c>
      <c r="H18">
        <v>139.4</v>
      </c>
      <c r="I18" t="s">
        <v>2942</v>
      </c>
      <c r="J18">
        <v>139.179</v>
      </c>
      <c r="K18">
        <v>0</v>
      </c>
      <c r="L18">
        <v>0</v>
      </c>
    </row>
    <row r="19" spans="1:12" x14ac:dyDescent="0.25">
      <c r="A19">
        <v>43923097</v>
      </c>
      <c r="B19" t="s">
        <v>2943</v>
      </c>
      <c r="C19" t="s">
        <v>200</v>
      </c>
      <c r="D19">
        <v>0.1</v>
      </c>
      <c r="E19" t="s">
        <v>147</v>
      </c>
      <c r="F19">
        <v>138.31399999999999</v>
      </c>
      <c r="G19">
        <v>0</v>
      </c>
      <c r="H19">
        <v>139.5</v>
      </c>
      <c r="I19" t="s">
        <v>2944</v>
      </c>
      <c r="J19">
        <v>138.51599999999999</v>
      </c>
      <c r="K19">
        <v>0</v>
      </c>
      <c r="L19">
        <v>0</v>
      </c>
    </row>
    <row r="20" spans="1:12" x14ac:dyDescent="0.25">
      <c r="A20">
        <v>43923253</v>
      </c>
      <c r="B20" t="s">
        <v>2945</v>
      </c>
      <c r="C20" t="s">
        <v>200</v>
      </c>
      <c r="D20">
        <v>0.1</v>
      </c>
      <c r="E20" t="s">
        <v>147</v>
      </c>
      <c r="F20">
        <v>138.31100000000001</v>
      </c>
      <c r="G20">
        <v>0</v>
      </c>
      <c r="H20">
        <v>0</v>
      </c>
      <c r="I20" t="s">
        <v>2946</v>
      </c>
      <c r="J20">
        <v>138.52500000000001</v>
      </c>
      <c r="K20">
        <v>0</v>
      </c>
      <c r="L20">
        <v>0</v>
      </c>
    </row>
    <row r="21" spans="1:12" x14ac:dyDescent="0.25">
      <c r="A21">
        <v>43923339</v>
      </c>
      <c r="B21" t="s">
        <v>2947</v>
      </c>
      <c r="C21" t="s">
        <v>200</v>
      </c>
      <c r="D21">
        <v>0.1</v>
      </c>
      <c r="E21" t="s">
        <v>147</v>
      </c>
      <c r="F21">
        <v>138.38999999999999</v>
      </c>
      <c r="G21">
        <v>0</v>
      </c>
      <c r="H21">
        <v>139.4</v>
      </c>
      <c r="I21" t="s">
        <v>2948</v>
      </c>
      <c r="J21">
        <v>139.179</v>
      </c>
      <c r="K21">
        <v>0</v>
      </c>
      <c r="L21">
        <v>0</v>
      </c>
    </row>
    <row r="22" spans="1:12" x14ac:dyDescent="0.25">
      <c r="A22">
        <v>43949851</v>
      </c>
      <c r="B22" t="s">
        <v>2949</v>
      </c>
      <c r="C22" t="s">
        <v>195</v>
      </c>
      <c r="D22">
        <v>0.1</v>
      </c>
      <c r="E22" t="s">
        <v>147</v>
      </c>
      <c r="F22">
        <v>138.73400000000001</v>
      </c>
      <c r="G22">
        <v>140.80799999999999</v>
      </c>
      <c r="H22">
        <v>138.63</v>
      </c>
      <c r="I22" t="s">
        <v>2950</v>
      </c>
      <c r="J22">
        <v>138.703</v>
      </c>
      <c r="K22">
        <v>0</v>
      </c>
      <c r="L22">
        <v>0</v>
      </c>
    </row>
    <row r="23" spans="1:12" x14ac:dyDescent="0.25">
      <c r="A23">
        <v>43952057</v>
      </c>
      <c r="B23" t="s">
        <v>2951</v>
      </c>
      <c r="C23" t="s">
        <v>195</v>
      </c>
      <c r="D23">
        <v>0.1</v>
      </c>
      <c r="E23" t="s">
        <v>147</v>
      </c>
      <c r="F23">
        <v>139.02099999999999</v>
      </c>
      <c r="G23">
        <v>140.81100000000001</v>
      </c>
      <c r="H23">
        <v>138.30000000000001</v>
      </c>
      <c r="I23" t="s">
        <v>2952</v>
      </c>
      <c r="J23">
        <v>138.95500000000001</v>
      </c>
      <c r="K23">
        <v>0</v>
      </c>
      <c r="L23">
        <v>0</v>
      </c>
    </row>
    <row r="24" spans="1:12" x14ac:dyDescent="0.25">
      <c r="A24">
        <v>43962309</v>
      </c>
      <c r="B24" t="s">
        <v>2953</v>
      </c>
      <c r="C24" t="s">
        <v>195</v>
      </c>
      <c r="D24">
        <v>0.1</v>
      </c>
      <c r="E24" t="s">
        <v>147</v>
      </c>
      <c r="F24">
        <v>139.13900000000001</v>
      </c>
      <c r="G24">
        <v>140.80000000000001</v>
      </c>
      <c r="H24">
        <v>138.91300000000001</v>
      </c>
      <c r="I24" t="s">
        <v>2954</v>
      </c>
      <c r="J24">
        <v>138.994</v>
      </c>
      <c r="K24">
        <v>0</v>
      </c>
      <c r="L24">
        <v>0</v>
      </c>
    </row>
    <row r="25" spans="1:12" x14ac:dyDescent="0.25">
      <c r="A25">
        <v>43999019</v>
      </c>
      <c r="B25" t="s">
        <v>2955</v>
      </c>
      <c r="C25" t="s">
        <v>200</v>
      </c>
      <c r="D25">
        <v>0</v>
      </c>
      <c r="E25" t="s">
        <v>147</v>
      </c>
      <c r="F25">
        <v>140.20500000000001</v>
      </c>
      <c r="G25">
        <v>124.2</v>
      </c>
      <c r="H25">
        <v>140.30000000000001</v>
      </c>
      <c r="I25" t="s">
        <v>2956</v>
      </c>
      <c r="J25">
        <v>140.20500000000001</v>
      </c>
      <c r="K25">
        <v>0</v>
      </c>
      <c r="L25">
        <v>0</v>
      </c>
    </row>
    <row r="26" spans="1:12" x14ac:dyDescent="0.25">
      <c r="A26">
        <v>43999840</v>
      </c>
      <c r="B26" t="s">
        <v>2957</v>
      </c>
      <c r="C26" t="s">
        <v>200</v>
      </c>
      <c r="D26">
        <v>0.1</v>
      </c>
      <c r="E26" t="s">
        <v>147</v>
      </c>
      <c r="F26">
        <v>140.20099999999999</v>
      </c>
      <c r="G26">
        <v>124.2</v>
      </c>
      <c r="H26">
        <v>140.30000000000001</v>
      </c>
      <c r="I26" t="s">
        <v>2958</v>
      </c>
      <c r="J26">
        <v>137.88999999999999</v>
      </c>
      <c r="K26">
        <v>0</v>
      </c>
      <c r="L26">
        <v>0</v>
      </c>
    </row>
    <row r="27" spans="1:12" x14ac:dyDescent="0.25">
      <c r="A27">
        <v>44000589</v>
      </c>
      <c r="B27" t="s">
        <v>2959</v>
      </c>
      <c r="C27" t="s">
        <v>195</v>
      </c>
      <c r="D27">
        <v>0.1</v>
      </c>
      <c r="E27" t="s">
        <v>147</v>
      </c>
      <c r="F27">
        <v>140.01900000000001</v>
      </c>
      <c r="G27">
        <v>0</v>
      </c>
      <c r="H27">
        <v>139.65</v>
      </c>
      <c r="I27" t="s">
        <v>2960</v>
      </c>
      <c r="J27">
        <v>139.92599999999999</v>
      </c>
      <c r="K27">
        <v>0</v>
      </c>
      <c r="L27">
        <v>0</v>
      </c>
    </row>
    <row r="28" spans="1:12" x14ac:dyDescent="0.25">
      <c r="A28">
        <v>44000812</v>
      </c>
      <c r="B28" t="s">
        <v>2961</v>
      </c>
      <c r="C28" t="s">
        <v>200</v>
      </c>
      <c r="D28">
        <v>0.1</v>
      </c>
      <c r="E28" t="s">
        <v>147</v>
      </c>
      <c r="F28">
        <v>140.10400000000001</v>
      </c>
      <c r="G28">
        <v>124.2</v>
      </c>
      <c r="H28">
        <v>140.19999999999999</v>
      </c>
      <c r="I28" t="s">
        <v>2962</v>
      </c>
      <c r="J28">
        <v>137.875</v>
      </c>
      <c r="K28">
        <v>0</v>
      </c>
      <c r="L28">
        <v>0</v>
      </c>
    </row>
    <row r="29" spans="1:12" x14ac:dyDescent="0.25">
      <c r="A29">
        <v>44000930</v>
      </c>
      <c r="B29" t="s">
        <v>2963</v>
      </c>
      <c r="C29" t="s">
        <v>195</v>
      </c>
      <c r="D29">
        <v>0.1</v>
      </c>
      <c r="E29" t="s">
        <v>147</v>
      </c>
      <c r="F29">
        <v>140.006</v>
      </c>
      <c r="G29">
        <v>0</v>
      </c>
      <c r="H29">
        <v>139.65</v>
      </c>
      <c r="I29" t="s">
        <v>2964</v>
      </c>
      <c r="J29">
        <v>139.928</v>
      </c>
      <c r="K29">
        <v>0</v>
      </c>
      <c r="L29">
        <v>0</v>
      </c>
    </row>
    <row r="30" spans="1:12" x14ac:dyDescent="0.25">
      <c r="A30">
        <v>44001030</v>
      </c>
      <c r="B30" t="s">
        <v>2965</v>
      </c>
      <c r="C30" t="s">
        <v>195</v>
      </c>
      <c r="D30">
        <v>0.1</v>
      </c>
      <c r="E30" t="s">
        <v>147</v>
      </c>
      <c r="F30">
        <v>139.98699999999999</v>
      </c>
      <c r="G30">
        <v>0</v>
      </c>
      <c r="H30">
        <v>139.65</v>
      </c>
      <c r="I30" t="s">
        <v>2966</v>
      </c>
      <c r="J30">
        <v>139.928</v>
      </c>
      <c r="K30">
        <v>0</v>
      </c>
      <c r="L30">
        <v>0</v>
      </c>
    </row>
    <row r="31" spans="1:12" x14ac:dyDescent="0.25">
      <c r="A31">
        <v>44004517</v>
      </c>
      <c r="B31" t="s">
        <v>2967</v>
      </c>
      <c r="C31" t="s">
        <v>200</v>
      </c>
      <c r="D31">
        <v>0.1</v>
      </c>
      <c r="E31" t="s">
        <v>147</v>
      </c>
      <c r="F31">
        <v>139.86600000000001</v>
      </c>
      <c r="G31">
        <v>0</v>
      </c>
      <c r="H31">
        <v>0</v>
      </c>
      <c r="I31" t="s">
        <v>2968</v>
      </c>
      <c r="J31">
        <v>139.899</v>
      </c>
      <c r="K31">
        <v>0</v>
      </c>
      <c r="L31">
        <v>0</v>
      </c>
    </row>
    <row r="32" spans="1:12" x14ac:dyDescent="0.25">
      <c r="A32">
        <v>44005877</v>
      </c>
      <c r="B32" t="s">
        <v>2969</v>
      </c>
      <c r="C32" t="s">
        <v>200</v>
      </c>
      <c r="D32">
        <v>0.1</v>
      </c>
      <c r="E32" t="s">
        <v>147</v>
      </c>
      <c r="F32">
        <v>139.66900000000001</v>
      </c>
      <c r="G32">
        <v>124.2</v>
      </c>
      <c r="H32">
        <v>140.1</v>
      </c>
      <c r="I32" t="s">
        <v>2970</v>
      </c>
      <c r="J32">
        <v>137.85499999999999</v>
      </c>
      <c r="K32">
        <v>0</v>
      </c>
      <c r="L32">
        <v>0</v>
      </c>
    </row>
    <row r="33" spans="1:12" x14ac:dyDescent="0.25">
      <c r="A33">
        <v>44006782</v>
      </c>
      <c r="B33" t="s">
        <v>2971</v>
      </c>
      <c r="C33" t="s">
        <v>200</v>
      </c>
      <c r="D33">
        <v>0.1</v>
      </c>
      <c r="E33" t="s">
        <v>147</v>
      </c>
      <c r="F33">
        <v>139.547</v>
      </c>
      <c r="G33">
        <v>124.2</v>
      </c>
      <c r="H33">
        <v>140.1</v>
      </c>
      <c r="I33" t="s">
        <v>2972</v>
      </c>
      <c r="J33">
        <v>137.80199999999999</v>
      </c>
      <c r="K33">
        <v>0</v>
      </c>
      <c r="L33">
        <v>0</v>
      </c>
    </row>
    <row r="34" spans="1:12" x14ac:dyDescent="0.25">
      <c r="A34">
        <v>44006991</v>
      </c>
      <c r="B34" t="s">
        <v>2973</v>
      </c>
      <c r="C34" t="s">
        <v>200</v>
      </c>
      <c r="D34">
        <v>0.1</v>
      </c>
      <c r="E34" t="s">
        <v>147</v>
      </c>
      <c r="F34">
        <v>139.47</v>
      </c>
      <c r="G34">
        <v>0</v>
      </c>
      <c r="H34">
        <v>140.1</v>
      </c>
      <c r="I34" t="s">
        <v>2974</v>
      </c>
      <c r="J34">
        <v>139.54</v>
      </c>
      <c r="K34">
        <v>0</v>
      </c>
      <c r="L34">
        <v>0</v>
      </c>
    </row>
    <row r="35" spans="1:12" x14ac:dyDescent="0.25">
      <c r="A35">
        <v>44008422</v>
      </c>
      <c r="B35" t="s">
        <v>2975</v>
      </c>
      <c r="C35" t="s">
        <v>200</v>
      </c>
      <c r="D35">
        <v>0.1</v>
      </c>
      <c r="E35" t="s">
        <v>147</v>
      </c>
      <c r="F35">
        <v>139.62</v>
      </c>
      <c r="G35">
        <v>124.2</v>
      </c>
      <c r="H35">
        <v>140.1</v>
      </c>
      <c r="I35" t="s">
        <v>2976</v>
      </c>
      <c r="J35">
        <v>137.83000000000001</v>
      </c>
      <c r="K35">
        <v>0</v>
      </c>
      <c r="L35">
        <v>0</v>
      </c>
    </row>
    <row r="36" spans="1:12" x14ac:dyDescent="0.25">
      <c r="A36">
        <v>44010233</v>
      </c>
      <c r="B36" t="s">
        <v>2977</v>
      </c>
      <c r="C36" t="s">
        <v>200</v>
      </c>
      <c r="D36">
        <v>0.1</v>
      </c>
      <c r="E36" t="s">
        <v>147</v>
      </c>
      <c r="F36">
        <v>139.50899999999999</v>
      </c>
      <c r="G36">
        <v>124.2</v>
      </c>
      <c r="H36">
        <v>140.1</v>
      </c>
      <c r="I36" t="s">
        <v>2978</v>
      </c>
      <c r="J36">
        <v>139.52000000000001</v>
      </c>
      <c r="K36">
        <v>0</v>
      </c>
      <c r="L36">
        <v>0</v>
      </c>
    </row>
    <row r="37" spans="1:12" x14ac:dyDescent="0.25">
      <c r="A37">
        <v>44010552</v>
      </c>
      <c r="B37" t="s">
        <v>2979</v>
      </c>
      <c r="C37" t="s">
        <v>200</v>
      </c>
      <c r="D37">
        <v>0.1</v>
      </c>
      <c r="E37" t="s">
        <v>147</v>
      </c>
      <c r="F37">
        <v>139.512</v>
      </c>
      <c r="G37">
        <v>124.2</v>
      </c>
      <c r="H37">
        <v>140.1</v>
      </c>
      <c r="I37" t="s">
        <v>2980</v>
      </c>
      <c r="J37">
        <v>139.523</v>
      </c>
      <c r="K37">
        <v>0</v>
      </c>
      <c r="L37">
        <v>0</v>
      </c>
    </row>
    <row r="38" spans="1:12" x14ac:dyDescent="0.25">
      <c r="A38">
        <v>44010790</v>
      </c>
      <c r="B38" t="s">
        <v>2981</v>
      </c>
      <c r="C38" t="s">
        <v>200</v>
      </c>
      <c r="D38">
        <v>0.1</v>
      </c>
      <c r="E38" t="s">
        <v>147</v>
      </c>
      <c r="F38">
        <v>139.447</v>
      </c>
      <c r="G38">
        <v>124.2</v>
      </c>
      <c r="H38">
        <v>140.1</v>
      </c>
      <c r="I38" t="s">
        <v>2982</v>
      </c>
      <c r="J38">
        <v>139.52799999999999</v>
      </c>
      <c r="K38">
        <v>0</v>
      </c>
      <c r="L38">
        <v>0</v>
      </c>
    </row>
    <row r="39" spans="1:12" x14ac:dyDescent="0.25">
      <c r="A39">
        <v>44016220</v>
      </c>
      <c r="B39" t="s">
        <v>2983</v>
      </c>
      <c r="C39" t="s">
        <v>200</v>
      </c>
      <c r="D39">
        <v>1</v>
      </c>
      <c r="E39" t="s">
        <v>147</v>
      </c>
      <c r="F39">
        <v>139.68700000000001</v>
      </c>
      <c r="G39">
        <v>124.2</v>
      </c>
      <c r="H39">
        <v>140.1</v>
      </c>
      <c r="I39" t="s">
        <v>2984</v>
      </c>
      <c r="J39">
        <v>138.13800000000001</v>
      </c>
      <c r="K39">
        <v>0</v>
      </c>
      <c r="L39">
        <v>0</v>
      </c>
    </row>
    <row r="40" spans="1:12" x14ac:dyDescent="0.25">
      <c r="A40">
        <v>44017870</v>
      </c>
      <c r="B40" t="s">
        <v>2986</v>
      </c>
      <c r="C40" t="s">
        <v>200</v>
      </c>
      <c r="D40">
        <v>1</v>
      </c>
      <c r="E40" t="s">
        <v>147</v>
      </c>
      <c r="F40">
        <v>139.387</v>
      </c>
      <c r="G40">
        <v>124.2</v>
      </c>
      <c r="H40">
        <v>140.1</v>
      </c>
      <c r="I40" t="s">
        <v>2987</v>
      </c>
      <c r="J40">
        <v>138.06800000000001</v>
      </c>
      <c r="K40">
        <v>0</v>
      </c>
      <c r="L40">
        <v>0</v>
      </c>
    </row>
    <row r="41" spans="1:12" x14ac:dyDescent="0.25">
      <c r="A41">
        <v>44017878</v>
      </c>
      <c r="B41" t="s">
        <v>2989</v>
      </c>
      <c r="C41" t="s">
        <v>200</v>
      </c>
      <c r="D41">
        <v>0.1</v>
      </c>
      <c r="E41" t="s">
        <v>147</v>
      </c>
      <c r="F41">
        <v>139.33099999999999</v>
      </c>
      <c r="G41">
        <v>124.2</v>
      </c>
      <c r="H41">
        <v>140.1</v>
      </c>
      <c r="I41" t="s">
        <v>2990</v>
      </c>
      <c r="J41">
        <v>137.76900000000001</v>
      </c>
      <c r="K41">
        <v>0</v>
      </c>
      <c r="L41">
        <v>0</v>
      </c>
    </row>
    <row r="42" spans="1:12" x14ac:dyDescent="0.25">
      <c r="A42">
        <v>44018503</v>
      </c>
      <c r="B42" t="s">
        <v>2991</v>
      </c>
      <c r="C42" t="s">
        <v>200</v>
      </c>
      <c r="D42">
        <v>0.1</v>
      </c>
      <c r="E42" t="s">
        <v>147</v>
      </c>
      <c r="F42">
        <v>139.244</v>
      </c>
      <c r="G42">
        <v>124.2</v>
      </c>
      <c r="H42">
        <v>140.1</v>
      </c>
      <c r="I42" t="s">
        <v>2992</v>
      </c>
      <c r="J42">
        <v>137.70599999999999</v>
      </c>
      <c r="K42">
        <v>0</v>
      </c>
      <c r="L42">
        <v>0</v>
      </c>
    </row>
    <row r="43" spans="1:12" x14ac:dyDescent="0.25">
      <c r="A43">
        <v>44018673</v>
      </c>
      <c r="B43" t="s">
        <v>2993</v>
      </c>
      <c r="C43" t="s">
        <v>200</v>
      </c>
      <c r="D43">
        <v>1.01</v>
      </c>
      <c r="E43" t="s">
        <v>147</v>
      </c>
      <c r="F43">
        <v>139.376</v>
      </c>
      <c r="G43">
        <v>124.2</v>
      </c>
      <c r="H43">
        <v>140.1</v>
      </c>
      <c r="I43" t="s">
        <v>2994</v>
      </c>
      <c r="J43">
        <v>138.11699999999999</v>
      </c>
      <c r="K43">
        <v>0</v>
      </c>
      <c r="L43">
        <v>0</v>
      </c>
    </row>
    <row r="44" spans="1:12" x14ac:dyDescent="0.25">
      <c r="A44">
        <v>44039283</v>
      </c>
      <c r="B44" t="s">
        <v>2996</v>
      </c>
      <c r="C44" t="s">
        <v>200</v>
      </c>
      <c r="D44">
        <v>1.01</v>
      </c>
      <c r="E44" t="s">
        <v>147</v>
      </c>
      <c r="F44">
        <v>138.63399999999999</v>
      </c>
      <c r="G44">
        <v>0</v>
      </c>
      <c r="H44">
        <v>139.15</v>
      </c>
      <c r="I44" t="s">
        <v>2997</v>
      </c>
      <c r="J44">
        <v>138.86699999999999</v>
      </c>
      <c r="K44">
        <v>0</v>
      </c>
      <c r="L44">
        <v>0</v>
      </c>
    </row>
    <row r="45" spans="1:12" x14ac:dyDescent="0.25">
      <c r="A45">
        <v>44048258</v>
      </c>
      <c r="B45" t="s">
        <v>2998</v>
      </c>
      <c r="C45" t="s">
        <v>200</v>
      </c>
      <c r="D45">
        <v>1.01</v>
      </c>
      <c r="E45" t="s">
        <v>147</v>
      </c>
      <c r="F45">
        <v>138.68700000000001</v>
      </c>
      <c r="G45">
        <v>124.2</v>
      </c>
      <c r="H45">
        <v>139.15</v>
      </c>
      <c r="I45" t="s">
        <v>2999</v>
      </c>
      <c r="J45">
        <v>138.762</v>
      </c>
      <c r="K45">
        <v>0</v>
      </c>
      <c r="L45">
        <v>0</v>
      </c>
    </row>
    <row r="46" spans="1:12" x14ac:dyDescent="0.25">
      <c r="A46">
        <v>44053572</v>
      </c>
      <c r="B46" t="s">
        <v>3000</v>
      </c>
      <c r="C46" t="s">
        <v>200</v>
      </c>
      <c r="D46">
        <v>1.01</v>
      </c>
      <c r="E46" t="s">
        <v>147</v>
      </c>
      <c r="F46">
        <v>138.67699999999999</v>
      </c>
      <c r="G46">
        <v>124.2</v>
      </c>
      <c r="H46">
        <v>140.1</v>
      </c>
      <c r="I46" t="s">
        <v>3001</v>
      </c>
      <c r="J46">
        <v>138.01400000000001</v>
      </c>
      <c r="K46">
        <v>0</v>
      </c>
      <c r="L46">
        <v>0</v>
      </c>
    </row>
    <row r="47" spans="1:12" x14ac:dyDescent="0.25">
      <c r="A47">
        <v>44055685</v>
      </c>
      <c r="B47" t="s">
        <v>3002</v>
      </c>
      <c r="C47" t="s">
        <v>200</v>
      </c>
      <c r="D47">
        <v>1.01</v>
      </c>
      <c r="E47" t="s">
        <v>147</v>
      </c>
      <c r="F47">
        <v>138.55500000000001</v>
      </c>
      <c r="G47">
        <v>124.2</v>
      </c>
      <c r="H47">
        <v>140.1</v>
      </c>
      <c r="I47" t="s">
        <v>3003</v>
      </c>
      <c r="J47">
        <v>138.58199999999999</v>
      </c>
      <c r="K47">
        <v>0</v>
      </c>
      <c r="L47">
        <v>0</v>
      </c>
    </row>
    <row r="48" spans="1:12" x14ac:dyDescent="0.25">
      <c r="A48">
        <v>44061020</v>
      </c>
      <c r="B48" t="s">
        <v>3004</v>
      </c>
      <c r="C48" t="s">
        <v>200</v>
      </c>
      <c r="D48">
        <v>0.1</v>
      </c>
      <c r="E48" t="s">
        <v>147</v>
      </c>
      <c r="F48">
        <v>138.494</v>
      </c>
      <c r="G48">
        <v>0</v>
      </c>
      <c r="H48">
        <v>0</v>
      </c>
      <c r="I48" t="s">
        <v>3005</v>
      </c>
      <c r="J48">
        <v>138.578</v>
      </c>
      <c r="K48">
        <v>0</v>
      </c>
      <c r="L48">
        <v>0</v>
      </c>
    </row>
    <row r="49" spans="1:12" x14ac:dyDescent="0.25">
      <c r="A49">
        <v>44061022</v>
      </c>
      <c r="B49" t="s">
        <v>3006</v>
      </c>
      <c r="C49" t="s">
        <v>200</v>
      </c>
      <c r="D49">
        <v>0.1</v>
      </c>
      <c r="E49" t="s">
        <v>147</v>
      </c>
      <c r="F49">
        <v>138.495</v>
      </c>
      <c r="G49">
        <v>0</v>
      </c>
      <c r="H49">
        <v>0</v>
      </c>
      <c r="I49" t="s">
        <v>3007</v>
      </c>
      <c r="J49">
        <v>138.58099999999999</v>
      </c>
      <c r="K49">
        <v>0</v>
      </c>
      <c r="L49">
        <v>0</v>
      </c>
    </row>
    <row r="50" spans="1:12" x14ac:dyDescent="0.25">
      <c r="A50">
        <v>44061509</v>
      </c>
      <c r="B50" t="s">
        <v>3008</v>
      </c>
      <c r="C50" t="s">
        <v>200</v>
      </c>
      <c r="D50">
        <v>0.1</v>
      </c>
      <c r="E50" t="s">
        <v>147</v>
      </c>
      <c r="F50">
        <v>138.54300000000001</v>
      </c>
      <c r="G50">
        <v>0</v>
      </c>
      <c r="H50">
        <v>0</v>
      </c>
      <c r="I50" t="s">
        <v>3009</v>
      </c>
      <c r="J50">
        <v>138.58199999999999</v>
      </c>
      <c r="K50">
        <v>0</v>
      </c>
      <c r="L50">
        <v>0</v>
      </c>
    </row>
    <row r="51" spans="1:12" x14ac:dyDescent="0.25">
      <c r="A51">
        <v>44061510</v>
      </c>
      <c r="B51" t="s">
        <v>3010</v>
      </c>
      <c r="C51" t="s">
        <v>200</v>
      </c>
      <c r="D51">
        <v>0.1</v>
      </c>
      <c r="E51" t="s">
        <v>147</v>
      </c>
      <c r="F51">
        <v>138.53700000000001</v>
      </c>
      <c r="G51">
        <v>0</v>
      </c>
      <c r="H51">
        <v>0</v>
      </c>
      <c r="I51" t="s">
        <v>3011</v>
      </c>
      <c r="J51">
        <v>138.58199999999999</v>
      </c>
      <c r="K51">
        <v>0</v>
      </c>
      <c r="L51">
        <v>0</v>
      </c>
    </row>
    <row r="52" spans="1:12" x14ac:dyDescent="0.25">
      <c r="A52">
        <v>44061511</v>
      </c>
      <c r="B52" t="s">
        <v>3012</v>
      </c>
      <c r="C52" t="s">
        <v>200</v>
      </c>
      <c r="D52">
        <v>0.1</v>
      </c>
      <c r="E52" t="s">
        <v>147</v>
      </c>
      <c r="F52">
        <v>138.53700000000001</v>
      </c>
      <c r="G52">
        <v>0</v>
      </c>
      <c r="H52">
        <v>0</v>
      </c>
      <c r="I52" t="s">
        <v>3013</v>
      </c>
      <c r="J52">
        <v>138.58199999999999</v>
      </c>
      <c r="K52">
        <v>0</v>
      </c>
      <c r="L52">
        <v>0</v>
      </c>
    </row>
    <row r="53" spans="1:12" x14ac:dyDescent="0.25">
      <c r="A53">
        <v>44061541</v>
      </c>
      <c r="B53" t="s">
        <v>3014</v>
      </c>
      <c r="C53" t="s">
        <v>200</v>
      </c>
      <c r="D53">
        <v>0.1</v>
      </c>
      <c r="E53" t="s">
        <v>147</v>
      </c>
      <c r="F53">
        <v>138.547</v>
      </c>
      <c r="G53">
        <v>0</v>
      </c>
      <c r="H53">
        <v>0</v>
      </c>
      <c r="I53" t="s">
        <v>3015</v>
      </c>
      <c r="J53">
        <v>138.583</v>
      </c>
      <c r="K53">
        <v>0</v>
      </c>
      <c r="L53">
        <v>0</v>
      </c>
    </row>
    <row r="54" spans="1:12" x14ac:dyDescent="0.25">
      <c r="A54">
        <v>44061546</v>
      </c>
      <c r="B54" t="s">
        <v>3016</v>
      </c>
      <c r="C54" t="s">
        <v>200</v>
      </c>
      <c r="D54">
        <v>0.1</v>
      </c>
      <c r="E54" t="s">
        <v>147</v>
      </c>
      <c r="F54">
        <v>138.55199999999999</v>
      </c>
      <c r="G54">
        <v>0</v>
      </c>
      <c r="H54">
        <v>0</v>
      </c>
      <c r="I54" t="s">
        <v>3017</v>
      </c>
      <c r="J54">
        <v>138.584</v>
      </c>
      <c r="K54">
        <v>0</v>
      </c>
      <c r="L54">
        <v>0</v>
      </c>
    </row>
    <row r="55" spans="1:12" x14ac:dyDescent="0.25">
      <c r="A55">
        <v>44061549</v>
      </c>
      <c r="B55" t="s">
        <v>3018</v>
      </c>
      <c r="C55" t="s">
        <v>200</v>
      </c>
      <c r="D55">
        <v>0.1</v>
      </c>
      <c r="E55" t="s">
        <v>147</v>
      </c>
      <c r="F55">
        <v>138.541</v>
      </c>
      <c r="G55">
        <v>0</v>
      </c>
      <c r="H55">
        <v>0</v>
      </c>
      <c r="I55" t="s">
        <v>3019</v>
      </c>
      <c r="J55">
        <v>138.58500000000001</v>
      </c>
      <c r="K55">
        <v>0</v>
      </c>
      <c r="L55">
        <v>0</v>
      </c>
    </row>
    <row r="56" spans="1:12" x14ac:dyDescent="0.25">
      <c r="A56">
        <v>44061550</v>
      </c>
      <c r="B56" t="s">
        <v>3020</v>
      </c>
      <c r="C56" t="s">
        <v>200</v>
      </c>
      <c r="D56">
        <v>0.1</v>
      </c>
      <c r="E56" t="s">
        <v>147</v>
      </c>
      <c r="F56">
        <v>138.536</v>
      </c>
      <c r="G56">
        <v>0</v>
      </c>
      <c r="H56">
        <v>0</v>
      </c>
      <c r="I56" t="s">
        <v>3021</v>
      </c>
      <c r="J56">
        <v>138.58500000000001</v>
      </c>
      <c r="K56">
        <v>0</v>
      </c>
      <c r="L56">
        <v>0</v>
      </c>
    </row>
    <row r="57" spans="1:12" x14ac:dyDescent="0.25">
      <c r="A57">
        <v>44061660</v>
      </c>
      <c r="B57" t="s">
        <v>3022</v>
      </c>
      <c r="C57" t="s">
        <v>195</v>
      </c>
      <c r="D57">
        <v>0.1</v>
      </c>
      <c r="E57" t="s">
        <v>147</v>
      </c>
      <c r="F57">
        <v>138.518</v>
      </c>
      <c r="G57">
        <v>0</v>
      </c>
      <c r="H57">
        <v>0</v>
      </c>
      <c r="I57" t="s">
        <v>2956</v>
      </c>
      <c r="J57">
        <v>140.20500000000001</v>
      </c>
      <c r="K57">
        <v>0</v>
      </c>
      <c r="L57">
        <v>0</v>
      </c>
    </row>
    <row r="58" spans="1:12" x14ac:dyDescent="0.25">
      <c r="A58">
        <v>44068833</v>
      </c>
      <c r="B58" t="s">
        <v>3023</v>
      </c>
      <c r="C58" t="s">
        <v>200</v>
      </c>
      <c r="D58">
        <v>0.1</v>
      </c>
      <c r="E58" t="s">
        <v>147</v>
      </c>
      <c r="F58">
        <v>138.39599999999999</v>
      </c>
      <c r="G58">
        <v>0</v>
      </c>
      <c r="H58">
        <v>0</v>
      </c>
      <c r="I58" t="s">
        <v>3024</v>
      </c>
      <c r="J58">
        <v>137.607</v>
      </c>
      <c r="K58">
        <v>0</v>
      </c>
      <c r="L58">
        <v>0</v>
      </c>
    </row>
    <row r="59" spans="1:12" x14ac:dyDescent="0.25">
      <c r="A59">
        <v>44090465</v>
      </c>
      <c r="B59" t="s">
        <v>3025</v>
      </c>
      <c r="C59" t="s">
        <v>195</v>
      </c>
      <c r="D59">
        <v>0.01</v>
      </c>
      <c r="E59" t="s">
        <v>147</v>
      </c>
      <c r="F59">
        <v>137.11199999999999</v>
      </c>
      <c r="G59">
        <v>0</v>
      </c>
      <c r="H59">
        <v>135.19999999999999</v>
      </c>
      <c r="I59" t="s">
        <v>3026</v>
      </c>
      <c r="J59">
        <v>138.85900000000001</v>
      </c>
      <c r="K59">
        <v>0</v>
      </c>
      <c r="L59">
        <v>0</v>
      </c>
    </row>
    <row r="60" spans="1:12" x14ac:dyDescent="0.25">
      <c r="A60">
        <v>44136595</v>
      </c>
      <c r="B60" t="s">
        <v>2815</v>
      </c>
      <c r="C60" t="s">
        <v>195</v>
      </c>
      <c r="D60">
        <v>0.1</v>
      </c>
      <c r="E60" t="s">
        <v>147</v>
      </c>
      <c r="F60">
        <v>138.953</v>
      </c>
      <c r="G60">
        <v>139.846</v>
      </c>
      <c r="H60">
        <v>138.703</v>
      </c>
      <c r="I60" t="s">
        <v>2816</v>
      </c>
      <c r="J60">
        <v>138.703</v>
      </c>
      <c r="K60">
        <v>0</v>
      </c>
      <c r="L60">
        <v>0</v>
      </c>
    </row>
    <row r="61" spans="1:12" x14ac:dyDescent="0.25">
      <c r="A61">
        <v>44180462</v>
      </c>
      <c r="B61" t="s">
        <v>2817</v>
      </c>
      <c r="C61" t="s">
        <v>200</v>
      </c>
      <c r="D61">
        <v>0.1</v>
      </c>
      <c r="E61" t="s">
        <v>147</v>
      </c>
      <c r="F61">
        <v>139.08000000000001</v>
      </c>
      <c r="G61">
        <v>0</v>
      </c>
      <c r="H61">
        <v>139.316</v>
      </c>
      <c r="I61" t="s">
        <v>2818</v>
      </c>
      <c r="J61">
        <v>139.32300000000001</v>
      </c>
      <c r="K61">
        <v>0</v>
      </c>
      <c r="L61">
        <v>0</v>
      </c>
    </row>
    <row r="62" spans="1:12" x14ac:dyDescent="0.25">
      <c r="A62">
        <v>44184166</v>
      </c>
      <c r="B62" t="s">
        <v>2819</v>
      </c>
      <c r="C62" t="s">
        <v>195</v>
      </c>
      <c r="D62">
        <v>0</v>
      </c>
      <c r="E62" t="s">
        <v>147</v>
      </c>
      <c r="F62">
        <v>138.863</v>
      </c>
      <c r="G62">
        <v>0</v>
      </c>
      <c r="H62">
        <v>137.095</v>
      </c>
      <c r="I62" t="s">
        <v>2820</v>
      </c>
      <c r="J62">
        <v>138.863</v>
      </c>
      <c r="K62">
        <v>0</v>
      </c>
      <c r="L62">
        <v>0</v>
      </c>
    </row>
    <row r="63" spans="1:12" x14ac:dyDescent="0.25">
      <c r="A63">
        <v>44192032</v>
      </c>
      <c r="B63" t="s">
        <v>2821</v>
      </c>
      <c r="C63" t="s">
        <v>195</v>
      </c>
      <c r="D63">
        <v>0.1</v>
      </c>
      <c r="E63" t="s">
        <v>147</v>
      </c>
      <c r="F63">
        <v>138.94499999999999</v>
      </c>
      <c r="G63">
        <v>0</v>
      </c>
      <c r="H63">
        <v>137</v>
      </c>
      <c r="I63" t="s">
        <v>2822</v>
      </c>
      <c r="J63">
        <v>138.08600000000001</v>
      </c>
      <c r="K63">
        <v>0</v>
      </c>
      <c r="L63">
        <v>0</v>
      </c>
    </row>
    <row r="64" spans="1:12" x14ac:dyDescent="0.25">
      <c r="A64">
        <v>44193059</v>
      </c>
      <c r="B64" t="s">
        <v>2823</v>
      </c>
      <c r="C64" t="s">
        <v>195</v>
      </c>
      <c r="D64">
        <v>0.1</v>
      </c>
      <c r="E64" t="s">
        <v>147</v>
      </c>
      <c r="F64">
        <v>139.21299999999999</v>
      </c>
      <c r="G64">
        <v>0</v>
      </c>
      <c r="H64">
        <v>137</v>
      </c>
      <c r="I64" t="s">
        <v>2824</v>
      </c>
      <c r="J64">
        <v>139.018</v>
      </c>
      <c r="K64">
        <v>0</v>
      </c>
      <c r="L64">
        <v>0</v>
      </c>
    </row>
    <row r="65" spans="1:12" x14ac:dyDescent="0.25">
      <c r="A65">
        <v>44193195</v>
      </c>
      <c r="B65" t="s">
        <v>2825</v>
      </c>
      <c r="C65" t="s">
        <v>195</v>
      </c>
      <c r="D65">
        <v>0.1</v>
      </c>
      <c r="E65" t="s">
        <v>147</v>
      </c>
      <c r="F65">
        <v>139.292</v>
      </c>
      <c r="G65">
        <v>0</v>
      </c>
      <c r="H65">
        <v>137</v>
      </c>
      <c r="I65" t="s">
        <v>2826</v>
      </c>
      <c r="J65">
        <v>139.01900000000001</v>
      </c>
      <c r="K65">
        <v>0</v>
      </c>
      <c r="L65">
        <v>0</v>
      </c>
    </row>
    <row r="66" spans="1:12" x14ac:dyDescent="0.25">
      <c r="A66">
        <v>44203003</v>
      </c>
      <c r="B66" t="s">
        <v>2827</v>
      </c>
      <c r="C66" t="s">
        <v>195</v>
      </c>
      <c r="D66">
        <v>0.1</v>
      </c>
      <c r="E66" t="s">
        <v>147</v>
      </c>
      <c r="F66">
        <v>139.49700000000001</v>
      </c>
      <c r="G66">
        <v>0</v>
      </c>
      <c r="H66">
        <v>137</v>
      </c>
      <c r="I66" t="s">
        <v>2828</v>
      </c>
      <c r="J66">
        <v>138.98699999999999</v>
      </c>
      <c r="K66">
        <v>0</v>
      </c>
      <c r="L66">
        <v>0</v>
      </c>
    </row>
    <row r="67" spans="1:12" x14ac:dyDescent="0.25">
      <c r="A67">
        <v>44225367</v>
      </c>
      <c r="B67" t="s">
        <v>2829</v>
      </c>
      <c r="C67" t="s">
        <v>195</v>
      </c>
      <c r="D67">
        <v>0.1</v>
      </c>
      <c r="E67" t="s">
        <v>147</v>
      </c>
      <c r="F67">
        <v>139.54300000000001</v>
      </c>
      <c r="G67">
        <v>0</v>
      </c>
      <c r="H67">
        <v>137</v>
      </c>
      <c r="I67" t="s">
        <v>2830</v>
      </c>
      <c r="J67">
        <v>138.98699999999999</v>
      </c>
      <c r="K67">
        <v>0</v>
      </c>
      <c r="L67">
        <v>0</v>
      </c>
    </row>
    <row r="68" spans="1:12" x14ac:dyDescent="0.25">
      <c r="A68">
        <v>44226145</v>
      </c>
      <c r="B68" t="s">
        <v>2831</v>
      </c>
      <c r="C68" t="s">
        <v>200</v>
      </c>
      <c r="D68">
        <v>0.1</v>
      </c>
      <c r="E68" t="s">
        <v>147</v>
      </c>
      <c r="F68">
        <v>139.76</v>
      </c>
      <c r="G68">
        <v>0</v>
      </c>
      <c r="H68">
        <v>140.018</v>
      </c>
      <c r="I68" t="s">
        <v>2832</v>
      </c>
      <c r="J68">
        <v>139.887</v>
      </c>
      <c r="K68">
        <v>0</v>
      </c>
      <c r="L68">
        <v>0</v>
      </c>
    </row>
    <row r="69" spans="1:12" x14ac:dyDescent="0.25">
      <c r="A69">
        <v>44231990</v>
      </c>
      <c r="B69" t="s">
        <v>2833</v>
      </c>
      <c r="C69" t="s">
        <v>195</v>
      </c>
      <c r="D69">
        <v>0.1</v>
      </c>
      <c r="E69" t="s">
        <v>147</v>
      </c>
      <c r="F69">
        <v>139.88399999999999</v>
      </c>
      <c r="G69">
        <v>0</v>
      </c>
      <c r="H69">
        <v>139.69499999999999</v>
      </c>
      <c r="I69" t="s">
        <v>2834</v>
      </c>
      <c r="J69">
        <v>139.858</v>
      </c>
      <c r="K69">
        <v>0</v>
      </c>
      <c r="L69">
        <v>0</v>
      </c>
    </row>
    <row r="70" spans="1:12" x14ac:dyDescent="0.25">
      <c r="A70">
        <v>44204518</v>
      </c>
      <c r="B70" t="s">
        <v>2835</v>
      </c>
      <c r="C70" t="s">
        <v>195</v>
      </c>
      <c r="D70">
        <v>0.1</v>
      </c>
      <c r="E70" t="s">
        <v>147</v>
      </c>
      <c r="F70">
        <v>140.30199999999999</v>
      </c>
      <c r="G70">
        <v>0</v>
      </c>
      <c r="H70">
        <v>140.08500000000001</v>
      </c>
      <c r="I70" t="s">
        <v>2836</v>
      </c>
      <c r="J70">
        <v>140.084</v>
      </c>
      <c r="K70">
        <v>0</v>
      </c>
      <c r="L70">
        <v>0</v>
      </c>
    </row>
    <row r="71" spans="1:12" x14ac:dyDescent="0.25">
      <c r="A71">
        <v>44273901</v>
      </c>
      <c r="B71" t="s">
        <v>2837</v>
      </c>
      <c r="C71" t="s">
        <v>200</v>
      </c>
      <c r="D71">
        <v>0.1</v>
      </c>
      <c r="E71" t="s">
        <v>147</v>
      </c>
      <c r="F71">
        <v>140.4</v>
      </c>
      <c r="G71">
        <v>0</v>
      </c>
      <c r="H71">
        <v>140.16999999999999</v>
      </c>
      <c r="I71" t="s">
        <v>2838</v>
      </c>
      <c r="J71">
        <v>138.023</v>
      </c>
      <c r="K71">
        <v>0</v>
      </c>
      <c r="L71">
        <v>0</v>
      </c>
    </row>
    <row r="72" spans="1:12" x14ac:dyDescent="0.25">
      <c r="A72">
        <v>44275750</v>
      </c>
      <c r="B72" t="s">
        <v>2839</v>
      </c>
      <c r="C72" t="s">
        <v>200</v>
      </c>
      <c r="D72">
        <v>0.1</v>
      </c>
      <c r="E72" t="s">
        <v>147</v>
      </c>
      <c r="F72">
        <v>140.15199999999999</v>
      </c>
      <c r="G72">
        <v>0</v>
      </c>
      <c r="H72">
        <v>140.16999999999999</v>
      </c>
      <c r="I72" t="s">
        <v>2840</v>
      </c>
      <c r="J72">
        <v>138.012</v>
      </c>
      <c r="K72">
        <v>0</v>
      </c>
      <c r="L72">
        <v>0</v>
      </c>
    </row>
    <row r="73" spans="1:12" x14ac:dyDescent="0.25">
      <c r="A73">
        <v>44276095</v>
      </c>
      <c r="B73" t="s">
        <v>2841</v>
      </c>
      <c r="C73" t="s">
        <v>200</v>
      </c>
      <c r="D73">
        <v>0.1</v>
      </c>
      <c r="E73" t="s">
        <v>147</v>
      </c>
      <c r="F73">
        <v>139.99700000000001</v>
      </c>
      <c r="G73">
        <v>0</v>
      </c>
      <c r="H73">
        <v>140.22800000000001</v>
      </c>
      <c r="I73" t="s">
        <v>2842</v>
      </c>
      <c r="J73">
        <v>140.232</v>
      </c>
      <c r="K73">
        <v>0</v>
      </c>
      <c r="L73">
        <v>0</v>
      </c>
    </row>
    <row r="74" spans="1:12" x14ac:dyDescent="0.25">
      <c r="A74">
        <v>44280172</v>
      </c>
      <c r="B74" t="s">
        <v>2843</v>
      </c>
      <c r="C74" t="s">
        <v>195</v>
      </c>
      <c r="D74">
        <v>0.1</v>
      </c>
      <c r="E74" t="s">
        <v>147</v>
      </c>
      <c r="F74">
        <v>139.99299999999999</v>
      </c>
      <c r="G74">
        <v>0</v>
      </c>
      <c r="H74">
        <v>139.85</v>
      </c>
      <c r="I74" t="s">
        <v>2844</v>
      </c>
      <c r="J74">
        <v>139.84899999999999</v>
      </c>
      <c r="K74">
        <v>0</v>
      </c>
      <c r="L74">
        <v>0</v>
      </c>
    </row>
    <row r="75" spans="1:12" x14ac:dyDescent="0.25">
      <c r="A75">
        <v>44285271</v>
      </c>
      <c r="B75" t="s">
        <v>2845</v>
      </c>
      <c r="C75" t="s">
        <v>195</v>
      </c>
      <c r="D75">
        <v>0.1</v>
      </c>
      <c r="E75" t="s">
        <v>147</v>
      </c>
      <c r="F75">
        <v>139.791</v>
      </c>
      <c r="G75">
        <v>0</v>
      </c>
      <c r="H75">
        <v>137</v>
      </c>
      <c r="I75" t="s">
        <v>2846</v>
      </c>
      <c r="J75">
        <v>138.976</v>
      </c>
      <c r="K75">
        <v>0</v>
      </c>
      <c r="L75">
        <v>0</v>
      </c>
    </row>
    <row r="76" spans="1:12" x14ac:dyDescent="0.25">
      <c r="A76">
        <v>44286981</v>
      </c>
      <c r="B76" t="s">
        <v>2847</v>
      </c>
      <c r="C76" t="s">
        <v>195</v>
      </c>
      <c r="D76">
        <v>0.1</v>
      </c>
      <c r="E76" t="s">
        <v>147</v>
      </c>
      <c r="F76">
        <v>140.23400000000001</v>
      </c>
      <c r="G76">
        <v>0</v>
      </c>
      <c r="H76">
        <v>140</v>
      </c>
      <c r="I76" t="s">
        <v>2848</v>
      </c>
      <c r="J76">
        <v>139.99799999999999</v>
      </c>
      <c r="K76">
        <v>0</v>
      </c>
      <c r="L76">
        <v>0</v>
      </c>
    </row>
    <row r="77" spans="1:12" x14ac:dyDescent="0.25">
      <c r="A77">
        <v>44286724</v>
      </c>
      <c r="B77" t="s">
        <v>2849</v>
      </c>
      <c r="C77" t="s">
        <v>195</v>
      </c>
      <c r="D77">
        <v>0.1</v>
      </c>
      <c r="E77" t="s">
        <v>147</v>
      </c>
      <c r="F77">
        <v>140.303</v>
      </c>
      <c r="G77">
        <v>0</v>
      </c>
      <c r="H77">
        <v>140</v>
      </c>
      <c r="I77" t="s">
        <v>2848</v>
      </c>
      <c r="J77">
        <v>139.99799999999999</v>
      </c>
      <c r="K77">
        <v>0</v>
      </c>
      <c r="L77">
        <v>0</v>
      </c>
    </row>
    <row r="78" spans="1:12" x14ac:dyDescent="0.25">
      <c r="A78">
        <v>44290909</v>
      </c>
      <c r="B78" t="s">
        <v>2848</v>
      </c>
      <c r="C78" t="s">
        <v>200</v>
      </c>
      <c r="D78">
        <v>0.1</v>
      </c>
      <c r="E78" t="s">
        <v>147</v>
      </c>
      <c r="F78">
        <v>139.99799999999999</v>
      </c>
      <c r="G78">
        <v>0</v>
      </c>
      <c r="H78">
        <v>140.16999999999999</v>
      </c>
      <c r="I78" t="s">
        <v>2850</v>
      </c>
      <c r="J78">
        <v>138.01300000000001</v>
      </c>
      <c r="K78">
        <v>0</v>
      </c>
      <c r="L78">
        <v>0</v>
      </c>
    </row>
    <row r="79" spans="1:12" x14ac:dyDescent="0.25">
      <c r="A79">
        <v>44297401</v>
      </c>
      <c r="B79" t="s">
        <v>2851</v>
      </c>
      <c r="C79" t="s">
        <v>195</v>
      </c>
      <c r="D79">
        <v>0.1</v>
      </c>
      <c r="E79" t="s">
        <v>147</v>
      </c>
      <c r="F79">
        <v>139.94900000000001</v>
      </c>
      <c r="G79">
        <v>0</v>
      </c>
      <c r="H79">
        <v>137</v>
      </c>
      <c r="I79" t="s">
        <v>2852</v>
      </c>
      <c r="J79">
        <v>138.96700000000001</v>
      </c>
      <c r="K79">
        <v>0</v>
      </c>
      <c r="L79">
        <v>0</v>
      </c>
    </row>
    <row r="80" spans="1:12" x14ac:dyDescent="0.25">
      <c r="A80">
        <v>44283095</v>
      </c>
      <c r="B80" t="s">
        <v>2853</v>
      </c>
      <c r="C80" t="s">
        <v>200</v>
      </c>
      <c r="D80">
        <v>0.1</v>
      </c>
      <c r="E80" t="s">
        <v>147</v>
      </c>
      <c r="F80">
        <v>139.828</v>
      </c>
      <c r="G80">
        <v>0</v>
      </c>
      <c r="H80">
        <v>139.99700000000001</v>
      </c>
      <c r="I80" t="s">
        <v>2854</v>
      </c>
      <c r="J80">
        <v>138.01400000000001</v>
      </c>
      <c r="K80">
        <v>0</v>
      </c>
      <c r="L80">
        <v>0</v>
      </c>
    </row>
    <row r="81" spans="1:12" x14ac:dyDescent="0.25">
      <c r="A81">
        <v>44317459</v>
      </c>
      <c r="B81" t="s">
        <v>2855</v>
      </c>
      <c r="C81" t="s">
        <v>200</v>
      </c>
      <c r="D81">
        <v>0.1</v>
      </c>
      <c r="E81" t="s">
        <v>147</v>
      </c>
      <c r="F81">
        <v>139.62</v>
      </c>
      <c r="G81">
        <v>0</v>
      </c>
      <c r="H81">
        <v>139.66</v>
      </c>
      <c r="I81" t="s">
        <v>2856</v>
      </c>
      <c r="J81">
        <v>138.011</v>
      </c>
      <c r="K81">
        <v>0</v>
      </c>
      <c r="L81">
        <v>0</v>
      </c>
    </row>
    <row r="82" spans="1:12" x14ac:dyDescent="0.25">
      <c r="A82">
        <v>44322955</v>
      </c>
      <c r="B82" t="s">
        <v>2857</v>
      </c>
      <c r="C82" t="s">
        <v>195</v>
      </c>
      <c r="D82">
        <v>0.1</v>
      </c>
      <c r="E82" t="s">
        <v>147</v>
      </c>
      <c r="F82">
        <v>139.42500000000001</v>
      </c>
      <c r="G82">
        <v>0</v>
      </c>
      <c r="H82">
        <v>0</v>
      </c>
      <c r="I82" t="s">
        <v>2858</v>
      </c>
      <c r="J82">
        <v>138.97399999999999</v>
      </c>
      <c r="K82">
        <v>0</v>
      </c>
      <c r="L82">
        <v>0</v>
      </c>
    </row>
    <row r="83" spans="1:12" x14ac:dyDescent="0.25">
      <c r="A83">
        <v>44322974</v>
      </c>
      <c r="B83" t="s">
        <v>2859</v>
      </c>
      <c r="C83" t="s">
        <v>200</v>
      </c>
      <c r="D83">
        <v>0.1</v>
      </c>
      <c r="E83" t="s">
        <v>147</v>
      </c>
      <c r="F83">
        <v>139.505</v>
      </c>
      <c r="G83">
        <v>0</v>
      </c>
      <c r="H83">
        <v>139.65</v>
      </c>
      <c r="I83" t="s">
        <v>2860</v>
      </c>
      <c r="J83">
        <v>138.00800000000001</v>
      </c>
      <c r="K83">
        <v>0</v>
      </c>
      <c r="L83">
        <v>0</v>
      </c>
    </row>
    <row r="84" spans="1:12" x14ac:dyDescent="0.25">
      <c r="A84">
        <v>44324025</v>
      </c>
      <c r="B84" t="s">
        <v>2861</v>
      </c>
      <c r="C84" t="s">
        <v>195</v>
      </c>
      <c r="D84">
        <v>0.1</v>
      </c>
      <c r="E84" t="s">
        <v>147</v>
      </c>
      <c r="F84">
        <v>139.43899999999999</v>
      </c>
      <c r="G84">
        <v>0</v>
      </c>
      <c r="H84">
        <v>0</v>
      </c>
      <c r="I84" t="s">
        <v>2862</v>
      </c>
      <c r="J84">
        <v>138.97399999999999</v>
      </c>
      <c r="K84">
        <v>0</v>
      </c>
      <c r="L84">
        <v>0</v>
      </c>
    </row>
    <row r="85" spans="1:12" x14ac:dyDescent="0.25">
      <c r="A85">
        <v>44326468</v>
      </c>
      <c r="B85" t="s">
        <v>2863</v>
      </c>
      <c r="C85" t="s">
        <v>195</v>
      </c>
      <c r="D85">
        <v>0.1</v>
      </c>
      <c r="E85" t="s">
        <v>147</v>
      </c>
      <c r="F85">
        <v>139.45400000000001</v>
      </c>
      <c r="G85">
        <v>0</v>
      </c>
      <c r="H85">
        <v>0</v>
      </c>
      <c r="I85" t="s">
        <v>2828</v>
      </c>
      <c r="J85">
        <v>138.988</v>
      </c>
      <c r="K85">
        <v>0</v>
      </c>
      <c r="L85">
        <v>0</v>
      </c>
    </row>
    <row r="86" spans="1:12" x14ac:dyDescent="0.25">
      <c r="A86">
        <v>44326469</v>
      </c>
      <c r="B86" t="s">
        <v>2864</v>
      </c>
      <c r="C86" t="s">
        <v>195</v>
      </c>
      <c r="D86">
        <v>0.1</v>
      </c>
      <c r="E86" t="s">
        <v>147</v>
      </c>
      <c r="F86">
        <v>139.452</v>
      </c>
      <c r="G86">
        <v>0</v>
      </c>
      <c r="H86">
        <v>0</v>
      </c>
      <c r="I86" t="s">
        <v>2865</v>
      </c>
      <c r="J86">
        <v>138.982</v>
      </c>
      <c r="K86">
        <v>0</v>
      </c>
      <c r="L86">
        <v>0</v>
      </c>
    </row>
    <row r="87" spans="1:12" x14ac:dyDescent="0.25">
      <c r="A87">
        <v>44327253</v>
      </c>
      <c r="B87" t="s">
        <v>2866</v>
      </c>
      <c r="C87" t="s">
        <v>195</v>
      </c>
      <c r="D87">
        <v>0.1</v>
      </c>
      <c r="E87" t="s">
        <v>147</v>
      </c>
      <c r="F87">
        <v>139.38200000000001</v>
      </c>
      <c r="G87">
        <v>0</v>
      </c>
      <c r="H87">
        <v>0</v>
      </c>
      <c r="I87" t="s">
        <v>2867</v>
      </c>
      <c r="J87">
        <v>138.97999999999999</v>
      </c>
      <c r="K87">
        <v>0</v>
      </c>
      <c r="L87">
        <v>0</v>
      </c>
    </row>
    <row r="88" spans="1:12" x14ac:dyDescent="0.25">
      <c r="A88">
        <v>44327259</v>
      </c>
      <c r="B88" t="s">
        <v>2868</v>
      </c>
      <c r="C88" t="s">
        <v>195</v>
      </c>
      <c r="D88">
        <v>0.1</v>
      </c>
      <c r="E88" t="s">
        <v>147</v>
      </c>
      <c r="F88">
        <v>139.38</v>
      </c>
      <c r="G88">
        <v>0</v>
      </c>
      <c r="H88">
        <v>0</v>
      </c>
      <c r="I88" t="s">
        <v>2869</v>
      </c>
      <c r="J88">
        <v>138.995</v>
      </c>
      <c r="K88">
        <v>0</v>
      </c>
      <c r="L88">
        <v>0</v>
      </c>
    </row>
    <row r="89" spans="1:12" x14ac:dyDescent="0.25">
      <c r="A89">
        <v>44327267</v>
      </c>
      <c r="B89" t="s">
        <v>2870</v>
      </c>
      <c r="C89" t="s">
        <v>195</v>
      </c>
      <c r="D89">
        <v>0.1</v>
      </c>
      <c r="E89" t="s">
        <v>147</v>
      </c>
      <c r="F89">
        <v>139.38200000000001</v>
      </c>
      <c r="G89">
        <v>0</v>
      </c>
      <c r="H89">
        <v>0</v>
      </c>
      <c r="I89" t="s">
        <v>2871</v>
      </c>
      <c r="J89">
        <v>138.98099999999999</v>
      </c>
      <c r="K89">
        <v>0</v>
      </c>
      <c r="L89">
        <v>0</v>
      </c>
    </row>
    <row r="90" spans="1:12" x14ac:dyDescent="0.25">
      <c r="A90">
        <v>44333601</v>
      </c>
      <c r="B90" t="s">
        <v>2872</v>
      </c>
      <c r="C90" t="s">
        <v>200</v>
      </c>
      <c r="D90">
        <v>0.1</v>
      </c>
      <c r="E90" t="s">
        <v>147</v>
      </c>
      <c r="F90">
        <v>138.75899999999999</v>
      </c>
      <c r="G90">
        <v>0</v>
      </c>
      <c r="H90">
        <v>139.4</v>
      </c>
      <c r="I90" t="s">
        <v>2820</v>
      </c>
      <c r="J90">
        <v>138.863</v>
      </c>
      <c r="K90">
        <v>0</v>
      </c>
      <c r="L90">
        <v>0</v>
      </c>
    </row>
    <row r="91" spans="1:12" x14ac:dyDescent="0.25">
      <c r="A91">
        <v>44189246</v>
      </c>
      <c r="B91" t="s">
        <v>2873</v>
      </c>
      <c r="C91" t="s">
        <v>195</v>
      </c>
      <c r="D91">
        <v>0.1</v>
      </c>
      <c r="E91" t="s">
        <v>147</v>
      </c>
      <c r="F91">
        <v>138.18299999999999</v>
      </c>
      <c r="G91">
        <v>0</v>
      </c>
      <c r="H91">
        <v>137</v>
      </c>
      <c r="I91" t="s">
        <v>2874</v>
      </c>
      <c r="J91">
        <v>138.08500000000001</v>
      </c>
      <c r="K91">
        <v>0</v>
      </c>
      <c r="L91">
        <v>0</v>
      </c>
    </row>
    <row r="92" spans="1:12" x14ac:dyDescent="0.25">
      <c r="A92">
        <v>44337936</v>
      </c>
      <c r="B92" t="s">
        <v>2875</v>
      </c>
      <c r="C92" t="s">
        <v>195</v>
      </c>
      <c r="D92">
        <v>10.01</v>
      </c>
      <c r="E92" t="s">
        <v>147</v>
      </c>
      <c r="F92">
        <v>138.018</v>
      </c>
      <c r="G92">
        <v>0</v>
      </c>
      <c r="H92">
        <v>137</v>
      </c>
      <c r="I92" t="s">
        <v>2876</v>
      </c>
      <c r="J92">
        <v>138.27799999999999</v>
      </c>
      <c r="K92">
        <v>0</v>
      </c>
      <c r="L92">
        <v>0</v>
      </c>
    </row>
    <row r="93" spans="1:12" x14ac:dyDescent="0.25">
      <c r="A93">
        <v>44368130</v>
      </c>
      <c r="B93" t="s">
        <v>2878</v>
      </c>
      <c r="C93" t="s">
        <v>195</v>
      </c>
      <c r="D93">
        <v>0.9</v>
      </c>
      <c r="E93" t="s">
        <v>147</v>
      </c>
      <c r="F93">
        <v>138.023</v>
      </c>
      <c r="G93">
        <v>0</v>
      </c>
      <c r="H93">
        <v>137</v>
      </c>
      <c r="I93" t="s">
        <v>2879</v>
      </c>
      <c r="J93">
        <v>137.75299999999999</v>
      </c>
      <c r="K93">
        <v>0</v>
      </c>
      <c r="L93">
        <v>0</v>
      </c>
    </row>
    <row r="94" spans="1:12" x14ac:dyDescent="0.25">
      <c r="A94">
        <v>44338056</v>
      </c>
      <c r="B94" t="s">
        <v>2878</v>
      </c>
      <c r="C94" t="s">
        <v>195</v>
      </c>
      <c r="D94">
        <v>0</v>
      </c>
      <c r="E94" t="s">
        <v>147</v>
      </c>
      <c r="F94">
        <v>138.023</v>
      </c>
      <c r="G94">
        <v>0</v>
      </c>
      <c r="H94">
        <v>137</v>
      </c>
      <c r="I94" t="s">
        <v>2838</v>
      </c>
      <c r="J94">
        <v>138.023</v>
      </c>
      <c r="K94">
        <v>0</v>
      </c>
      <c r="L94">
        <v>0</v>
      </c>
    </row>
    <row r="95" spans="1:12" x14ac:dyDescent="0.25">
      <c r="A95">
        <v>44338063</v>
      </c>
      <c r="B95" t="s">
        <v>2880</v>
      </c>
      <c r="C95" t="s">
        <v>195</v>
      </c>
      <c r="D95">
        <v>0</v>
      </c>
      <c r="E95" t="s">
        <v>147</v>
      </c>
      <c r="F95">
        <v>138.012</v>
      </c>
      <c r="G95">
        <v>0</v>
      </c>
      <c r="H95">
        <v>137</v>
      </c>
      <c r="I95" t="s">
        <v>2840</v>
      </c>
      <c r="J95">
        <v>138.012</v>
      </c>
      <c r="K95">
        <v>0</v>
      </c>
      <c r="L95">
        <v>0</v>
      </c>
    </row>
    <row r="96" spans="1:12" x14ac:dyDescent="0.25">
      <c r="A96">
        <v>44368135</v>
      </c>
      <c r="B96" t="s">
        <v>2880</v>
      </c>
      <c r="C96" t="s">
        <v>195</v>
      </c>
      <c r="D96">
        <v>0.9</v>
      </c>
      <c r="E96" t="s">
        <v>147</v>
      </c>
      <c r="F96">
        <v>138.012</v>
      </c>
      <c r="G96">
        <v>0</v>
      </c>
      <c r="H96">
        <v>137</v>
      </c>
      <c r="I96" t="s">
        <v>2881</v>
      </c>
      <c r="J96">
        <v>137.762</v>
      </c>
      <c r="K96">
        <v>0</v>
      </c>
      <c r="L96">
        <v>0</v>
      </c>
    </row>
    <row r="97" spans="1:12" x14ac:dyDescent="0.25">
      <c r="A97">
        <v>44368139</v>
      </c>
      <c r="B97" t="s">
        <v>2882</v>
      </c>
      <c r="C97" t="s">
        <v>195</v>
      </c>
      <c r="D97">
        <v>0.9</v>
      </c>
      <c r="E97" t="s">
        <v>147</v>
      </c>
      <c r="F97">
        <v>138.01400000000001</v>
      </c>
      <c r="G97">
        <v>0</v>
      </c>
      <c r="H97">
        <v>137</v>
      </c>
      <c r="I97" t="s">
        <v>2883</v>
      </c>
      <c r="J97">
        <v>137.756</v>
      </c>
      <c r="K97">
        <v>0</v>
      </c>
      <c r="L97">
        <v>0</v>
      </c>
    </row>
    <row r="98" spans="1:12" x14ac:dyDescent="0.25">
      <c r="A98">
        <v>44338065</v>
      </c>
      <c r="B98" t="s">
        <v>2882</v>
      </c>
      <c r="C98" t="s">
        <v>195</v>
      </c>
      <c r="D98">
        <v>0</v>
      </c>
      <c r="E98" t="s">
        <v>147</v>
      </c>
      <c r="F98">
        <v>138.01400000000001</v>
      </c>
      <c r="G98">
        <v>0</v>
      </c>
      <c r="H98">
        <v>137</v>
      </c>
      <c r="I98" t="s">
        <v>2854</v>
      </c>
      <c r="J98">
        <v>138.01400000000001</v>
      </c>
      <c r="K98">
        <v>0</v>
      </c>
      <c r="L98">
        <v>0</v>
      </c>
    </row>
    <row r="99" spans="1:12" x14ac:dyDescent="0.25">
      <c r="A99">
        <v>44338072</v>
      </c>
      <c r="B99" t="s">
        <v>2884</v>
      </c>
      <c r="C99" t="s">
        <v>195</v>
      </c>
      <c r="D99">
        <v>0</v>
      </c>
      <c r="E99" t="s">
        <v>147</v>
      </c>
      <c r="F99">
        <v>138.01300000000001</v>
      </c>
      <c r="G99">
        <v>0</v>
      </c>
      <c r="H99">
        <v>137</v>
      </c>
      <c r="I99" t="s">
        <v>2850</v>
      </c>
      <c r="J99">
        <v>138.01300000000001</v>
      </c>
      <c r="K99">
        <v>0</v>
      </c>
      <c r="L99">
        <v>0</v>
      </c>
    </row>
    <row r="100" spans="1:12" x14ac:dyDescent="0.25">
      <c r="A100">
        <v>44368145</v>
      </c>
      <c r="B100" t="s">
        <v>2884</v>
      </c>
      <c r="C100" t="s">
        <v>195</v>
      </c>
      <c r="D100">
        <v>0.9</v>
      </c>
      <c r="E100" t="s">
        <v>147</v>
      </c>
      <c r="F100">
        <v>138.01300000000001</v>
      </c>
      <c r="G100">
        <v>0</v>
      </c>
      <c r="H100">
        <v>137</v>
      </c>
      <c r="I100" t="s">
        <v>2885</v>
      </c>
      <c r="J100">
        <v>137.76</v>
      </c>
      <c r="K100">
        <v>0</v>
      </c>
      <c r="L100">
        <v>0</v>
      </c>
    </row>
    <row r="101" spans="1:12" x14ac:dyDescent="0.25">
      <c r="A101">
        <v>44368164</v>
      </c>
      <c r="B101" t="s">
        <v>2886</v>
      </c>
      <c r="C101" t="s">
        <v>195</v>
      </c>
      <c r="D101">
        <v>0.9</v>
      </c>
      <c r="E101" t="s">
        <v>147</v>
      </c>
      <c r="F101">
        <v>138.011</v>
      </c>
      <c r="G101">
        <v>0</v>
      </c>
      <c r="H101">
        <v>137</v>
      </c>
      <c r="I101" t="s">
        <v>2887</v>
      </c>
      <c r="J101">
        <v>137.768</v>
      </c>
      <c r="K101">
        <v>0</v>
      </c>
      <c r="L101">
        <v>0</v>
      </c>
    </row>
    <row r="102" spans="1:12" x14ac:dyDescent="0.25">
      <c r="A102">
        <v>44338080</v>
      </c>
      <c r="B102" t="s">
        <v>2886</v>
      </c>
      <c r="C102" t="s">
        <v>195</v>
      </c>
      <c r="D102">
        <v>0</v>
      </c>
      <c r="E102" t="s">
        <v>147</v>
      </c>
      <c r="F102">
        <v>138.011</v>
      </c>
      <c r="G102">
        <v>0</v>
      </c>
      <c r="H102">
        <v>137</v>
      </c>
      <c r="I102" t="s">
        <v>2856</v>
      </c>
      <c r="J102">
        <v>138.011</v>
      </c>
      <c r="K102">
        <v>0</v>
      </c>
      <c r="L102">
        <v>0</v>
      </c>
    </row>
    <row r="103" spans="1:12" x14ac:dyDescent="0.25">
      <c r="A103">
        <v>44368173</v>
      </c>
      <c r="B103" t="s">
        <v>2888</v>
      </c>
      <c r="C103" t="s">
        <v>195</v>
      </c>
      <c r="D103">
        <v>0.9</v>
      </c>
      <c r="E103" t="s">
        <v>147</v>
      </c>
      <c r="F103">
        <v>138.00800000000001</v>
      </c>
      <c r="G103">
        <v>0</v>
      </c>
      <c r="H103">
        <v>137</v>
      </c>
      <c r="I103" t="s">
        <v>2889</v>
      </c>
      <c r="J103">
        <v>137.77799999999999</v>
      </c>
      <c r="K103">
        <v>0</v>
      </c>
      <c r="L103">
        <v>0</v>
      </c>
    </row>
    <row r="104" spans="1:12" x14ac:dyDescent="0.25">
      <c r="A104">
        <v>44338083</v>
      </c>
      <c r="B104" t="s">
        <v>2888</v>
      </c>
      <c r="C104" t="s">
        <v>195</v>
      </c>
      <c r="D104">
        <v>0</v>
      </c>
      <c r="E104" t="s">
        <v>147</v>
      </c>
      <c r="F104">
        <v>138.00800000000001</v>
      </c>
      <c r="G104">
        <v>0</v>
      </c>
      <c r="H104">
        <v>137</v>
      </c>
      <c r="I104" t="s">
        <v>2860</v>
      </c>
      <c r="J104">
        <v>138.00800000000001</v>
      </c>
      <c r="K104">
        <v>0</v>
      </c>
      <c r="L104">
        <v>0</v>
      </c>
    </row>
    <row r="105" spans="1:12" x14ac:dyDescent="0.25">
      <c r="A105">
        <v>45054623</v>
      </c>
      <c r="B105" t="s">
        <v>2621</v>
      </c>
      <c r="C105" t="s">
        <v>195</v>
      </c>
      <c r="D105">
        <v>0.1</v>
      </c>
      <c r="E105" t="s">
        <v>147</v>
      </c>
      <c r="F105">
        <v>140.517</v>
      </c>
      <c r="G105">
        <v>140.749</v>
      </c>
      <c r="H105">
        <v>140.40299999999999</v>
      </c>
      <c r="I105" t="s">
        <v>2622</v>
      </c>
      <c r="J105">
        <v>140.40299999999999</v>
      </c>
      <c r="K105">
        <v>0</v>
      </c>
      <c r="L105">
        <v>0</v>
      </c>
    </row>
    <row r="106" spans="1:12" x14ac:dyDescent="0.25">
      <c r="A106">
        <v>45098608</v>
      </c>
      <c r="B106" t="s">
        <v>2623</v>
      </c>
      <c r="C106" t="s">
        <v>195</v>
      </c>
      <c r="D106">
        <v>0.1</v>
      </c>
      <c r="E106" t="s">
        <v>147</v>
      </c>
      <c r="F106">
        <v>141.601</v>
      </c>
      <c r="G106">
        <v>141.97900000000001</v>
      </c>
      <c r="H106">
        <v>141.36199999999999</v>
      </c>
      <c r="I106" t="s">
        <v>2624</v>
      </c>
      <c r="J106">
        <v>141.97999999999999</v>
      </c>
      <c r="K106">
        <v>0</v>
      </c>
      <c r="L106">
        <v>0</v>
      </c>
    </row>
    <row r="107" spans="1:12" x14ac:dyDescent="0.25">
      <c r="A107">
        <v>45137778</v>
      </c>
      <c r="B107" t="s">
        <v>2625</v>
      </c>
      <c r="C107" t="s">
        <v>200</v>
      </c>
      <c r="D107">
        <v>0.1</v>
      </c>
      <c r="E107" t="s">
        <v>147</v>
      </c>
      <c r="F107">
        <v>142.04900000000001</v>
      </c>
      <c r="G107">
        <v>141.56299999999999</v>
      </c>
      <c r="H107">
        <v>142.149</v>
      </c>
      <c r="I107" t="s">
        <v>2626</v>
      </c>
      <c r="J107">
        <v>142.15199999999999</v>
      </c>
      <c r="K107">
        <v>0</v>
      </c>
      <c r="L107">
        <v>0</v>
      </c>
    </row>
    <row r="108" spans="1:12" x14ac:dyDescent="0.25">
      <c r="A108">
        <v>45176460</v>
      </c>
      <c r="B108" t="s">
        <v>2627</v>
      </c>
      <c r="C108" t="s">
        <v>200</v>
      </c>
      <c r="D108">
        <v>0.1</v>
      </c>
      <c r="E108" t="s">
        <v>147</v>
      </c>
      <c r="F108">
        <v>141.99799999999999</v>
      </c>
      <c r="G108">
        <v>141.595</v>
      </c>
      <c r="H108">
        <v>142.11000000000001</v>
      </c>
      <c r="I108" t="s">
        <v>2628</v>
      </c>
      <c r="J108">
        <v>142.11000000000001</v>
      </c>
      <c r="K108">
        <v>0</v>
      </c>
      <c r="L108">
        <v>0</v>
      </c>
    </row>
    <row r="109" spans="1:12" x14ac:dyDescent="0.25">
      <c r="A109">
        <v>45217464</v>
      </c>
      <c r="B109" t="s">
        <v>2629</v>
      </c>
      <c r="C109" t="s">
        <v>195</v>
      </c>
      <c r="D109">
        <v>0.1</v>
      </c>
      <c r="E109" t="s">
        <v>147</v>
      </c>
      <c r="F109">
        <v>141.34800000000001</v>
      </c>
      <c r="G109">
        <v>141.76900000000001</v>
      </c>
      <c r="H109">
        <v>141.24799999999999</v>
      </c>
      <c r="I109" t="s">
        <v>2630</v>
      </c>
      <c r="J109">
        <v>141.24600000000001</v>
      </c>
      <c r="K109">
        <v>0</v>
      </c>
      <c r="L109">
        <v>0</v>
      </c>
    </row>
    <row r="110" spans="1:12" x14ac:dyDescent="0.25">
      <c r="A110">
        <v>45257034</v>
      </c>
      <c r="B110" t="s">
        <v>2631</v>
      </c>
      <c r="C110" t="s">
        <v>195</v>
      </c>
      <c r="D110">
        <v>0.1</v>
      </c>
      <c r="E110" t="s">
        <v>147</v>
      </c>
      <c r="F110">
        <v>140.477</v>
      </c>
      <c r="G110">
        <v>141.19999999999999</v>
      </c>
      <c r="H110">
        <v>140.46600000000001</v>
      </c>
      <c r="I110" t="s">
        <v>2632</v>
      </c>
      <c r="J110">
        <v>141.19999999999999</v>
      </c>
      <c r="K110">
        <v>0</v>
      </c>
      <c r="L110">
        <v>0</v>
      </c>
    </row>
    <row r="111" spans="1:12" x14ac:dyDescent="0.25">
      <c r="A111">
        <v>45257565</v>
      </c>
      <c r="B111" t="s">
        <v>2633</v>
      </c>
      <c r="C111" t="s">
        <v>195</v>
      </c>
      <c r="D111">
        <v>0.1</v>
      </c>
      <c r="E111" t="s">
        <v>147</v>
      </c>
      <c r="F111">
        <v>140.70099999999999</v>
      </c>
      <c r="G111">
        <v>141.19999999999999</v>
      </c>
      <c r="H111">
        <v>140.46600000000001</v>
      </c>
      <c r="I111" t="s">
        <v>2632</v>
      </c>
      <c r="J111">
        <v>141.19999999999999</v>
      </c>
      <c r="K111">
        <v>0</v>
      </c>
      <c r="L111">
        <v>0</v>
      </c>
    </row>
    <row r="112" spans="1:12" x14ac:dyDescent="0.25">
      <c r="A112">
        <v>45263751</v>
      </c>
      <c r="B112" t="s">
        <v>2634</v>
      </c>
      <c r="C112" t="s">
        <v>195</v>
      </c>
      <c r="D112">
        <v>0.1</v>
      </c>
      <c r="E112" t="s">
        <v>147</v>
      </c>
      <c r="F112">
        <v>140.87700000000001</v>
      </c>
      <c r="G112">
        <v>141.19999999999999</v>
      </c>
      <c r="H112">
        <v>140.46600000000001</v>
      </c>
      <c r="I112" t="s">
        <v>2632</v>
      </c>
      <c r="J112">
        <v>141.19999999999999</v>
      </c>
      <c r="K112">
        <v>0</v>
      </c>
      <c r="L112">
        <v>0</v>
      </c>
    </row>
    <row r="113" spans="1:12" x14ac:dyDescent="0.25">
      <c r="A113">
        <v>45285776</v>
      </c>
      <c r="B113" t="s">
        <v>2635</v>
      </c>
      <c r="C113" t="s">
        <v>200</v>
      </c>
      <c r="D113">
        <v>0.1</v>
      </c>
      <c r="E113" t="s">
        <v>147</v>
      </c>
      <c r="F113">
        <v>141.702</v>
      </c>
      <c r="G113">
        <v>141.19800000000001</v>
      </c>
      <c r="H113">
        <v>141.87200000000001</v>
      </c>
      <c r="I113" t="s">
        <v>2636</v>
      </c>
      <c r="J113">
        <v>141.87200000000001</v>
      </c>
      <c r="K113">
        <v>0</v>
      </c>
      <c r="L113">
        <v>0</v>
      </c>
    </row>
    <row r="114" spans="1:12" x14ac:dyDescent="0.25">
      <c r="A114">
        <v>45289703</v>
      </c>
      <c r="B114" t="s">
        <v>2637</v>
      </c>
      <c r="C114" t="s">
        <v>200</v>
      </c>
      <c r="D114">
        <v>0.1</v>
      </c>
      <c r="E114" t="s">
        <v>147</v>
      </c>
      <c r="F114">
        <v>141.53899999999999</v>
      </c>
      <c r="G114">
        <v>141.19800000000001</v>
      </c>
      <c r="H114">
        <v>141.87200000000001</v>
      </c>
      <c r="I114" t="s">
        <v>2636</v>
      </c>
      <c r="J114">
        <v>141.87200000000001</v>
      </c>
      <c r="K114">
        <v>0</v>
      </c>
      <c r="L114">
        <v>0</v>
      </c>
    </row>
    <row r="115" spans="1:12" x14ac:dyDescent="0.25">
      <c r="A115">
        <v>45319887</v>
      </c>
      <c r="B115" t="s">
        <v>2638</v>
      </c>
      <c r="C115" t="s">
        <v>200</v>
      </c>
      <c r="D115">
        <v>0.1</v>
      </c>
      <c r="E115" t="s">
        <v>147</v>
      </c>
      <c r="F115">
        <v>142.136</v>
      </c>
      <c r="G115">
        <v>0</v>
      </c>
      <c r="H115">
        <v>142.13999999999999</v>
      </c>
      <c r="I115" t="s">
        <v>2639</v>
      </c>
      <c r="J115">
        <v>142.13999999999999</v>
      </c>
      <c r="K115">
        <v>0</v>
      </c>
      <c r="L115">
        <v>0</v>
      </c>
    </row>
    <row r="116" spans="1:12" x14ac:dyDescent="0.25">
      <c r="A116">
        <v>45322817</v>
      </c>
      <c r="B116" t="s">
        <v>2640</v>
      </c>
      <c r="C116" t="s">
        <v>200</v>
      </c>
      <c r="D116">
        <v>0.1</v>
      </c>
      <c r="E116" t="s">
        <v>147</v>
      </c>
      <c r="F116">
        <v>141.876</v>
      </c>
      <c r="G116">
        <v>0</v>
      </c>
      <c r="H116">
        <v>142.13999999999999</v>
      </c>
      <c r="I116" t="s">
        <v>2639</v>
      </c>
      <c r="J116">
        <v>142.13999999999999</v>
      </c>
      <c r="K116">
        <v>0</v>
      </c>
      <c r="L116">
        <v>0</v>
      </c>
    </row>
    <row r="117" spans="1:12" x14ac:dyDescent="0.25">
      <c r="A117">
        <v>45328384</v>
      </c>
      <c r="B117" t="s">
        <v>2641</v>
      </c>
      <c r="C117" t="s">
        <v>200</v>
      </c>
      <c r="D117">
        <v>0.1</v>
      </c>
      <c r="E117" t="s">
        <v>147</v>
      </c>
      <c r="F117">
        <v>141.72499999999999</v>
      </c>
      <c r="G117">
        <v>1E-3</v>
      </c>
      <c r="H117">
        <v>142.13999999999999</v>
      </c>
      <c r="I117" t="s">
        <v>2639</v>
      </c>
      <c r="J117">
        <v>142.13999999999999</v>
      </c>
      <c r="K117">
        <v>0</v>
      </c>
      <c r="L117">
        <v>0</v>
      </c>
    </row>
    <row r="118" spans="1:12" x14ac:dyDescent="0.25">
      <c r="A118">
        <v>45329772</v>
      </c>
      <c r="B118" t="s">
        <v>2642</v>
      </c>
      <c r="C118" t="s">
        <v>200</v>
      </c>
      <c r="D118">
        <v>0.1</v>
      </c>
      <c r="E118" t="s">
        <v>147</v>
      </c>
      <c r="F118">
        <v>141.548</v>
      </c>
      <c r="G118">
        <v>0</v>
      </c>
      <c r="H118">
        <v>142.13999999999999</v>
      </c>
      <c r="I118" t="s">
        <v>2639</v>
      </c>
      <c r="J118">
        <v>142.13999999999999</v>
      </c>
      <c r="K118">
        <v>0</v>
      </c>
      <c r="L118">
        <v>0</v>
      </c>
    </row>
    <row r="119" spans="1:12" x14ac:dyDescent="0.25">
      <c r="A119">
        <v>45332798</v>
      </c>
      <c r="B119" t="s">
        <v>2643</v>
      </c>
      <c r="C119" t="s">
        <v>200</v>
      </c>
      <c r="D119">
        <v>0.1</v>
      </c>
      <c r="E119" t="s">
        <v>147</v>
      </c>
      <c r="F119">
        <v>141.33199999999999</v>
      </c>
      <c r="G119">
        <v>0</v>
      </c>
      <c r="H119">
        <v>142.13999999999999</v>
      </c>
      <c r="I119" t="s">
        <v>2639</v>
      </c>
      <c r="J119">
        <v>142.13999999999999</v>
      </c>
      <c r="K119">
        <v>0</v>
      </c>
      <c r="L119">
        <v>0</v>
      </c>
    </row>
    <row r="120" spans="1:12" x14ac:dyDescent="0.25">
      <c r="A120">
        <v>45334455</v>
      </c>
      <c r="B120" t="s">
        <v>2644</v>
      </c>
      <c r="C120" t="s">
        <v>195</v>
      </c>
      <c r="D120">
        <v>0.1</v>
      </c>
      <c r="E120" t="s">
        <v>147</v>
      </c>
      <c r="F120">
        <v>141.15799999999999</v>
      </c>
      <c r="G120">
        <v>0</v>
      </c>
      <c r="H120">
        <v>141.30000000000001</v>
      </c>
      <c r="I120" t="s">
        <v>2645</v>
      </c>
      <c r="J120">
        <v>141.739</v>
      </c>
      <c r="K120">
        <v>0</v>
      </c>
      <c r="L120">
        <v>0</v>
      </c>
    </row>
    <row r="121" spans="1:12" x14ac:dyDescent="0.25">
      <c r="A121">
        <v>45358749</v>
      </c>
      <c r="B121" t="s">
        <v>2646</v>
      </c>
      <c r="C121" t="s">
        <v>195</v>
      </c>
      <c r="D121">
        <v>0.1</v>
      </c>
      <c r="E121" t="s">
        <v>147</v>
      </c>
      <c r="F121">
        <v>141.82400000000001</v>
      </c>
      <c r="G121">
        <v>0</v>
      </c>
      <c r="H121">
        <v>141.30000000000001</v>
      </c>
      <c r="I121" t="s">
        <v>2647</v>
      </c>
      <c r="J121">
        <v>141.739</v>
      </c>
      <c r="K121">
        <v>0</v>
      </c>
      <c r="L121">
        <v>0</v>
      </c>
    </row>
    <row r="122" spans="1:12" x14ac:dyDescent="0.25">
      <c r="A122">
        <v>45359157</v>
      </c>
      <c r="B122" t="s">
        <v>2648</v>
      </c>
      <c r="C122" t="s">
        <v>195</v>
      </c>
      <c r="D122">
        <v>0.1</v>
      </c>
      <c r="E122" t="s">
        <v>147</v>
      </c>
      <c r="F122">
        <v>141.92400000000001</v>
      </c>
      <c r="G122">
        <v>0</v>
      </c>
      <c r="H122">
        <v>141.30000000000001</v>
      </c>
      <c r="I122" t="s">
        <v>2649</v>
      </c>
      <c r="J122">
        <v>141.74100000000001</v>
      </c>
      <c r="K122">
        <v>0</v>
      </c>
      <c r="L122">
        <v>0</v>
      </c>
    </row>
    <row r="123" spans="1:12" x14ac:dyDescent="0.25">
      <c r="A123">
        <v>45363964</v>
      </c>
      <c r="B123" t="s">
        <v>2650</v>
      </c>
      <c r="C123" t="s">
        <v>195</v>
      </c>
      <c r="D123">
        <v>0.1</v>
      </c>
      <c r="E123" t="s">
        <v>147</v>
      </c>
      <c r="F123">
        <v>142.04499999999999</v>
      </c>
      <c r="G123">
        <v>0</v>
      </c>
      <c r="H123">
        <v>141.30000000000001</v>
      </c>
      <c r="I123" t="s">
        <v>2651</v>
      </c>
      <c r="J123">
        <v>141.739</v>
      </c>
      <c r="K123">
        <v>0</v>
      </c>
      <c r="L123">
        <v>0</v>
      </c>
    </row>
    <row r="124" spans="1:12" x14ac:dyDescent="0.25">
      <c r="A124">
        <v>45366558</v>
      </c>
      <c r="B124" t="s">
        <v>2652</v>
      </c>
      <c r="C124" t="s">
        <v>195</v>
      </c>
      <c r="D124">
        <v>0.1</v>
      </c>
      <c r="E124" t="s">
        <v>147</v>
      </c>
      <c r="F124">
        <v>142.13800000000001</v>
      </c>
      <c r="G124">
        <v>0</v>
      </c>
      <c r="H124">
        <v>141.30000000000001</v>
      </c>
      <c r="I124" t="s">
        <v>2653</v>
      </c>
      <c r="J124">
        <v>141.744</v>
      </c>
      <c r="K124">
        <v>0</v>
      </c>
      <c r="L124">
        <v>0</v>
      </c>
    </row>
    <row r="125" spans="1:12" x14ac:dyDescent="0.25">
      <c r="A125">
        <v>45366945</v>
      </c>
      <c r="B125" t="s">
        <v>2654</v>
      </c>
      <c r="C125" t="s">
        <v>1744</v>
      </c>
      <c r="D125">
        <v>0.1</v>
      </c>
      <c r="E125" t="s">
        <v>147</v>
      </c>
      <c r="F125">
        <v>142.25</v>
      </c>
      <c r="G125">
        <v>0</v>
      </c>
      <c r="H125">
        <v>0</v>
      </c>
      <c r="I125" t="s">
        <v>2655</v>
      </c>
      <c r="J125">
        <v>141.67699999999999</v>
      </c>
      <c r="K125" t="s">
        <v>2491</v>
      </c>
    </row>
    <row r="126" spans="1:12" x14ac:dyDescent="0.25">
      <c r="A126">
        <v>45397687</v>
      </c>
      <c r="B126" t="s">
        <v>2656</v>
      </c>
      <c r="C126" t="s">
        <v>200</v>
      </c>
      <c r="D126">
        <v>0.1</v>
      </c>
      <c r="E126" t="s">
        <v>147</v>
      </c>
      <c r="F126">
        <v>141.744</v>
      </c>
      <c r="G126">
        <v>141.37</v>
      </c>
      <c r="H126">
        <v>141.85900000000001</v>
      </c>
      <c r="I126" t="s">
        <v>2657</v>
      </c>
      <c r="J126">
        <v>141.86000000000001</v>
      </c>
      <c r="K126">
        <v>0</v>
      </c>
      <c r="L126">
        <v>0</v>
      </c>
    </row>
    <row r="127" spans="1:12" x14ac:dyDescent="0.25">
      <c r="A127">
        <v>45439676</v>
      </c>
      <c r="B127" t="s">
        <v>2658</v>
      </c>
      <c r="C127" t="s">
        <v>195</v>
      </c>
      <c r="D127">
        <v>0.1</v>
      </c>
      <c r="E127" t="s">
        <v>147</v>
      </c>
      <c r="F127">
        <v>142.124</v>
      </c>
      <c r="G127">
        <v>142.65</v>
      </c>
      <c r="H127">
        <v>142</v>
      </c>
      <c r="I127" t="s">
        <v>2659</v>
      </c>
      <c r="J127">
        <v>141.99600000000001</v>
      </c>
      <c r="K127">
        <v>0</v>
      </c>
      <c r="L127">
        <v>0</v>
      </c>
    </row>
    <row r="128" spans="1:12" x14ac:dyDescent="0.25">
      <c r="A128">
        <v>45439840</v>
      </c>
      <c r="B128" t="s">
        <v>2660</v>
      </c>
      <c r="C128" t="s">
        <v>1744</v>
      </c>
      <c r="D128">
        <v>0.1</v>
      </c>
      <c r="E128" t="s">
        <v>147</v>
      </c>
      <c r="F128">
        <v>142.4</v>
      </c>
      <c r="G128">
        <v>142.65</v>
      </c>
      <c r="H128">
        <v>142</v>
      </c>
      <c r="I128" t="s">
        <v>2661</v>
      </c>
      <c r="J128">
        <v>141.93899999999999</v>
      </c>
      <c r="K128" t="s">
        <v>2491</v>
      </c>
    </row>
    <row r="129" spans="1:12" x14ac:dyDescent="0.25">
      <c r="A129">
        <v>45439877</v>
      </c>
      <c r="B129" t="s">
        <v>2662</v>
      </c>
      <c r="C129" t="s">
        <v>1744</v>
      </c>
      <c r="D129">
        <v>0.1</v>
      </c>
      <c r="E129" t="s">
        <v>147</v>
      </c>
      <c r="F129">
        <v>142.58000000000001</v>
      </c>
      <c r="G129">
        <v>142.65</v>
      </c>
      <c r="H129">
        <v>142</v>
      </c>
      <c r="I129" t="s">
        <v>2663</v>
      </c>
      <c r="J129">
        <v>141.93899999999999</v>
      </c>
      <c r="K129" t="s">
        <v>2491</v>
      </c>
    </row>
    <row r="130" spans="1:12" x14ac:dyDescent="0.25">
      <c r="A130">
        <v>45473496</v>
      </c>
      <c r="B130" t="s">
        <v>2664</v>
      </c>
      <c r="C130" t="s">
        <v>195</v>
      </c>
      <c r="D130">
        <v>0.1</v>
      </c>
      <c r="E130" t="s">
        <v>147</v>
      </c>
      <c r="F130">
        <v>141.83500000000001</v>
      </c>
      <c r="G130">
        <v>0</v>
      </c>
      <c r="H130">
        <v>142.35</v>
      </c>
      <c r="I130" t="s">
        <v>2665</v>
      </c>
      <c r="J130">
        <v>142.34700000000001</v>
      </c>
      <c r="K130">
        <v>0</v>
      </c>
      <c r="L130">
        <v>0</v>
      </c>
    </row>
    <row r="131" spans="1:12" x14ac:dyDescent="0.25">
      <c r="A131">
        <v>45473745</v>
      </c>
      <c r="B131" t="s">
        <v>2666</v>
      </c>
      <c r="C131" t="s">
        <v>1744</v>
      </c>
      <c r="D131">
        <v>0.1</v>
      </c>
      <c r="E131" t="s">
        <v>147</v>
      </c>
      <c r="F131">
        <v>142.1</v>
      </c>
      <c r="G131">
        <v>142.43</v>
      </c>
      <c r="H131">
        <v>141.72</v>
      </c>
      <c r="I131" t="s">
        <v>2667</v>
      </c>
      <c r="J131">
        <v>142.084</v>
      </c>
      <c r="K131" t="s">
        <v>2491</v>
      </c>
    </row>
    <row r="132" spans="1:12" x14ac:dyDescent="0.25">
      <c r="A132">
        <v>45476421</v>
      </c>
      <c r="B132" t="s">
        <v>2668</v>
      </c>
      <c r="C132" t="s">
        <v>195</v>
      </c>
      <c r="D132">
        <v>0.1</v>
      </c>
      <c r="E132" t="s">
        <v>147</v>
      </c>
      <c r="F132">
        <v>142.084</v>
      </c>
      <c r="G132">
        <v>0</v>
      </c>
      <c r="H132">
        <v>142.35</v>
      </c>
      <c r="I132" t="s">
        <v>2665</v>
      </c>
      <c r="J132">
        <v>142.34700000000001</v>
      </c>
      <c r="K132">
        <v>0</v>
      </c>
      <c r="L132">
        <v>0</v>
      </c>
    </row>
    <row r="133" spans="1:12" x14ac:dyDescent="0.25">
      <c r="A133">
        <v>45476515</v>
      </c>
      <c r="B133" t="s">
        <v>2669</v>
      </c>
      <c r="C133" t="s">
        <v>195</v>
      </c>
      <c r="D133">
        <v>0.1</v>
      </c>
      <c r="E133" t="s">
        <v>147</v>
      </c>
      <c r="F133">
        <v>142.262</v>
      </c>
      <c r="G133">
        <v>0</v>
      </c>
      <c r="H133">
        <v>142.35</v>
      </c>
      <c r="I133" t="s">
        <v>2665</v>
      </c>
      <c r="J133">
        <v>142.34700000000001</v>
      </c>
      <c r="K133">
        <v>0</v>
      </c>
      <c r="L133">
        <v>0</v>
      </c>
    </row>
    <row r="134" spans="1:12" x14ac:dyDescent="0.25">
      <c r="A134">
        <v>45485646</v>
      </c>
      <c r="B134" t="s">
        <v>2670</v>
      </c>
      <c r="C134" t="s">
        <v>195</v>
      </c>
      <c r="D134">
        <v>0.1</v>
      </c>
      <c r="E134" t="s">
        <v>147</v>
      </c>
      <c r="F134">
        <v>142.392</v>
      </c>
      <c r="G134">
        <v>0</v>
      </c>
      <c r="H134">
        <v>142.35</v>
      </c>
      <c r="I134" t="s">
        <v>2665</v>
      </c>
      <c r="J134">
        <v>142.34700000000001</v>
      </c>
      <c r="K134">
        <v>0</v>
      </c>
      <c r="L134">
        <v>0</v>
      </c>
    </row>
    <row r="135" spans="1:12" x14ac:dyDescent="0.25">
      <c r="A135">
        <v>45503713</v>
      </c>
      <c r="B135" t="s">
        <v>2671</v>
      </c>
      <c r="C135" t="s">
        <v>1744</v>
      </c>
      <c r="D135">
        <v>0.1</v>
      </c>
      <c r="E135" t="s">
        <v>147</v>
      </c>
      <c r="F135">
        <v>143</v>
      </c>
      <c r="G135">
        <v>0</v>
      </c>
      <c r="H135">
        <v>0</v>
      </c>
      <c r="I135" t="s">
        <v>2672</v>
      </c>
      <c r="J135">
        <v>142.34299999999999</v>
      </c>
      <c r="K135" t="s">
        <v>2491</v>
      </c>
    </row>
    <row r="136" spans="1:12" x14ac:dyDescent="0.25">
      <c r="A136">
        <v>45503744</v>
      </c>
      <c r="B136" t="s">
        <v>2673</v>
      </c>
      <c r="C136" t="s">
        <v>1744</v>
      </c>
      <c r="D136">
        <v>0.1</v>
      </c>
      <c r="E136" t="s">
        <v>147</v>
      </c>
      <c r="F136">
        <v>143.19999999999999</v>
      </c>
      <c r="G136">
        <v>0</v>
      </c>
      <c r="H136">
        <v>0</v>
      </c>
      <c r="I136" t="s">
        <v>2674</v>
      </c>
      <c r="J136">
        <v>142.34</v>
      </c>
      <c r="K136" t="s">
        <v>2491</v>
      </c>
    </row>
    <row r="137" spans="1:12" x14ac:dyDescent="0.25">
      <c r="A137">
        <v>45503747</v>
      </c>
      <c r="B137" t="s">
        <v>2675</v>
      </c>
      <c r="C137" t="s">
        <v>1744</v>
      </c>
      <c r="D137">
        <v>0.1</v>
      </c>
      <c r="E137" t="s">
        <v>147</v>
      </c>
      <c r="F137">
        <v>143.4</v>
      </c>
      <c r="G137">
        <v>0</v>
      </c>
      <c r="H137">
        <v>0</v>
      </c>
      <c r="I137" t="s">
        <v>2676</v>
      </c>
      <c r="J137">
        <v>142.33500000000001</v>
      </c>
      <c r="K137" t="s">
        <v>2491</v>
      </c>
    </row>
    <row r="138" spans="1:12" x14ac:dyDescent="0.25">
      <c r="A138">
        <v>45503753</v>
      </c>
      <c r="B138" t="s">
        <v>2677</v>
      </c>
      <c r="C138" t="s">
        <v>1744</v>
      </c>
      <c r="D138">
        <v>0.1</v>
      </c>
      <c r="E138" t="s">
        <v>147</v>
      </c>
      <c r="F138">
        <v>143.6</v>
      </c>
      <c r="G138">
        <v>0</v>
      </c>
      <c r="H138">
        <v>0</v>
      </c>
      <c r="I138" t="s">
        <v>2678</v>
      </c>
      <c r="J138">
        <v>142.34700000000001</v>
      </c>
      <c r="K138" t="s">
        <v>2491</v>
      </c>
    </row>
    <row r="139" spans="1:12" x14ac:dyDescent="0.25">
      <c r="A139">
        <v>45503801</v>
      </c>
      <c r="B139" t="s">
        <v>2679</v>
      </c>
      <c r="C139" t="s">
        <v>1744</v>
      </c>
      <c r="D139">
        <v>0.1</v>
      </c>
      <c r="E139" t="s">
        <v>147</v>
      </c>
      <c r="F139">
        <v>143.80000000000001</v>
      </c>
      <c r="G139">
        <v>0</v>
      </c>
      <c r="H139">
        <v>0</v>
      </c>
      <c r="I139" t="s">
        <v>2680</v>
      </c>
      <c r="J139">
        <v>142.35400000000001</v>
      </c>
      <c r="K139" t="s">
        <v>2491</v>
      </c>
    </row>
    <row r="140" spans="1:12" x14ac:dyDescent="0.25">
      <c r="A140">
        <v>45503813</v>
      </c>
      <c r="B140" t="s">
        <v>2681</v>
      </c>
      <c r="C140" t="s">
        <v>1744</v>
      </c>
      <c r="D140">
        <v>0.1</v>
      </c>
      <c r="E140" t="s">
        <v>147</v>
      </c>
      <c r="F140">
        <v>144</v>
      </c>
      <c r="G140">
        <v>0</v>
      </c>
      <c r="H140">
        <v>0</v>
      </c>
      <c r="I140" t="s">
        <v>2682</v>
      </c>
      <c r="J140">
        <v>142.34899999999999</v>
      </c>
      <c r="K140" t="s">
        <v>2491</v>
      </c>
    </row>
    <row r="141" spans="1:12" x14ac:dyDescent="0.25">
      <c r="A141">
        <v>45503834</v>
      </c>
      <c r="B141" t="s">
        <v>2683</v>
      </c>
      <c r="C141" t="s">
        <v>1744</v>
      </c>
      <c r="D141">
        <v>0.1</v>
      </c>
      <c r="E141" t="s">
        <v>147</v>
      </c>
      <c r="F141">
        <v>144.19999999999999</v>
      </c>
      <c r="G141">
        <v>0</v>
      </c>
      <c r="H141">
        <v>0</v>
      </c>
      <c r="I141" t="s">
        <v>2684</v>
      </c>
      <c r="J141">
        <v>142.34</v>
      </c>
      <c r="K141" t="s">
        <v>2491</v>
      </c>
    </row>
    <row r="142" spans="1:12" x14ac:dyDescent="0.25">
      <c r="A142">
        <v>45503847</v>
      </c>
      <c r="B142" t="s">
        <v>2685</v>
      </c>
      <c r="C142" t="s">
        <v>1744</v>
      </c>
      <c r="D142">
        <v>0.1</v>
      </c>
      <c r="E142" t="s">
        <v>147</v>
      </c>
      <c r="F142">
        <v>144.4</v>
      </c>
      <c r="G142">
        <v>0</v>
      </c>
      <c r="H142">
        <v>0</v>
      </c>
      <c r="I142" t="s">
        <v>2686</v>
      </c>
      <c r="J142">
        <v>142.34100000000001</v>
      </c>
      <c r="K142" t="s">
        <v>2491</v>
      </c>
    </row>
    <row r="143" spans="1:12" x14ac:dyDescent="0.25">
      <c r="A143">
        <v>45503852</v>
      </c>
      <c r="B143" t="s">
        <v>2687</v>
      </c>
      <c r="C143" t="s">
        <v>1744</v>
      </c>
      <c r="D143">
        <v>0.1</v>
      </c>
      <c r="E143" t="s">
        <v>147</v>
      </c>
      <c r="F143">
        <v>144.6</v>
      </c>
      <c r="G143">
        <v>0</v>
      </c>
      <c r="H143">
        <v>0</v>
      </c>
      <c r="I143" t="s">
        <v>2688</v>
      </c>
      <c r="J143">
        <v>142.34100000000001</v>
      </c>
      <c r="K143" t="s">
        <v>2491</v>
      </c>
    </row>
    <row r="144" spans="1:12" x14ac:dyDescent="0.25">
      <c r="A144">
        <v>45503858</v>
      </c>
      <c r="B144" t="s">
        <v>2689</v>
      </c>
      <c r="C144" t="s">
        <v>1744</v>
      </c>
      <c r="D144">
        <v>0.1</v>
      </c>
      <c r="E144" t="s">
        <v>147</v>
      </c>
      <c r="F144">
        <v>144.80000000000001</v>
      </c>
      <c r="G144">
        <v>0</v>
      </c>
      <c r="H144">
        <v>0</v>
      </c>
      <c r="I144" t="s">
        <v>2690</v>
      </c>
      <c r="J144">
        <v>142.34100000000001</v>
      </c>
      <c r="K144" t="s">
        <v>2491</v>
      </c>
    </row>
    <row r="145" spans="1:12" x14ac:dyDescent="0.25">
      <c r="A145">
        <v>45503860</v>
      </c>
      <c r="B145" t="s">
        <v>2691</v>
      </c>
      <c r="C145" t="s">
        <v>1744</v>
      </c>
      <c r="D145">
        <v>0.1</v>
      </c>
      <c r="E145" t="s">
        <v>147</v>
      </c>
      <c r="F145">
        <v>145</v>
      </c>
      <c r="G145">
        <v>0</v>
      </c>
      <c r="H145">
        <v>0</v>
      </c>
      <c r="I145" t="s">
        <v>2692</v>
      </c>
      <c r="J145">
        <v>142.34100000000001</v>
      </c>
      <c r="K145" t="s">
        <v>2491</v>
      </c>
    </row>
    <row r="146" spans="1:12" x14ac:dyDescent="0.25">
      <c r="A146">
        <v>45503683</v>
      </c>
      <c r="B146" t="s">
        <v>2693</v>
      </c>
      <c r="C146" t="s">
        <v>195</v>
      </c>
      <c r="D146">
        <v>0.1</v>
      </c>
      <c r="E146" t="s">
        <v>147</v>
      </c>
      <c r="F146">
        <v>142.61099999999999</v>
      </c>
      <c r="G146">
        <v>0</v>
      </c>
      <c r="H146">
        <v>142.35</v>
      </c>
      <c r="I146" t="s">
        <v>2665</v>
      </c>
      <c r="J146">
        <v>142.34700000000001</v>
      </c>
      <c r="K146">
        <v>0</v>
      </c>
      <c r="L146">
        <v>0</v>
      </c>
    </row>
    <row r="147" spans="1:12" x14ac:dyDescent="0.25">
      <c r="A147">
        <v>45520169</v>
      </c>
      <c r="B147" t="s">
        <v>2694</v>
      </c>
      <c r="C147" t="s">
        <v>200</v>
      </c>
      <c r="D147">
        <v>0.1</v>
      </c>
      <c r="E147" t="s">
        <v>1152</v>
      </c>
      <c r="F147">
        <v>1.37259</v>
      </c>
      <c r="G147">
        <v>1.3712</v>
      </c>
      <c r="H147">
        <v>1.3738999999999999</v>
      </c>
      <c r="I147" t="s">
        <v>2695</v>
      </c>
      <c r="J147">
        <v>1.3712</v>
      </c>
      <c r="K147">
        <v>0</v>
      </c>
      <c r="L147">
        <v>0</v>
      </c>
    </row>
    <row r="148" spans="1:12" x14ac:dyDescent="0.25">
      <c r="A148">
        <v>45520395</v>
      </c>
      <c r="B148" t="s">
        <v>2696</v>
      </c>
      <c r="C148" t="s">
        <v>195</v>
      </c>
      <c r="D148">
        <v>0.1</v>
      </c>
      <c r="E148" t="s">
        <v>1152</v>
      </c>
      <c r="F148">
        <v>1.37121</v>
      </c>
      <c r="G148">
        <v>1.3746400000000001</v>
      </c>
      <c r="H148">
        <v>1.3686100000000001</v>
      </c>
      <c r="I148" t="s">
        <v>2697</v>
      </c>
      <c r="J148">
        <v>1.36856</v>
      </c>
      <c r="K148">
        <v>0</v>
      </c>
      <c r="L148">
        <v>0</v>
      </c>
    </row>
    <row r="149" spans="1:12" x14ac:dyDescent="0.25">
      <c r="A149">
        <v>45503707</v>
      </c>
      <c r="B149" t="s">
        <v>2698</v>
      </c>
      <c r="C149" t="s">
        <v>195</v>
      </c>
      <c r="D149">
        <v>0.1</v>
      </c>
      <c r="E149" t="s">
        <v>147</v>
      </c>
      <c r="F149">
        <v>142.80000000000001</v>
      </c>
      <c r="G149">
        <v>0</v>
      </c>
      <c r="H149">
        <v>142.35</v>
      </c>
      <c r="I149" t="s">
        <v>2665</v>
      </c>
      <c r="J149">
        <v>142.34700000000001</v>
      </c>
      <c r="K149">
        <v>0</v>
      </c>
      <c r="L149">
        <v>0</v>
      </c>
    </row>
    <row r="150" spans="1:12" x14ac:dyDescent="0.25">
      <c r="A150">
        <v>45585641</v>
      </c>
      <c r="B150" t="s">
        <v>2699</v>
      </c>
      <c r="C150" t="s">
        <v>195</v>
      </c>
      <c r="D150">
        <v>0.1</v>
      </c>
      <c r="E150" t="s">
        <v>1152</v>
      </c>
      <c r="F150">
        <v>1.3663700000000001</v>
      </c>
      <c r="G150">
        <v>1.36972</v>
      </c>
      <c r="H150">
        <v>1.3649100000000001</v>
      </c>
      <c r="I150" t="s">
        <v>2700</v>
      </c>
      <c r="J150">
        <v>1.3649</v>
      </c>
      <c r="K150">
        <v>0</v>
      </c>
      <c r="L15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39F23-129C-44CA-BF8D-0B1B853286A6}">
  <dimension ref="A1:N36"/>
  <sheetViews>
    <sheetView topLeftCell="A18" workbookViewId="0">
      <selection activeCell="A3" sqref="A3:L36"/>
    </sheetView>
  </sheetViews>
  <sheetFormatPr defaultRowHeight="15" x14ac:dyDescent="0.25"/>
  <cols>
    <col min="1" max="1" width="11" bestFit="1" customWidth="1"/>
    <col min="2" max="2" width="18" bestFit="1" customWidth="1"/>
  </cols>
  <sheetData>
    <row r="1" spans="1:14" x14ac:dyDescent="0.25">
      <c r="A1" s="185" t="s">
        <v>3178</v>
      </c>
      <c r="B1" s="185" t="s">
        <v>3566</v>
      </c>
      <c r="C1" s="185" t="s">
        <v>3180</v>
      </c>
      <c r="D1" s="185" t="s">
        <v>3622</v>
      </c>
      <c r="E1" s="185" t="s">
        <v>3623</v>
      </c>
      <c r="F1" s="185" t="s">
        <v>3183</v>
      </c>
      <c r="G1" s="185" t="s">
        <v>71</v>
      </c>
      <c r="H1" s="185" t="s">
        <v>73</v>
      </c>
      <c r="I1" s="185" t="s">
        <v>3570</v>
      </c>
      <c r="J1" s="185" t="s">
        <v>3183</v>
      </c>
      <c r="K1" s="185" t="s">
        <v>1148</v>
      </c>
      <c r="L1" s="185" t="s">
        <v>3624</v>
      </c>
      <c r="M1" s="185" t="s">
        <v>1550</v>
      </c>
      <c r="N1" s="170"/>
    </row>
    <row r="3" spans="1:14" x14ac:dyDescent="0.25">
      <c r="A3">
        <v>1094975047</v>
      </c>
      <c r="B3" t="s">
        <v>2394</v>
      </c>
      <c r="C3" t="s">
        <v>195</v>
      </c>
      <c r="D3">
        <v>0.1</v>
      </c>
      <c r="E3" t="s">
        <v>147</v>
      </c>
      <c r="F3">
        <v>136.864</v>
      </c>
      <c r="G3">
        <v>137.14599999999999</v>
      </c>
      <c r="H3">
        <v>136.416</v>
      </c>
      <c r="I3" t="s">
        <v>2395</v>
      </c>
      <c r="J3">
        <v>136.54</v>
      </c>
      <c r="K3">
        <v>0</v>
      </c>
      <c r="L3">
        <v>0</v>
      </c>
    </row>
    <row r="4" spans="1:14" x14ac:dyDescent="0.25">
      <c r="A4">
        <v>1095057325</v>
      </c>
      <c r="B4" t="s">
        <v>2411</v>
      </c>
      <c r="C4" t="s">
        <v>195</v>
      </c>
      <c r="D4">
        <v>0.1</v>
      </c>
      <c r="E4" t="s">
        <v>147</v>
      </c>
      <c r="F4">
        <v>136.23099999999999</v>
      </c>
      <c r="G4">
        <v>136.5</v>
      </c>
      <c r="H4">
        <v>135.905</v>
      </c>
      <c r="I4" t="s">
        <v>2412</v>
      </c>
      <c r="J4">
        <v>136.47</v>
      </c>
      <c r="K4">
        <v>0</v>
      </c>
      <c r="L4">
        <v>0</v>
      </c>
    </row>
    <row r="5" spans="1:14" x14ac:dyDescent="0.25">
      <c r="A5">
        <v>1095172566</v>
      </c>
      <c r="B5" t="s">
        <v>2420</v>
      </c>
      <c r="C5" t="s">
        <v>200</v>
      </c>
      <c r="D5">
        <v>0.1</v>
      </c>
      <c r="E5" t="s">
        <v>147</v>
      </c>
      <c r="F5">
        <v>135.25399999999999</v>
      </c>
      <c r="G5">
        <v>134.85</v>
      </c>
      <c r="H5">
        <v>136.01400000000001</v>
      </c>
      <c r="I5" t="s">
        <v>2421</v>
      </c>
      <c r="J5">
        <v>134.93700000000001</v>
      </c>
      <c r="K5">
        <v>0</v>
      </c>
      <c r="L5">
        <v>0</v>
      </c>
    </row>
    <row r="6" spans="1:14" x14ac:dyDescent="0.25">
      <c r="A6">
        <v>1095289795</v>
      </c>
      <c r="B6" t="s">
        <v>2428</v>
      </c>
      <c r="C6" t="s">
        <v>195</v>
      </c>
      <c r="D6">
        <v>0.1</v>
      </c>
      <c r="E6" t="s">
        <v>147</v>
      </c>
      <c r="F6">
        <v>135.27500000000001</v>
      </c>
      <c r="G6">
        <v>135.65600000000001</v>
      </c>
      <c r="H6">
        <v>135.06100000000001</v>
      </c>
      <c r="I6" t="s">
        <v>2429</v>
      </c>
      <c r="J6">
        <v>135.06100000000001</v>
      </c>
      <c r="K6">
        <v>0</v>
      </c>
      <c r="L6">
        <v>0</v>
      </c>
    </row>
    <row r="7" spans="1:14" x14ac:dyDescent="0.25">
      <c r="A7">
        <v>1095315038</v>
      </c>
      <c r="B7" t="s">
        <v>2430</v>
      </c>
      <c r="C7" t="s">
        <v>200</v>
      </c>
      <c r="D7">
        <v>0.05</v>
      </c>
      <c r="E7" t="s">
        <v>147</v>
      </c>
      <c r="F7">
        <v>135.03200000000001</v>
      </c>
      <c r="G7">
        <v>134.65299999999999</v>
      </c>
      <c r="H7">
        <v>135.30099999999999</v>
      </c>
      <c r="I7" t="s">
        <v>2431</v>
      </c>
      <c r="J7">
        <v>134.65299999999999</v>
      </c>
      <c r="K7">
        <v>0</v>
      </c>
      <c r="L7">
        <v>0</v>
      </c>
    </row>
    <row r="8" spans="1:14" x14ac:dyDescent="0.25">
      <c r="A8">
        <v>1095404489</v>
      </c>
      <c r="B8" t="s">
        <v>2443</v>
      </c>
      <c r="C8" t="s">
        <v>195</v>
      </c>
      <c r="D8">
        <v>0.1</v>
      </c>
      <c r="E8" t="s">
        <v>1152</v>
      </c>
      <c r="F8">
        <v>1.29684</v>
      </c>
      <c r="G8">
        <v>1.30291</v>
      </c>
      <c r="H8">
        <v>1.29061</v>
      </c>
      <c r="I8" t="s">
        <v>2444</v>
      </c>
      <c r="J8">
        <v>1.2963499999999999</v>
      </c>
      <c r="K8">
        <v>0</v>
      </c>
      <c r="L8">
        <v>0</v>
      </c>
    </row>
    <row r="9" spans="1:14" x14ac:dyDescent="0.25">
      <c r="A9">
        <v>1095492286</v>
      </c>
      <c r="B9" t="s">
        <v>2450</v>
      </c>
      <c r="C9" t="s">
        <v>195</v>
      </c>
      <c r="D9">
        <v>0.12</v>
      </c>
      <c r="E9" t="s">
        <v>1152</v>
      </c>
      <c r="F9">
        <v>1.28986</v>
      </c>
      <c r="G9">
        <v>1.29433</v>
      </c>
      <c r="H9">
        <v>1.2860400000000001</v>
      </c>
      <c r="I9" t="s">
        <v>2451</v>
      </c>
      <c r="J9">
        <v>1.29433</v>
      </c>
      <c r="K9">
        <v>0</v>
      </c>
      <c r="L9">
        <v>0</v>
      </c>
    </row>
    <row r="10" spans="1:14" x14ac:dyDescent="0.25">
      <c r="A10">
        <v>1095503850</v>
      </c>
      <c r="B10" t="s">
        <v>2452</v>
      </c>
      <c r="C10" t="s">
        <v>195</v>
      </c>
      <c r="D10">
        <v>0.1</v>
      </c>
      <c r="E10" t="s">
        <v>1152</v>
      </c>
      <c r="F10">
        <v>1.2929900000000001</v>
      </c>
      <c r="G10">
        <v>1.29433</v>
      </c>
      <c r="H10">
        <v>1.2910600000000001</v>
      </c>
      <c r="I10" t="s">
        <v>2451</v>
      </c>
      <c r="J10">
        <v>1.29433</v>
      </c>
      <c r="K10">
        <v>0</v>
      </c>
      <c r="L10">
        <v>0</v>
      </c>
    </row>
    <row r="11" spans="1:14" x14ac:dyDescent="0.25">
      <c r="A11">
        <v>1095578658</v>
      </c>
      <c r="B11" t="s">
        <v>2459</v>
      </c>
      <c r="C11" t="s">
        <v>200</v>
      </c>
      <c r="D11">
        <v>0.1</v>
      </c>
      <c r="E11" t="s">
        <v>1152</v>
      </c>
      <c r="F11">
        <v>1.3002899999999999</v>
      </c>
      <c r="G11">
        <v>1.2976799999999999</v>
      </c>
      <c r="H11">
        <v>1.30196</v>
      </c>
      <c r="I11" t="s">
        <v>2460</v>
      </c>
      <c r="J11">
        <v>1.2978400000000001</v>
      </c>
      <c r="K11">
        <v>0</v>
      </c>
      <c r="L11">
        <v>0</v>
      </c>
    </row>
    <row r="12" spans="1:14" x14ac:dyDescent="0.25">
      <c r="A12">
        <v>1095841619</v>
      </c>
      <c r="B12" t="s">
        <v>2464</v>
      </c>
      <c r="C12" t="s">
        <v>195</v>
      </c>
      <c r="D12">
        <v>0.09</v>
      </c>
      <c r="E12" t="s">
        <v>1152</v>
      </c>
      <c r="F12">
        <v>1.3033699999999999</v>
      </c>
      <c r="G12">
        <v>1.3089599999999999</v>
      </c>
      <c r="H12">
        <v>1.30172</v>
      </c>
      <c r="I12" t="s">
        <v>2465</v>
      </c>
      <c r="J12">
        <v>1.3086899999999999</v>
      </c>
      <c r="K12">
        <v>0</v>
      </c>
      <c r="L12">
        <v>0</v>
      </c>
    </row>
    <row r="13" spans="1:14" x14ac:dyDescent="0.25">
      <c r="A13">
        <v>1095853114</v>
      </c>
      <c r="B13" t="s">
        <v>2466</v>
      </c>
      <c r="C13" t="s">
        <v>195</v>
      </c>
      <c r="D13">
        <v>0.09</v>
      </c>
      <c r="E13" t="s">
        <v>1152</v>
      </c>
      <c r="F13">
        <v>1.3062800000000001</v>
      </c>
      <c r="G13">
        <v>1.30999</v>
      </c>
      <c r="H13">
        <v>1.3016300000000001</v>
      </c>
      <c r="I13" t="s">
        <v>2467</v>
      </c>
      <c r="J13">
        <v>1.30874</v>
      </c>
      <c r="K13">
        <v>0</v>
      </c>
      <c r="L13">
        <v>0</v>
      </c>
    </row>
    <row r="14" spans="1:14" x14ac:dyDescent="0.25">
      <c r="A14">
        <v>1095972111</v>
      </c>
      <c r="B14" t="s">
        <v>2468</v>
      </c>
      <c r="C14" t="s">
        <v>200</v>
      </c>
      <c r="D14">
        <v>0.09</v>
      </c>
      <c r="E14" t="s">
        <v>147</v>
      </c>
      <c r="F14">
        <v>135.70699999999999</v>
      </c>
      <c r="G14">
        <v>135.35400000000001</v>
      </c>
      <c r="H14">
        <v>135.94499999999999</v>
      </c>
      <c r="I14" t="s">
        <v>2469</v>
      </c>
      <c r="J14">
        <v>135.946</v>
      </c>
      <c r="K14">
        <v>0</v>
      </c>
      <c r="L14">
        <v>0</v>
      </c>
    </row>
    <row r="15" spans="1:14" x14ac:dyDescent="0.25">
      <c r="A15">
        <v>1096061955</v>
      </c>
      <c r="B15" t="s">
        <v>2470</v>
      </c>
      <c r="C15" t="s">
        <v>200</v>
      </c>
      <c r="D15">
        <v>0.13</v>
      </c>
      <c r="E15" t="s">
        <v>147</v>
      </c>
      <c r="F15">
        <v>136.286</v>
      </c>
      <c r="G15">
        <v>135.91900000000001</v>
      </c>
      <c r="H15">
        <v>136.489</v>
      </c>
      <c r="I15" t="s">
        <v>2471</v>
      </c>
      <c r="J15">
        <v>136.49100000000001</v>
      </c>
      <c r="K15">
        <v>0</v>
      </c>
      <c r="L15">
        <v>0</v>
      </c>
    </row>
    <row r="16" spans="1:14" x14ac:dyDescent="0.25">
      <c r="A16">
        <v>1096116167</v>
      </c>
      <c r="B16" t="s">
        <v>2472</v>
      </c>
      <c r="C16" t="s">
        <v>200</v>
      </c>
      <c r="D16">
        <v>0.13</v>
      </c>
      <c r="E16" t="s">
        <v>147</v>
      </c>
      <c r="F16">
        <v>138.54900000000001</v>
      </c>
      <c r="G16">
        <v>138.09100000000001</v>
      </c>
      <c r="H16">
        <v>139.61199999999999</v>
      </c>
      <c r="I16" t="s">
        <v>2473</v>
      </c>
      <c r="J16">
        <v>138.55099999999999</v>
      </c>
      <c r="K16">
        <v>0</v>
      </c>
      <c r="L16">
        <v>0</v>
      </c>
    </row>
    <row r="17" spans="1:12" x14ac:dyDescent="0.25">
      <c r="A17">
        <v>1096175200</v>
      </c>
      <c r="B17" t="s">
        <v>2474</v>
      </c>
      <c r="C17" t="s">
        <v>2475</v>
      </c>
      <c r="D17">
        <v>0.1</v>
      </c>
      <c r="E17" t="s">
        <v>147</v>
      </c>
      <c r="F17">
        <v>137.97</v>
      </c>
      <c r="G17">
        <v>138.94999999999999</v>
      </c>
      <c r="H17">
        <v>136.6</v>
      </c>
      <c r="I17" t="s">
        <v>2476</v>
      </c>
      <c r="J17">
        <v>139.36099999999999</v>
      </c>
      <c r="K17">
        <v>0</v>
      </c>
      <c r="L17">
        <v>0</v>
      </c>
    </row>
    <row r="18" spans="1:12" x14ac:dyDescent="0.25">
      <c r="A18">
        <v>1096227810</v>
      </c>
      <c r="B18" t="s">
        <v>2477</v>
      </c>
      <c r="C18" t="s">
        <v>195</v>
      </c>
      <c r="D18">
        <v>0.1</v>
      </c>
      <c r="E18" t="s">
        <v>147</v>
      </c>
      <c r="F18">
        <v>139.35900000000001</v>
      </c>
      <c r="G18">
        <v>139.78700000000001</v>
      </c>
      <c r="H18">
        <v>138.89699999999999</v>
      </c>
      <c r="I18" t="s">
        <v>2478</v>
      </c>
      <c r="J18">
        <v>139.78700000000001</v>
      </c>
      <c r="K18">
        <v>0</v>
      </c>
      <c r="L18">
        <v>0</v>
      </c>
    </row>
    <row r="19" spans="1:12" x14ac:dyDescent="0.25">
      <c r="A19">
        <v>1096312334</v>
      </c>
      <c r="B19" t="s">
        <v>2479</v>
      </c>
      <c r="C19" t="s">
        <v>200</v>
      </c>
      <c r="D19">
        <v>0.1</v>
      </c>
      <c r="E19" t="s">
        <v>147</v>
      </c>
      <c r="F19">
        <v>139.88</v>
      </c>
      <c r="G19">
        <v>139.58000000000001</v>
      </c>
      <c r="H19">
        <v>140.14500000000001</v>
      </c>
      <c r="I19" t="s">
        <v>2480</v>
      </c>
      <c r="J19">
        <v>139.58000000000001</v>
      </c>
      <c r="K19">
        <v>0</v>
      </c>
      <c r="L19">
        <v>0</v>
      </c>
    </row>
    <row r="20" spans="1:12" x14ac:dyDescent="0.25">
      <c r="A20">
        <v>1096318219</v>
      </c>
      <c r="B20" t="s">
        <v>2481</v>
      </c>
      <c r="C20" t="s">
        <v>200</v>
      </c>
      <c r="D20">
        <v>0.05</v>
      </c>
      <c r="E20" t="s">
        <v>147</v>
      </c>
      <c r="F20">
        <v>139.88300000000001</v>
      </c>
      <c r="G20">
        <v>139.58000000000001</v>
      </c>
      <c r="H20">
        <v>140.14500000000001</v>
      </c>
      <c r="I20" t="s">
        <v>2480</v>
      </c>
      <c r="J20">
        <v>139.58000000000001</v>
      </c>
      <c r="K20">
        <v>0</v>
      </c>
      <c r="L20">
        <v>0</v>
      </c>
    </row>
    <row r="21" spans="1:12" x14ac:dyDescent="0.25">
      <c r="A21">
        <v>1096324402</v>
      </c>
      <c r="B21" t="s">
        <v>2482</v>
      </c>
      <c r="C21" t="s">
        <v>200</v>
      </c>
      <c r="D21">
        <v>0.05</v>
      </c>
      <c r="E21" t="s">
        <v>147</v>
      </c>
      <c r="F21">
        <v>139.935</v>
      </c>
      <c r="G21">
        <v>139.58000000000001</v>
      </c>
      <c r="H21">
        <v>140.142</v>
      </c>
      <c r="I21" t="s">
        <v>2480</v>
      </c>
      <c r="J21">
        <v>139.58000000000001</v>
      </c>
      <c r="K21">
        <v>0</v>
      </c>
      <c r="L21">
        <v>0</v>
      </c>
    </row>
    <row r="22" spans="1:12" x14ac:dyDescent="0.25">
      <c r="A22">
        <v>1096412308</v>
      </c>
      <c r="B22" t="s">
        <v>2483</v>
      </c>
      <c r="C22" t="s">
        <v>195</v>
      </c>
      <c r="D22">
        <v>0.1</v>
      </c>
      <c r="E22" t="s">
        <v>147</v>
      </c>
      <c r="F22">
        <v>138.91300000000001</v>
      </c>
      <c r="G22">
        <v>139.096</v>
      </c>
      <c r="H22">
        <v>138.685</v>
      </c>
      <c r="I22" t="s">
        <v>2484</v>
      </c>
      <c r="J22">
        <v>138.804</v>
      </c>
      <c r="K22">
        <v>0</v>
      </c>
      <c r="L22">
        <v>0</v>
      </c>
    </row>
    <row r="23" spans="1:12" x14ac:dyDescent="0.25">
      <c r="A23">
        <v>1096419612</v>
      </c>
      <c r="B23" t="s">
        <v>2485</v>
      </c>
      <c r="C23" t="s">
        <v>195</v>
      </c>
      <c r="D23">
        <v>0.1</v>
      </c>
      <c r="E23" t="s">
        <v>147</v>
      </c>
      <c r="F23">
        <v>138.56899999999999</v>
      </c>
      <c r="G23">
        <v>138.80500000000001</v>
      </c>
      <c r="H23">
        <v>138.35</v>
      </c>
      <c r="I23" t="s">
        <v>2486</v>
      </c>
      <c r="J23">
        <v>138.47200000000001</v>
      </c>
      <c r="K23">
        <v>0</v>
      </c>
      <c r="L23">
        <v>0</v>
      </c>
    </row>
    <row r="24" spans="1:12" x14ac:dyDescent="0.25">
      <c r="A24">
        <v>1096454454</v>
      </c>
      <c r="B24" t="s">
        <v>2487</v>
      </c>
      <c r="C24" t="s">
        <v>195</v>
      </c>
      <c r="D24">
        <v>0.1</v>
      </c>
      <c r="E24" t="s">
        <v>147</v>
      </c>
      <c r="F24">
        <v>137.971</v>
      </c>
      <c r="G24">
        <v>138.25</v>
      </c>
      <c r="H24">
        <v>136.68</v>
      </c>
      <c r="I24" t="s">
        <v>2488</v>
      </c>
      <c r="J24">
        <v>138.25</v>
      </c>
      <c r="K24">
        <v>0</v>
      </c>
      <c r="L24">
        <v>0</v>
      </c>
    </row>
    <row r="25" spans="1:12" x14ac:dyDescent="0.25">
      <c r="A25">
        <v>1096509668</v>
      </c>
      <c r="B25" t="s">
        <v>2489</v>
      </c>
      <c r="C25" t="s">
        <v>195</v>
      </c>
      <c r="D25">
        <v>0.1</v>
      </c>
      <c r="E25" t="s">
        <v>147</v>
      </c>
      <c r="F25">
        <v>138.02199999999999</v>
      </c>
      <c r="G25">
        <v>138.18199999999999</v>
      </c>
      <c r="H25">
        <v>137.691</v>
      </c>
      <c r="I25" t="s">
        <v>2490</v>
      </c>
      <c r="J25">
        <v>137.952</v>
      </c>
      <c r="K25">
        <v>0</v>
      </c>
      <c r="L25">
        <v>0</v>
      </c>
    </row>
    <row r="26" spans="1:12" x14ac:dyDescent="0.25">
      <c r="A26">
        <v>1096596967</v>
      </c>
      <c r="B26" t="s">
        <v>2531</v>
      </c>
      <c r="C26" t="s">
        <v>195</v>
      </c>
      <c r="D26">
        <v>0.1</v>
      </c>
      <c r="E26" t="s">
        <v>147</v>
      </c>
      <c r="F26">
        <v>137.971</v>
      </c>
      <c r="G26">
        <v>138.255</v>
      </c>
      <c r="H26">
        <v>137.75800000000001</v>
      </c>
      <c r="I26" t="s">
        <v>2532</v>
      </c>
      <c r="J26">
        <v>138.179</v>
      </c>
      <c r="K26">
        <v>0</v>
      </c>
      <c r="L26">
        <v>0</v>
      </c>
    </row>
    <row r="27" spans="1:12" x14ac:dyDescent="0.25">
      <c r="A27">
        <v>1096607966</v>
      </c>
      <c r="B27" t="s">
        <v>2533</v>
      </c>
      <c r="C27" t="s">
        <v>200</v>
      </c>
      <c r="D27">
        <v>0.1</v>
      </c>
      <c r="E27" t="s">
        <v>147</v>
      </c>
      <c r="F27">
        <v>138.63900000000001</v>
      </c>
      <c r="G27">
        <v>138.339</v>
      </c>
      <c r="H27">
        <v>138.81800000000001</v>
      </c>
      <c r="I27" t="s">
        <v>2534</v>
      </c>
      <c r="J27">
        <v>138.41800000000001</v>
      </c>
      <c r="K27">
        <v>0</v>
      </c>
      <c r="L27">
        <v>0</v>
      </c>
    </row>
    <row r="28" spans="1:12" x14ac:dyDescent="0.25">
      <c r="A28">
        <v>1096901772</v>
      </c>
      <c r="B28" t="s">
        <v>2535</v>
      </c>
      <c r="C28" t="s">
        <v>195</v>
      </c>
      <c r="D28">
        <v>0.1</v>
      </c>
      <c r="E28" t="s">
        <v>147</v>
      </c>
      <c r="F28">
        <v>137.619</v>
      </c>
      <c r="G28">
        <v>137.96199999999999</v>
      </c>
      <c r="H28">
        <v>137.334</v>
      </c>
      <c r="I28" t="s">
        <v>2536</v>
      </c>
      <c r="J28">
        <v>137.96199999999999</v>
      </c>
      <c r="K28">
        <v>0</v>
      </c>
      <c r="L28">
        <v>0</v>
      </c>
    </row>
    <row r="29" spans="1:12" x14ac:dyDescent="0.25">
      <c r="A29">
        <v>1097005871</v>
      </c>
      <c r="B29" t="s">
        <v>2537</v>
      </c>
      <c r="C29" t="s">
        <v>200</v>
      </c>
      <c r="D29">
        <v>0.05</v>
      </c>
      <c r="E29" t="s">
        <v>147</v>
      </c>
      <c r="F29">
        <v>137.76300000000001</v>
      </c>
      <c r="G29">
        <v>137.108</v>
      </c>
      <c r="H29">
        <v>137.86699999999999</v>
      </c>
      <c r="I29" t="s">
        <v>2538</v>
      </c>
      <c r="J29">
        <v>137.84200000000001</v>
      </c>
      <c r="K29">
        <v>0</v>
      </c>
      <c r="L29">
        <v>0</v>
      </c>
    </row>
    <row r="30" spans="1:12" x14ac:dyDescent="0.25">
      <c r="A30">
        <v>1097093444</v>
      </c>
      <c r="B30" t="s">
        <v>2565</v>
      </c>
      <c r="C30" t="s">
        <v>195</v>
      </c>
      <c r="D30">
        <v>0.06</v>
      </c>
      <c r="E30" t="s">
        <v>147</v>
      </c>
      <c r="F30">
        <v>138.726</v>
      </c>
      <c r="G30">
        <v>139.26400000000001</v>
      </c>
      <c r="H30">
        <v>138.42400000000001</v>
      </c>
      <c r="I30" t="s">
        <v>2566</v>
      </c>
      <c r="J30">
        <v>138.608</v>
      </c>
      <c r="K30">
        <v>0</v>
      </c>
      <c r="L30">
        <v>0</v>
      </c>
    </row>
    <row r="31" spans="1:12" x14ac:dyDescent="0.25">
      <c r="A31">
        <v>1097217004</v>
      </c>
      <c r="B31" t="s">
        <v>2570</v>
      </c>
      <c r="C31" t="s">
        <v>200</v>
      </c>
      <c r="D31">
        <v>0.06</v>
      </c>
      <c r="E31" t="s">
        <v>147</v>
      </c>
      <c r="F31">
        <v>139.54499999999999</v>
      </c>
      <c r="G31">
        <v>138.4</v>
      </c>
      <c r="H31">
        <v>139.66999999999999</v>
      </c>
      <c r="I31" t="s">
        <v>2571</v>
      </c>
      <c r="J31">
        <v>139.357</v>
      </c>
      <c r="K31">
        <v>0</v>
      </c>
      <c r="L31">
        <v>0</v>
      </c>
    </row>
    <row r="32" spans="1:12" x14ac:dyDescent="0.25">
      <c r="A32">
        <v>1097231183</v>
      </c>
      <c r="B32" t="s">
        <v>2572</v>
      </c>
      <c r="C32" t="s">
        <v>200</v>
      </c>
      <c r="D32">
        <v>0.06</v>
      </c>
      <c r="E32" t="s">
        <v>147</v>
      </c>
      <c r="F32">
        <v>139.17599999999999</v>
      </c>
      <c r="G32">
        <v>138.4</v>
      </c>
      <c r="H32">
        <v>139.363</v>
      </c>
      <c r="I32" t="s">
        <v>2573</v>
      </c>
      <c r="J32">
        <v>139.35</v>
      </c>
      <c r="K32">
        <v>0</v>
      </c>
      <c r="L32">
        <v>0</v>
      </c>
    </row>
    <row r="33" spans="1:12" x14ac:dyDescent="0.25">
      <c r="A33">
        <v>1097346936</v>
      </c>
      <c r="B33" t="s">
        <v>2580</v>
      </c>
      <c r="C33" t="s">
        <v>195</v>
      </c>
      <c r="D33">
        <v>7.0000000000000007E-2</v>
      </c>
      <c r="E33" t="s">
        <v>147</v>
      </c>
      <c r="F33">
        <v>139.32900000000001</v>
      </c>
      <c r="G33">
        <v>140.322</v>
      </c>
      <c r="H33">
        <v>139.17400000000001</v>
      </c>
      <c r="I33" t="s">
        <v>2581</v>
      </c>
      <c r="J33">
        <v>139.25399999999999</v>
      </c>
      <c r="K33">
        <v>0</v>
      </c>
      <c r="L33">
        <v>0</v>
      </c>
    </row>
    <row r="34" spans="1:12" x14ac:dyDescent="0.25">
      <c r="A34">
        <v>1097357649</v>
      </c>
      <c r="B34" t="s">
        <v>2582</v>
      </c>
      <c r="C34" t="s">
        <v>195</v>
      </c>
      <c r="D34">
        <v>7.0000000000000007E-2</v>
      </c>
      <c r="E34" t="s">
        <v>147</v>
      </c>
      <c r="F34">
        <v>139.041</v>
      </c>
      <c r="G34">
        <v>139.88399999999999</v>
      </c>
      <c r="H34">
        <v>138.96600000000001</v>
      </c>
      <c r="I34" t="s">
        <v>2583</v>
      </c>
      <c r="J34">
        <v>139.52099999999999</v>
      </c>
      <c r="K34">
        <v>0</v>
      </c>
      <c r="L34">
        <v>0</v>
      </c>
    </row>
    <row r="35" spans="1:12" x14ac:dyDescent="0.25">
      <c r="A35">
        <v>1097367858</v>
      </c>
      <c r="B35" t="s">
        <v>2584</v>
      </c>
      <c r="C35" t="s">
        <v>200</v>
      </c>
      <c r="D35">
        <v>7.0000000000000007E-2</v>
      </c>
      <c r="E35" t="s">
        <v>147</v>
      </c>
      <c r="F35">
        <v>139.464</v>
      </c>
      <c r="G35">
        <v>138.74600000000001</v>
      </c>
      <c r="H35">
        <v>139.64699999999999</v>
      </c>
      <c r="I35" t="s">
        <v>2585</v>
      </c>
      <c r="J35">
        <v>139.31700000000001</v>
      </c>
      <c r="K35">
        <v>0</v>
      </c>
      <c r="L35">
        <v>0</v>
      </c>
    </row>
    <row r="36" spans="1:12" x14ac:dyDescent="0.25">
      <c r="A36">
        <v>1097370412</v>
      </c>
      <c r="B36" t="s">
        <v>2586</v>
      </c>
      <c r="C36" t="s">
        <v>195</v>
      </c>
      <c r="D36">
        <v>7.0000000000000007E-2</v>
      </c>
      <c r="E36" t="s">
        <v>147</v>
      </c>
      <c r="F36">
        <v>139.30500000000001</v>
      </c>
      <c r="G36">
        <v>139.89599999999999</v>
      </c>
      <c r="H36">
        <v>139.15600000000001</v>
      </c>
      <c r="I36" t="s">
        <v>2587</v>
      </c>
      <c r="J36">
        <v>139.51300000000001</v>
      </c>
      <c r="K36">
        <v>0</v>
      </c>
      <c r="L3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216E8-D7E6-459A-B4AE-AB71C9FBA5CF}">
  <dimension ref="A1:N10"/>
  <sheetViews>
    <sheetView workbookViewId="0">
      <selection activeCell="B3" sqref="B3:L10"/>
    </sheetView>
  </sheetViews>
  <sheetFormatPr defaultRowHeight="15" x14ac:dyDescent="0.25"/>
  <cols>
    <col min="2" max="2" width="18" bestFit="1" customWidth="1"/>
  </cols>
  <sheetData>
    <row r="1" spans="1:14" x14ac:dyDescent="0.25">
      <c r="A1" s="185" t="s">
        <v>3178</v>
      </c>
      <c r="B1" s="185" t="s">
        <v>3566</v>
      </c>
      <c r="C1" s="185" t="s">
        <v>3180</v>
      </c>
      <c r="D1" s="185" t="s">
        <v>3622</v>
      </c>
      <c r="E1" s="185" t="s">
        <v>3623</v>
      </c>
      <c r="F1" s="185" t="s">
        <v>3183</v>
      </c>
      <c r="G1" s="185" t="s">
        <v>71</v>
      </c>
      <c r="H1" s="185" t="s">
        <v>73</v>
      </c>
      <c r="I1" s="185" t="s">
        <v>3570</v>
      </c>
      <c r="J1" s="185" t="s">
        <v>3183</v>
      </c>
      <c r="K1" s="185" t="s">
        <v>3624</v>
      </c>
      <c r="L1" s="185" t="s">
        <v>1148</v>
      </c>
      <c r="M1" s="185" t="s">
        <v>1550</v>
      </c>
      <c r="N1" s="170"/>
    </row>
    <row r="3" spans="1:14" x14ac:dyDescent="0.25">
      <c r="B3" t="s">
        <v>1006</v>
      </c>
      <c r="C3" t="s">
        <v>200</v>
      </c>
      <c r="D3">
        <v>0.02</v>
      </c>
      <c r="E3" t="s">
        <v>147</v>
      </c>
      <c r="F3">
        <v>132.59100000000001</v>
      </c>
      <c r="G3">
        <v>132.55099999999999</v>
      </c>
      <c r="H3">
        <v>132.691</v>
      </c>
      <c r="I3" t="s">
        <v>1007</v>
      </c>
      <c r="J3">
        <v>132.691</v>
      </c>
      <c r="K3">
        <v>0</v>
      </c>
      <c r="L3">
        <v>-7.0000000000000007E-2</v>
      </c>
    </row>
    <row r="4" spans="1:14" x14ac:dyDescent="0.25">
      <c r="B4" t="s">
        <v>1253</v>
      </c>
      <c r="C4" t="s">
        <v>200</v>
      </c>
      <c r="D4">
        <v>0.01</v>
      </c>
      <c r="E4" t="s">
        <v>1152</v>
      </c>
      <c r="F4">
        <v>1.2092499999999999</v>
      </c>
      <c r="G4">
        <v>1.21776</v>
      </c>
      <c r="H4">
        <v>1.2738799999999999</v>
      </c>
      <c r="I4" t="s">
        <v>1254</v>
      </c>
      <c r="J4">
        <v>1.21776</v>
      </c>
      <c r="K4">
        <v>0</v>
      </c>
      <c r="L4">
        <v>-0.22</v>
      </c>
    </row>
    <row r="5" spans="1:14" x14ac:dyDescent="0.25">
      <c r="B5" t="s">
        <v>1255</v>
      </c>
      <c r="C5" t="s">
        <v>200</v>
      </c>
      <c r="D5">
        <v>0.04</v>
      </c>
      <c r="E5" t="s">
        <v>147</v>
      </c>
      <c r="F5">
        <v>131.16300000000001</v>
      </c>
      <c r="G5">
        <v>130.976</v>
      </c>
      <c r="H5">
        <v>131.27799999999999</v>
      </c>
      <c r="I5" t="s">
        <v>1256</v>
      </c>
      <c r="J5">
        <v>131.27099999999999</v>
      </c>
      <c r="K5">
        <v>0</v>
      </c>
      <c r="L5">
        <v>0</v>
      </c>
    </row>
    <row r="6" spans="1:14" x14ac:dyDescent="0.25">
      <c r="B6" t="s">
        <v>1314</v>
      </c>
      <c r="C6" t="s">
        <v>195</v>
      </c>
      <c r="D6">
        <v>0.03</v>
      </c>
      <c r="E6" t="s">
        <v>147</v>
      </c>
      <c r="F6">
        <v>132.71899999999999</v>
      </c>
      <c r="G6">
        <v>133.03</v>
      </c>
      <c r="H6">
        <v>132.41900000000001</v>
      </c>
      <c r="I6" t="s">
        <v>1315</v>
      </c>
      <c r="J6">
        <v>132.85400000000001</v>
      </c>
      <c r="K6">
        <v>0</v>
      </c>
      <c r="L6">
        <v>0</v>
      </c>
    </row>
    <row r="7" spans="1:14" x14ac:dyDescent="0.25">
      <c r="B7" t="s">
        <v>1316</v>
      </c>
      <c r="C7" t="s">
        <v>200</v>
      </c>
      <c r="D7">
        <v>0.03</v>
      </c>
      <c r="E7" t="s">
        <v>147</v>
      </c>
      <c r="F7">
        <v>132.846</v>
      </c>
      <c r="G7">
        <v>132.62299999999999</v>
      </c>
      <c r="H7">
        <v>133.023</v>
      </c>
      <c r="I7" t="s">
        <v>1317</v>
      </c>
      <c r="J7">
        <v>132.76900000000001</v>
      </c>
      <c r="K7">
        <v>0</v>
      </c>
      <c r="L7">
        <v>0</v>
      </c>
    </row>
    <row r="8" spans="1:14" x14ac:dyDescent="0.25">
      <c r="B8" t="s">
        <v>1334</v>
      </c>
      <c r="C8" t="s">
        <v>195</v>
      </c>
      <c r="D8">
        <v>0.03</v>
      </c>
      <c r="E8" t="s">
        <v>147</v>
      </c>
      <c r="F8">
        <v>131.97800000000001</v>
      </c>
      <c r="G8">
        <v>132.13399999999999</v>
      </c>
      <c r="H8">
        <v>131.822</v>
      </c>
      <c r="I8" t="s">
        <v>1335</v>
      </c>
      <c r="J8">
        <v>131.92699999999999</v>
      </c>
      <c r="K8">
        <v>0</v>
      </c>
      <c r="L8">
        <v>0</v>
      </c>
    </row>
    <row r="9" spans="1:14" x14ac:dyDescent="0.25">
      <c r="B9" t="s">
        <v>1336</v>
      </c>
      <c r="C9" t="s">
        <v>200</v>
      </c>
      <c r="D9">
        <v>0.01</v>
      </c>
      <c r="E9" t="s">
        <v>147</v>
      </c>
      <c r="F9">
        <v>132.066</v>
      </c>
      <c r="G9">
        <v>132.072</v>
      </c>
      <c r="H9">
        <v>132.22499999999999</v>
      </c>
      <c r="I9" t="s">
        <v>1337</v>
      </c>
      <c r="J9">
        <v>132.22499999999999</v>
      </c>
      <c r="K9">
        <v>0</v>
      </c>
      <c r="L9">
        <v>0</v>
      </c>
    </row>
    <row r="10" spans="1:14" x14ac:dyDescent="0.25">
      <c r="B10" t="s">
        <v>1344</v>
      </c>
      <c r="C10" t="s">
        <v>200</v>
      </c>
      <c r="D10">
        <v>0.04</v>
      </c>
      <c r="E10" t="s">
        <v>147</v>
      </c>
      <c r="F10">
        <v>132.04499999999999</v>
      </c>
      <c r="G10">
        <v>131.75899999999999</v>
      </c>
      <c r="H10">
        <v>132.29900000000001</v>
      </c>
      <c r="I10" t="s">
        <v>1345</v>
      </c>
      <c r="J10">
        <v>132.29900000000001</v>
      </c>
      <c r="K10">
        <v>0</v>
      </c>
      <c r="L10">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32FE7-05FC-4689-9BA8-5E59C759CB3A}">
  <dimension ref="A1:N131"/>
  <sheetViews>
    <sheetView topLeftCell="A113" workbookViewId="0">
      <selection activeCell="B3" sqref="B3:L131"/>
    </sheetView>
  </sheetViews>
  <sheetFormatPr defaultRowHeight="15" x14ac:dyDescent="0.25"/>
  <cols>
    <col min="2" max="2" width="18" bestFit="1" customWidth="1"/>
    <col min="9" max="9" width="18" bestFit="1" customWidth="1"/>
    <col min="11" max="11" width="12.7109375" bestFit="1" customWidth="1"/>
  </cols>
  <sheetData>
    <row r="1" spans="1:14" x14ac:dyDescent="0.25">
      <c r="A1" s="185" t="s">
        <v>3178</v>
      </c>
      <c r="B1" s="185" t="s">
        <v>3566</v>
      </c>
      <c r="C1" s="185" t="s">
        <v>3180</v>
      </c>
      <c r="D1" s="185" t="s">
        <v>3622</v>
      </c>
      <c r="E1" s="185" t="s">
        <v>3623</v>
      </c>
      <c r="F1" s="185" t="s">
        <v>3183</v>
      </c>
      <c r="G1" s="185" t="s">
        <v>71</v>
      </c>
      <c r="H1" s="185" t="s">
        <v>73</v>
      </c>
      <c r="I1" s="185" t="s">
        <v>3570</v>
      </c>
      <c r="J1" s="185" t="s">
        <v>3183</v>
      </c>
      <c r="K1" s="185" t="s">
        <v>3624</v>
      </c>
      <c r="L1" s="185" t="s">
        <v>1148</v>
      </c>
      <c r="M1" s="185" t="s">
        <v>1550</v>
      </c>
      <c r="N1" s="170"/>
    </row>
    <row r="3" spans="1:14" x14ac:dyDescent="0.25">
      <c r="B3" t="s">
        <v>1815</v>
      </c>
      <c r="C3" t="s">
        <v>195</v>
      </c>
      <c r="D3">
        <v>0.04</v>
      </c>
      <c r="E3" t="s">
        <v>147</v>
      </c>
      <c r="F3">
        <v>136.238</v>
      </c>
      <c r="G3">
        <v>136.23400000000001</v>
      </c>
      <c r="H3">
        <v>136.036</v>
      </c>
      <c r="I3" t="s">
        <v>1816</v>
      </c>
      <c r="J3">
        <v>136.23400000000001</v>
      </c>
      <c r="K3">
        <v>-0.28000000000000003</v>
      </c>
      <c r="L3">
        <v>0</v>
      </c>
    </row>
    <row r="4" spans="1:14" x14ac:dyDescent="0.25">
      <c r="B4" t="s">
        <v>1817</v>
      </c>
      <c r="C4" t="s">
        <v>195</v>
      </c>
      <c r="D4">
        <v>0.04</v>
      </c>
      <c r="E4" t="s">
        <v>147</v>
      </c>
      <c r="F4">
        <v>135.97999999999999</v>
      </c>
      <c r="G4">
        <v>136.19999999999999</v>
      </c>
      <c r="H4">
        <v>135.80000000000001</v>
      </c>
      <c r="I4" t="s">
        <v>1818</v>
      </c>
      <c r="J4">
        <v>135.80000000000001</v>
      </c>
      <c r="K4">
        <v>-0.28000000000000003</v>
      </c>
      <c r="L4">
        <v>0</v>
      </c>
      <c r="N4" s="185" t="s">
        <v>1148</v>
      </c>
    </row>
    <row r="5" spans="1:14" x14ac:dyDescent="0.25">
      <c r="B5" t="s">
        <v>1840</v>
      </c>
      <c r="C5" t="s">
        <v>195</v>
      </c>
      <c r="D5">
        <v>0.04</v>
      </c>
      <c r="E5" t="s">
        <v>147</v>
      </c>
      <c r="F5">
        <v>135.536</v>
      </c>
      <c r="G5">
        <v>135.72</v>
      </c>
      <c r="H5">
        <v>135.34899999999999</v>
      </c>
      <c r="I5" t="s">
        <v>1841</v>
      </c>
      <c r="J5">
        <v>135.71100000000001</v>
      </c>
      <c r="K5">
        <v>-0.28000000000000003</v>
      </c>
      <c r="L5">
        <v>0</v>
      </c>
    </row>
    <row r="6" spans="1:14" x14ac:dyDescent="0.25">
      <c r="B6" t="s">
        <v>1842</v>
      </c>
      <c r="C6" t="s">
        <v>195</v>
      </c>
      <c r="D6">
        <v>0.04</v>
      </c>
      <c r="E6" t="s">
        <v>147</v>
      </c>
      <c r="F6">
        <v>135.88300000000001</v>
      </c>
      <c r="G6">
        <v>135.875</v>
      </c>
      <c r="H6">
        <v>135.58600000000001</v>
      </c>
      <c r="I6" t="s">
        <v>1843</v>
      </c>
      <c r="J6">
        <v>135.875</v>
      </c>
      <c r="K6">
        <v>-0.28000000000000003</v>
      </c>
      <c r="L6">
        <v>0</v>
      </c>
    </row>
    <row r="7" spans="1:14" x14ac:dyDescent="0.25">
      <c r="B7" t="s">
        <v>1844</v>
      </c>
      <c r="C7" t="s">
        <v>195</v>
      </c>
      <c r="D7">
        <v>0.04</v>
      </c>
      <c r="E7" t="s">
        <v>147</v>
      </c>
      <c r="F7">
        <v>135.97300000000001</v>
      </c>
      <c r="G7">
        <v>136.16800000000001</v>
      </c>
      <c r="H7">
        <v>135.68700000000001</v>
      </c>
      <c r="I7" t="s">
        <v>1845</v>
      </c>
      <c r="J7">
        <v>136.09800000000001</v>
      </c>
      <c r="K7">
        <v>-0.28000000000000003</v>
      </c>
      <c r="L7">
        <v>0</v>
      </c>
    </row>
    <row r="8" spans="1:14" x14ac:dyDescent="0.25">
      <c r="B8" t="s">
        <v>1846</v>
      </c>
      <c r="C8" t="s">
        <v>200</v>
      </c>
      <c r="D8">
        <v>0.04</v>
      </c>
      <c r="E8" t="s">
        <v>147</v>
      </c>
      <c r="F8">
        <v>136.41499999999999</v>
      </c>
      <c r="G8">
        <v>136.21199999999999</v>
      </c>
      <c r="H8">
        <v>0</v>
      </c>
      <c r="I8" t="s">
        <v>1847</v>
      </c>
      <c r="J8">
        <v>136.21199999999999</v>
      </c>
      <c r="K8">
        <v>-0.28000000000000003</v>
      </c>
      <c r="L8">
        <v>0</v>
      </c>
    </row>
    <row r="9" spans="1:14" x14ac:dyDescent="0.25">
      <c r="B9" t="s">
        <v>1848</v>
      </c>
      <c r="C9" t="s">
        <v>195</v>
      </c>
      <c r="D9">
        <v>0.04</v>
      </c>
      <c r="E9" t="s">
        <v>147</v>
      </c>
      <c r="F9">
        <v>136.00800000000001</v>
      </c>
      <c r="G9">
        <v>136.24100000000001</v>
      </c>
      <c r="H9">
        <v>135.708</v>
      </c>
      <c r="I9" t="s">
        <v>1849</v>
      </c>
      <c r="J9">
        <v>136.05500000000001</v>
      </c>
      <c r="K9">
        <v>-0.28000000000000003</v>
      </c>
      <c r="L9">
        <v>0</v>
      </c>
    </row>
    <row r="10" spans="1:14" x14ac:dyDescent="0.25">
      <c r="B10" t="s">
        <v>1855</v>
      </c>
      <c r="C10" t="s">
        <v>195</v>
      </c>
      <c r="D10">
        <v>0.02</v>
      </c>
      <c r="E10" t="s">
        <v>147</v>
      </c>
      <c r="F10">
        <v>135.47800000000001</v>
      </c>
      <c r="G10">
        <v>135.55500000000001</v>
      </c>
      <c r="H10">
        <v>135.374</v>
      </c>
      <c r="I10" t="s">
        <v>1856</v>
      </c>
      <c r="J10">
        <v>135.404</v>
      </c>
      <c r="K10">
        <v>-0.14000000000000001</v>
      </c>
      <c r="L10">
        <v>0</v>
      </c>
    </row>
    <row r="11" spans="1:14" x14ac:dyDescent="0.25">
      <c r="B11" t="s">
        <v>1857</v>
      </c>
      <c r="C11" t="s">
        <v>195</v>
      </c>
      <c r="D11">
        <v>0.02</v>
      </c>
      <c r="E11" t="s">
        <v>147</v>
      </c>
      <c r="F11">
        <v>135.476</v>
      </c>
      <c r="G11">
        <v>135.465</v>
      </c>
      <c r="H11">
        <v>135.31399999999999</v>
      </c>
      <c r="I11" t="s">
        <v>1858</v>
      </c>
      <c r="J11">
        <v>135.465</v>
      </c>
      <c r="K11">
        <v>-0.14000000000000001</v>
      </c>
      <c r="L11">
        <v>0</v>
      </c>
    </row>
    <row r="12" spans="1:14" x14ac:dyDescent="0.25">
      <c r="B12" t="s">
        <v>1885</v>
      </c>
      <c r="C12" t="s">
        <v>200</v>
      </c>
      <c r="D12">
        <v>0.02</v>
      </c>
      <c r="E12" t="s">
        <v>147</v>
      </c>
      <c r="F12">
        <v>136.191</v>
      </c>
      <c r="G12">
        <v>136.05500000000001</v>
      </c>
      <c r="H12">
        <v>136.333</v>
      </c>
      <c r="I12" t="s">
        <v>1886</v>
      </c>
      <c r="J12">
        <v>136.333</v>
      </c>
      <c r="K12">
        <v>-0.14000000000000001</v>
      </c>
      <c r="L12">
        <v>0</v>
      </c>
    </row>
    <row r="13" spans="1:14" x14ac:dyDescent="0.25">
      <c r="B13" t="s">
        <v>1887</v>
      </c>
      <c r="C13" t="s">
        <v>200</v>
      </c>
      <c r="D13">
        <v>0.02</v>
      </c>
      <c r="E13" t="s">
        <v>147</v>
      </c>
      <c r="F13">
        <v>136.197</v>
      </c>
      <c r="G13">
        <v>136.203</v>
      </c>
      <c r="H13">
        <v>136.494</v>
      </c>
      <c r="I13" t="s">
        <v>1888</v>
      </c>
      <c r="J13">
        <v>136.42699999999999</v>
      </c>
      <c r="K13">
        <v>-0.14000000000000001</v>
      </c>
      <c r="L13">
        <v>0</v>
      </c>
    </row>
    <row r="14" spans="1:14" x14ac:dyDescent="0.25">
      <c r="B14" t="s">
        <v>1889</v>
      </c>
      <c r="C14" t="s">
        <v>200</v>
      </c>
      <c r="D14">
        <v>0.02</v>
      </c>
      <c r="E14" t="s">
        <v>147</v>
      </c>
      <c r="F14">
        <v>136.822</v>
      </c>
      <c r="G14">
        <v>136.727</v>
      </c>
      <c r="H14">
        <v>137.01</v>
      </c>
      <c r="I14" t="s">
        <v>1890</v>
      </c>
      <c r="J14">
        <v>136.946</v>
      </c>
      <c r="K14">
        <v>-0.14000000000000001</v>
      </c>
      <c r="L14">
        <v>0</v>
      </c>
    </row>
    <row r="15" spans="1:14" x14ac:dyDescent="0.25">
      <c r="B15" t="s">
        <v>1891</v>
      </c>
      <c r="C15" t="s">
        <v>200</v>
      </c>
      <c r="D15">
        <v>0.02</v>
      </c>
      <c r="E15" t="s">
        <v>147</v>
      </c>
      <c r="F15">
        <v>136.83000000000001</v>
      </c>
      <c r="G15">
        <v>136.83600000000001</v>
      </c>
      <c r="H15">
        <v>137.202</v>
      </c>
      <c r="I15" t="s">
        <v>1892</v>
      </c>
      <c r="J15">
        <v>136.88800000000001</v>
      </c>
      <c r="K15">
        <v>-0.14000000000000001</v>
      </c>
      <c r="L15">
        <v>0</v>
      </c>
    </row>
    <row r="16" spans="1:14" x14ac:dyDescent="0.25">
      <c r="B16" t="s">
        <v>1893</v>
      </c>
      <c r="C16" t="s">
        <v>200</v>
      </c>
      <c r="D16">
        <v>0.02</v>
      </c>
      <c r="E16" t="s">
        <v>147</v>
      </c>
      <c r="F16">
        <v>137.505</v>
      </c>
      <c r="G16">
        <v>137.23500000000001</v>
      </c>
      <c r="H16">
        <v>137.9</v>
      </c>
      <c r="I16" t="s">
        <v>1894</v>
      </c>
      <c r="J16">
        <v>137.61199999999999</v>
      </c>
      <c r="K16">
        <v>-0.14000000000000001</v>
      </c>
      <c r="L16">
        <v>0</v>
      </c>
    </row>
    <row r="17" spans="2:12" x14ac:dyDescent="0.25">
      <c r="B17" t="s">
        <v>1895</v>
      </c>
      <c r="C17" t="s">
        <v>200</v>
      </c>
      <c r="D17">
        <v>0.02</v>
      </c>
      <c r="E17" t="s">
        <v>147</v>
      </c>
      <c r="F17">
        <v>137.50700000000001</v>
      </c>
      <c r="G17">
        <v>137.51</v>
      </c>
      <c r="H17">
        <v>137.89400000000001</v>
      </c>
      <c r="I17" t="s">
        <v>1896</v>
      </c>
      <c r="J17">
        <v>137.821</v>
      </c>
      <c r="K17">
        <v>-0.14000000000000001</v>
      </c>
      <c r="L17">
        <v>0</v>
      </c>
    </row>
    <row r="18" spans="2:12" x14ac:dyDescent="0.25">
      <c r="B18" t="s">
        <v>1897</v>
      </c>
      <c r="C18" t="s">
        <v>200</v>
      </c>
      <c r="D18">
        <v>0.02</v>
      </c>
      <c r="E18" t="s">
        <v>147</v>
      </c>
      <c r="F18">
        <v>137.68899999999999</v>
      </c>
      <c r="G18">
        <v>137.56399999999999</v>
      </c>
      <c r="H18">
        <v>137.78200000000001</v>
      </c>
      <c r="I18" t="s">
        <v>1898</v>
      </c>
      <c r="J18">
        <v>137.78200000000001</v>
      </c>
      <c r="K18">
        <v>-0.14000000000000001</v>
      </c>
      <c r="L18">
        <v>0</v>
      </c>
    </row>
    <row r="19" spans="2:12" x14ac:dyDescent="0.25">
      <c r="B19" t="s">
        <v>1899</v>
      </c>
      <c r="C19" t="s">
        <v>200</v>
      </c>
      <c r="D19">
        <v>0.02</v>
      </c>
      <c r="E19" t="s">
        <v>147</v>
      </c>
      <c r="F19">
        <v>138.05000000000001</v>
      </c>
      <c r="G19">
        <v>138.05500000000001</v>
      </c>
      <c r="H19">
        <v>138.81200000000001</v>
      </c>
      <c r="I19" t="s">
        <v>1900</v>
      </c>
      <c r="J19">
        <v>138.81200000000001</v>
      </c>
      <c r="K19">
        <v>-0.14000000000000001</v>
      </c>
      <c r="L19">
        <v>0</v>
      </c>
    </row>
    <row r="20" spans="2:12" x14ac:dyDescent="0.25">
      <c r="B20" t="s">
        <v>1906</v>
      </c>
      <c r="C20" t="s">
        <v>200</v>
      </c>
      <c r="D20">
        <v>0.02</v>
      </c>
      <c r="E20" t="s">
        <v>147</v>
      </c>
      <c r="F20">
        <v>138.148</v>
      </c>
      <c r="G20">
        <v>138.01300000000001</v>
      </c>
      <c r="H20">
        <v>138.244</v>
      </c>
      <c r="I20" t="s">
        <v>1907</v>
      </c>
      <c r="J20">
        <v>138.24299999999999</v>
      </c>
      <c r="K20">
        <v>-0.14000000000000001</v>
      </c>
      <c r="L20">
        <v>0</v>
      </c>
    </row>
    <row r="21" spans="2:12" x14ac:dyDescent="0.25">
      <c r="B21" t="s">
        <v>1908</v>
      </c>
      <c r="C21" t="s">
        <v>200</v>
      </c>
      <c r="D21">
        <v>0.02</v>
      </c>
      <c r="E21" t="s">
        <v>147</v>
      </c>
      <c r="F21">
        <v>138.15199999999999</v>
      </c>
      <c r="G21">
        <v>138.161</v>
      </c>
      <c r="H21">
        <v>138.41900000000001</v>
      </c>
      <c r="I21" t="s">
        <v>1909</v>
      </c>
      <c r="J21">
        <v>138.405</v>
      </c>
      <c r="K21">
        <v>-0.14000000000000001</v>
      </c>
      <c r="L21">
        <v>0</v>
      </c>
    </row>
    <row r="22" spans="2:12" x14ac:dyDescent="0.25">
      <c r="B22" t="s">
        <v>1910</v>
      </c>
      <c r="C22" t="s">
        <v>195</v>
      </c>
      <c r="D22">
        <v>0.02</v>
      </c>
      <c r="E22" t="s">
        <v>147</v>
      </c>
      <c r="F22">
        <v>138.27799999999999</v>
      </c>
      <c r="G22">
        <v>138.27600000000001</v>
      </c>
      <c r="H22">
        <v>138.179</v>
      </c>
      <c r="I22" t="s">
        <v>1911</v>
      </c>
      <c r="J22">
        <v>138.19200000000001</v>
      </c>
      <c r="K22">
        <v>-0.14000000000000001</v>
      </c>
      <c r="L22">
        <v>0</v>
      </c>
    </row>
    <row r="23" spans="2:12" x14ac:dyDescent="0.25">
      <c r="B23" t="s">
        <v>1912</v>
      </c>
      <c r="C23" t="s">
        <v>195</v>
      </c>
      <c r="D23">
        <v>0.02</v>
      </c>
      <c r="E23" t="s">
        <v>147</v>
      </c>
      <c r="F23">
        <v>138.27799999999999</v>
      </c>
      <c r="G23">
        <v>138.27500000000001</v>
      </c>
      <c r="H23">
        <v>137.851</v>
      </c>
      <c r="I23" t="s">
        <v>1913</v>
      </c>
      <c r="J23">
        <v>138.21700000000001</v>
      </c>
      <c r="K23">
        <v>-0.14000000000000001</v>
      </c>
      <c r="L23">
        <v>0</v>
      </c>
    </row>
    <row r="24" spans="2:12" x14ac:dyDescent="0.25">
      <c r="B24" t="s">
        <v>1914</v>
      </c>
      <c r="C24" t="s">
        <v>200</v>
      </c>
      <c r="D24">
        <v>0.02</v>
      </c>
      <c r="E24" t="s">
        <v>147</v>
      </c>
      <c r="F24">
        <v>138.87299999999999</v>
      </c>
      <c r="G24">
        <v>138.745</v>
      </c>
      <c r="H24">
        <v>138.97499999999999</v>
      </c>
      <c r="I24" t="s">
        <v>1915</v>
      </c>
      <c r="J24">
        <v>138.96299999999999</v>
      </c>
      <c r="K24">
        <v>-0.14000000000000001</v>
      </c>
      <c r="L24">
        <v>0</v>
      </c>
    </row>
    <row r="25" spans="2:12" x14ac:dyDescent="0.25">
      <c r="B25" t="s">
        <v>1916</v>
      </c>
      <c r="C25" t="s">
        <v>200</v>
      </c>
      <c r="D25">
        <v>0.02</v>
      </c>
      <c r="E25" t="s">
        <v>147</v>
      </c>
      <c r="F25">
        <v>138.898</v>
      </c>
      <c r="G25">
        <v>138.90299999999999</v>
      </c>
      <c r="H25">
        <v>139.084</v>
      </c>
      <c r="I25" t="s">
        <v>1917</v>
      </c>
      <c r="J25">
        <v>138.90299999999999</v>
      </c>
      <c r="K25">
        <v>-0.14000000000000001</v>
      </c>
      <c r="L25">
        <v>0</v>
      </c>
    </row>
    <row r="26" spans="2:12" x14ac:dyDescent="0.25">
      <c r="B26" t="s">
        <v>1918</v>
      </c>
      <c r="C26" t="s">
        <v>195</v>
      </c>
      <c r="D26">
        <v>0.02</v>
      </c>
      <c r="E26" t="s">
        <v>147</v>
      </c>
      <c r="F26">
        <v>138.79400000000001</v>
      </c>
      <c r="G26">
        <v>138.898</v>
      </c>
      <c r="H26">
        <v>138.47300000000001</v>
      </c>
      <c r="I26" t="s">
        <v>1919</v>
      </c>
      <c r="J26">
        <v>138.898</v>
      </c>
      <c r="K26">
        <v>-0.14000000000000001</v>
      </c>
      <c r="L26">
        <v>0</v>
      </c>
    </row>
    <row r="27" spans="2:12" x14ac:dyDescent="0.25">
      <c r="B27" t="s">
        <v>1920</v>
      </c>
      <c r="C27" t="s">
        <v>195</v>
      </c>
      <c r="D27">
        <v>0.02</v>
      </c>
      <c r="E27" t="s">
        <v>147</v>
      </c>
      <c r="F27">
        <v>138.78100000000001</v>
      </c>
      <c r="G27">
        <v>138.90299999999999</v>
      </c>
      <c r="H27">
        <v>138.649</v>
      </c>
      <c r="I27" t="s">
        <v>1919</v>
      </c>
      <c r="J27">
        <v>138.90299999999999</v>
      </c>
      <c r="K27">
        <v>-0.14000000000000001</v>
      </c>
      <c r="L27">
        <v>0</v>
      </c>
    </row>
    <row r="28" spans="2:12" x14ac:dyDescent="0.25">
      <c r="B28" t="s">
        <v>1921</v>
      </c>
      <c r="C28" t="s">
        <v>195</v>
      </c>
      <c r="D28">
        <v>0.02</v>
      </c>
      <c r="E28" t="s">
        <v>147</v>
      </c>
      <c r="F28">
        <v>138.74799999999999</v>
      </c>
      <c r="G28">
        <v>138.74600000000001</v>
      </c>
      <c r="H28">
        <v>138.613</v>
      </c>
      <c r="I28" t="s">
        <v>1922</v>
      </c>
      <c r="J28">
        <v>138.613</v>
      </c>
      <c r="K28">
        <v>-0.14000000000000001</v>
      </c>
      <c r="L28">
        <v>0</v>
      </c>
    </row>
    <row r="29" spans="2:12" x14ac:dyDescent="0.25">
      <c r="B29" t="s">
        <v>1923</v>
      </c>
      <c r="C29" t="s">
        <v>195</v>
      </c>
      <c r="D29">
        <v>0.02</v>
      </c>
      <c r="E29" t="s">
        <v>147</v>
      </c>
      <c r="F29">
        <v>138.75200000000001</v>
      </c>
      <c r="G29">
        <v>138.749</v>
      </c>
      <c r="H29">
        <v>138.46899999999999</v>
      </c>
      <c r="I29" t="s">
        <v>1924</v>
      </c>
      <c r="J29">
        <v>138.71299999999999</v>
      </c>
      <c r="K29">
        <v>-0.14000000000000001</v>
      </c>
      <c r="L29">
        <v>0</v>
      </c>
    </row>
    <row r="30" spans="2:12" x14ac:dyDescent="0.25">
      <c r="B30" t="s">
        <v>1945</v>
      </c>
      <c r="C30" t="s">
        <v>195</v>
      </c>
      <c r="D30">
        <v>0.02</v>
      </c>
      <c r="E30" t="s">
        <v>147</v>
      </c>
      <c r="F30">
        <v>138.982</v>
      </c>
      <c r="G30">
        <v>138.977</v>
      </c>
      <c r="H30">
        <v>138.483</v>
      </c>
      <c r="I30" t="s">
        <v>1946</v>
      </c>
      <c r="J30">
        <v>138.88499999999999</v>
      </c>
      <c r="K30">
        <v>-0.14000000000000001</v>
      </c>
      <c r="L30">
        <v>0</v>
      </c>
    </row>
    <row r="31" spans="2:12" x14ac:dyDescent="0.25">
      <c r="B31" t="s">
        <v>1947</v>
      </c>
      <c r="C31" t="s">
        <v>195</v>
      </c>
      <c r="D31">
        <v>0.02</v>
      </c>
      <c r="E31" t="s">
        <v>147</v>
      </c>
      <c r="F31">
        <v>138.989</v>
      </c>
      <c r="G31">
        <v>138.98699999999999</v>
      </c>
      <c r="H31">
        <v>138.749</v>
      </c>
      <c r="I31" t="s">
        <v>1948</v>
      </c>
      <c r="J31">
        <v>138.88499999999999</v>
      </c>
      <c r="K31">
        <v>-0.14000000000000001</v>
      </c>
      <c r="L31">
        <v>0</v>
      </c>
    </row>
    <row r="32" spans="2:12" x14ac:dyDescent="0.25">
      <c r="B32" t="s">
        <v>1949</v>
      </c>
      <c r="C32" t="s">
        <v>195</v>
      </c>
      <c r="D32">
        <v>0.02</v>
      </c>
      <c r="E32" t="s">
        <v>147</v>
      </c>
      <c r="F32">
        <v>138.97499999999999</v>
      </c>
      <c r="G32">
        <v>139.065</v>
      </c>
      <c r="H32">
        <v>138.761</v>
      </c>
      <c r="I32" t="s">
        <v>1950</v>
      </c>
      <c r="J32">
        <v>138.761</v>
      </c>
      <c r="K32">
        <v>-0.14000000000000001</v>
      </c>
      <c r="L32">
        <v>0</v>
      </c>
    </row>
    <row r="33" spans="2:12" x14ac:dyDescent="0.25">
      <c r="B33" t="s">
        <v>1951</v>
      </c>
      <c r="C33" t="s">
        <v>195</v>
      </c>
      <c r="D33">
        <v>0.02</v>
      </c>
      <c r="E33" t="s">
        <v>147</v>
      </c>
      <c r="F33">
        <v>138.97</v>
      </c>
      <c r="G33">
        <v>139.07</v>
      </c>
      <c r="H33">
        <v>138.75899999999999</v>
      </c>
      <c r="I33" t="s">
        <v>1950</v>
      </c>
      <c r="J33">
        <v>138.75899999999999</v>
      </c>
      <c r="K33">
        <v>-0.14000000000000001</v>
      </c>
      <c r="L33">
        <v>0</v>
      </c>
    </row>
    <row r="34" spans="2:12" x14ac:dyDescent="0.25">
      <c r="B34" t="s">
        <v>1952</v>
      </c>
      <c r="C34" t="s">
        <v>195</v>
      </c>
      <c r="D34">
        <v>0.02</v>
      </c>
      <c r="E34" t="s">
        <v>147</v>
      </c>
      <c r="F34">
        <v>138.66200000000001</v>
      </c>
      <c r="G34">
        <v>138.893</v>
      </c>
      <c r="H34">
        <v>138.488</v>
      </c>
      <c r="I34" t="s">
        <v>1953</v>
      </c>
      <c r="J34">
        <v>138.78399999999999</v>
      </c>
      <c r="K34">
        <v>-0.14000000000000001</v>
      </c>
      <c r="L34">
        <v>0</v>
      </c>
    </row>
    <row r="35" spans="2:12" x14ac:dyDescent="0.25">
      <c r="B35" t="s">
        <v>1954</v>
      </c>
      <c r="C35" t="s">
        <v>195</v>
      </c>
      <c r="D35">
        <v>0.02</v>
      </c>
      <c r="E35" t="s">
        <v>147</v>
      </c>
      <c r="F35">
        <v>138.46100000000001</v>
      </c>
      <c r="G35">
        <v>138.63200000000001</v>
      </c>
      <c r="H35">
        <v>138.35900000000001</v>
      </c>
      <c r="I35" t="s">
        <v>1955</v>
      </c>
      <c r="J35">
        <v>138.61699999999999</v>
      </c>
      <c r="K35">
        <v>-0.14000000000000001</v>
      </c>
      <c r="L35">
        <v>0</v>
      </c>
    </row>
    <row r="36" spans="2:12" x14ac:dyDescent="0.25">
      <c r="B36" t="s">
        <v>1956</v>
      </c>
      <c r="C36" t="s">
        <v>195</v>
      </c>
      <c r="D36">
        <v>0.02</v>
      </c>
      <c r="E36" t="s">
        <v>147</v>
      </c>
      <c r="F36">
        <v>138.46100000000001</v>
      </c>
      <c r="G36">
        <v>138.63499999999999</v>
      </c>
      <c r="H36">
        <v>138.16499999999999</v>
      </c>
      <c r="I36" t="s">
        <v>1957</v>
      </c>
      <c r="J36">
        <v>138.61600000000001</v>
      </c>
      <c r="K36">
        <v>-0.14000000000000001</v>
      </c>
      <c r="L36">
        <v>0</v>
      </c>
    </row>
    <row r="37" spans="2:12" x14ac:dyDescent="0.25">
      <c r="B37" t="s">
        <v>1976</v>
      </c>
      <c r="C37" t="s">
        <v>200</v>
      </c>
      <c r="D37">
        <v>0.02</v>
      </c>
      <c r="E37" t="s">
        <v>147</v>
      </c>
      <c r="F37">
        <v>138.90799999999999</v>
      </c>
      <c r="G37">
        <v>138.84100000000001</v>
      </c>
      <c r="H37">
        <v>139.06100000000001</v>
      </c>
      <c r="I37" t="s">
        <v>1977</v>
      </c>
      <c r="J37">
        <v>139.03200000000001</v>
      </c>
      <c r="K37">
        <v>-0.14000000000000001</v>
      </c>
      <c r="L37">
        <v>0</v>
      </c>
    </row>
    <row r="38" spans="2:12" x14ac:dyDescent="0.25">
      <c r="B38" t="s">
        <v>1978</v>
      </c>
      <c r="C38" t="s">
        <v>200</v>
      </c>
      <c r="D38">
        <v>0.02</v>
      </c>
      <c r="E38" t="s">
        <v>147</v>
      </c>
      <c r="F38">
        <v>138.90899999999999</v>
      </c>
      <c r="G38">
        <v>138.83699999999999</v>
      </c>
      <c r="H38">
        <v>139.06100000000001</v>
      </c>
      <c r="I38" t="s">
        <v>1979</v>
      </c>
      <c r="J38">
        <v>139.03200000000001</v>
      </c>
      <c r="K38">
        <v>-0.14000000000000001</v>
      </c>
      <c r="L38">
        <v>0</v>
      </c>
    </row>
    <row r="39" spans="2:12" x14ac:dyDescent="0.25">
      <c r="B39" t="s">
        <v>1980</v>
      </c>
      <c r="C39" t="s">
        <v>200</v>
      </c>
      <c r="D39">
        <v>0.02</v>
      </c>
      <c r="E39" t="s">
        <v>147</v>
      </c>
      <c r="F39">
        <v>139.37899999999999</v>
      </c>
      <c r="G39">
        <v>139.197</v>
      </c>
      <c r="H39">
        <v>139.60900000000001</v>
      </c>
      <c r="I39" t="s">
        <v>1981</v>
      </c>
      <c r="J39">
        <v>139.286</v>
      </c>
      <c r="K39">
        <v>-0.14000000000000001</v>
      </c>
      <c r="L39">
        <v>0</v>
      </c>
    </row>
    <row r="40" spans="2:12" x14ac:dyDescent="0.25">
      <c r="B40" t="s">
        <v>1982</v>
      </c>
      <c r="C40" t="s">
        <v>200</v>
      </c>
      <c r="D40">
        <v>0.02</v>
      </c>
      <c r="E40" t="s">
        <v>147</v>
      </c>
      <c r="F40">
        <v>139.37899999999999</v>
      </c>
      <c r="G40">
        <v>139.19999999999999</v>
      </c>
      <c r="H40">
        <v>139.47300000000001</v>
      </c>
      <c r="I40" t="s">
        <v>1983</v>
      </c>
      <c r="J40">
        <v>139.27699999999999</v>
      </c>
      <c r="K40">
        <v>-0.14000000000000001</v>
      </c>
      <c r="L40">
        <v>0</v>
      </c>
    </row>
    <row r="41" spans="2:12" x14ac:dyDescent="0.25">
      <c r="B41" t="s">
        <v>1984</v>
      </c>
      <c r="C41" t="s">
        <v>200</v>
      </c>
      <c r="D41">
        <v>0.02</v>
      </c>
      <c r="E41" t="s">
        <v>147</v>
      </c>
      <c r="F41">
        <v>139.37799999999999</v>
      </c>
      <c r="G41">
        <v>139.26900000000001</v>
      </c>
      <c r="H41">
        <v>139.47399999999999</v>
      </c>
      <c r="I41" t="s">
        <v>1985</v>
      </c>
      <c r="J41">
        <v>139.30699999999999</v>
      </c>
      <c r="K41">
        <v>-0.14000000000000001</v>
      </c>
      <c r="L41">
        <v>0</v>
      </c>
    </row>
    <row r="42" spans="2:12" x14ac:dyDescent="0.25">
      <c r="B42" t="s">
        <v>1986</v>
      </c>
      <c r="C42" t="s">
        <v>200</v>
      </c>
      <c r="D42">
        <v>0.02</v>
      </c>
      <c r="E42" t="s">
        <v>147</v>
      </c>
      <c r="F42">
        <v>139.37700000000001</v>
      </c>
      <c r="G42">
        <v>139.27099999999999</v>
      </c>
      <c r="H42">
        <v>139.56200000000001</v>
      </c>
      <c r="I42" t="s">
        <v>1987</v>
      </c>
      <c r="J42">
        <v>139.30799999999999</v>
      </c>
      <c r="K42">
        <v>-0.14000000000000001</v>
      </c>
      <c r="L42">
        <v>0</v>
      </c>
    </row>
    <row r="43" spans="2:12" x14ac:dyDescent="0.25">
      <c r="B43" t="s">
        <v>1988</v>
      </c>
      <c r="C43" t="s">
        <v>200</v>
      </c>
      <c r="D43">
        <v>0.02</v>
      </c>
      <c r="E43" t="s">
        <v>147</v>
      </c>
      <c r="F43">
        <v>140.05000000000001</v>
      </c>
      <c r="G43">
        <v>139.60400000000001</v>
      </c>
      <c r="H43">
        <v>140.274</v>
      </c>
      <c r="I43" t="s">
        <v>1989</v>
      </c>
      <c r="J43">
        <v>140.023</v>
      </c>
      <c r="K43">
        <v>-0.14000000000000001</v>
      </c>
      <c r="L43">
        <v>0</v>
      </c>
    </row>
    <row r="44" spans="2:12" x14ac:dyDescent="0.25">
      <c r="B44" t="s">
        <v>1990</v>
      </c>
      <c r="C44" t="s">
        <v>200</v>
      </c>
      <c r="D44">
        <v>0.02</v>
      </c>
      <c r="E44" t="s">
        <v>147</v>
      </c>
      <c r="F44">
        <v>140.053</v>
      </c>
      <c r="G44">
        <v>139.60400000000001</v>
      </c>
      <c r="H44">
        <v>140.49600000000001</v>
      </c>
      <c r="I44" t="s">
        <v>1991</v>
      </c>
      <c r="J44">
        <v>140.024</v>
      </c>
      <c r="K44">
        <v>-0.14000000000000001</v>
      </c>
      <c r="L44">
        <v>0</v>
      </c>
    </row>
    <row r="45" spans="2:12" x14ac:dyDescent="0.25">
      <c r="B45" t="s">
        <v>1992</v>
      </c>
      <c r="C45" t="s">
        <v>200</v>
      </c>
      <c r="D45">
        <v>0.02</v>
      </c>
      <c r="E45" t="s">
        <v>147</v>
      </c>
      <c r="F45">
        <v>140.059</v>
      </c>
      <c r="G45">
        <v>139.60400000000001</v>
      </c>
      <c r="H45">
        <v>140.709</v>
      </c>
      <c r="I45" t="s">
        <v>1993</v>
      </c>
      <c r="J45">
        <v>140.017</v>
      </c>
      <c r="K45">
        <v>-0.14000000000000001</v>
      </c>
      <c r="L45">
        <v>0</v>
      </c>
    </row>
    <row r="46" spans="2:12" x14ac:dyDescent="0.25">
      <c r="B46" t="s">
        <v>1994</v>
      </c>
      <c r="C46" t="s">
        <v>200</v>
      </c>
      <c r="D46">
        <v>0.02</v>
      </c>
      <c r="E46" t="s">
        <v>147</v>
      </c>
      <c r="F46">
        <v>140.083</v>
      </c>
      <c r="G46">
        <v>139.60400000000001</v>
      </c>
      <c r="H46">
        <v>140.96799999999999</v>
      </c>
      <c r="I46" t="s">
        <v>1995</v>
      </c>
      <c r="J46">
        <v>140.018</v>
      </c>
      <c r="K46">
        <v>-0.14000000000000001</v>
      </c>
      <c r="L46">
        <v>0</v>
      </c>
    </row>
    <row r="47" spans="2:12" x14ac:dyDescent="0.25">
      <c r="B47" t="s">
        <v>1996</v>
      </c>
      <c r="C47" t="s">
        <v>200</v>
      </c>
      <c r="D47">
        <v>0.02</v>
      </c>
      <c r="E47" t="s">
        <v>147</v>
      </c>
      <c r="F47">
        <v>140.09299999999999</v>
      </c>
      <c r="G47">
        <v>139.96</v>
      </c>
      <c r="H47">
        <v>140.273</v>
      </c>
      <c r="I47" t="s">
        <v>1997</v>
      </c>
      <c r="J47">
        <v>140.02600000000001</v>
      </c>
      <c r="K47">
        <v>-0.14000000000000001</v>
      </c>
      <c r="L47">
        <v>0</v>
      </c>
    </row>
    <row r="48" spans="2:12" x14ac:dyDescent="0.25">
      <c r="B48" t="s">
        <v>1998</v>
      </c>
      <c r="C48" t="s">
        <v>200</v>
      </c>
      <c r="D48">
        <v>0.02</v>
      </c>
      <c r="E48" t="s">
        <v>147</v>
      </c>
      <c r="F48">
        <v>140.119</v>
      </c>
      <c r="G48">
        <v>139.964</v>
      </c>
      <c r="H48">
        <v>140.59299999999999</v>
      </c>
      <c r="I48" t="s">
        <v>1999</v>
      </c>
      <c r="J48">
        <v>140.029</v>
      </c>
      <c r="K48">
        <v>-0.14000000000000001</v>
      </c>
      <c r="L48">
        <v>0</v>
      </c>
    </row>
    <row r="49" spans="2:12" x14ac:dyDescent="0.25">
      <c r="B49" t="s">
        <v>2000</v>
      </c>
      <c r="C49" t="s">
        <v>200</v>
      </c>
      <c r="D49">
        <v>0.02</v>
      </c>
      <c r="E49" t="s">
        <v>147</v>
      </c>
      <c r="F49">
        <v>140.12</v>
      </c>
      <c r="G49">
        <v>139.96</v>
      </c>
      <c r="H49">
        <v>0</v>
      </c>
      <c r="I49" t="s">
        <v>2001</v>
      </c>
      <c r="J49">
        <v>140.029</v>
      </c>
      <c r="K49">
        <v>-0.14000000000000001</v>
      </c>
      <c r="L49">
        <v>0</v>
      </c>
    </row>
    <row r="50" spans="2:12" x14ac:dyDescent="0.25">
      <c r="B50" t="s">
        <v>2002</v>
      </c>
      <c r="C50" t="s">
        <v>200</v>
      </c>
      <c r="D50">
        <v>0.02</v>
      </c>
      <c r="E50" t="s">
        <v>147</v>
      </c>
      <c r="F50">
        <v>140.12899999999999</v>
      </c>
      <c r="G50">
        <v>139.96</v>
      </c>
      <c r="H50">
        <v>140.96799999999999</v>
      </c>
      <c r="I50" t="s">
        <v>2003</v>
      </c>
      <c r="J50">
        <v>140.029</v>
      </c>
      <c r="K50">
        <v>-0.14000000000000001</v>
      </c>
      <c r="L50">
        <v>0</v>
      </c>
    </row>
    <row r="51" spans="2:12" x14ac:dyDescent="0.25">
      <c r="B51" t="s">
        <v>2178</v>
      </c>
      <c r="C51" t="s">
        <v>200</v>
      </c>
      <c r="D51">
        <v>0.02</v>
      </c>
      <c r="E51" t="s">
        <v>147</v>
      </c>
      <c r="F51">
        <v>139.85900000000001</v>
      </c>
      <c r="G51">
        <v>139.70099999999999</v>
      </c>
      <c r="H51">
        <v>140.01400000000001</v>
      </c>
      <c r="I51" t="s">
        <v>2179</v>
      </c>
      <c r="J51">
        <v>139.73400000000001</v>
      </c>
      <c r="K51">
        <v>-0.14000000000000001</v>
      </c>
      <c r="L51">
        <v>0</v>
      </c>
    </row>
    <row r="52" spans="2:12" x14ac:dyDescent="0.25">
      <c r="B52" t="s">
        <v>2180</v>
      </c>
      <c r="C52" t="s">
        <v>200</v>
      </c>
      <c r="D52">
        <v>0.02</v>
      </c>
      <c r="E52" t="s">
        <v>147</v>
      </c>
      <c r="F52">
        <v>139.858</v>
      </c>
      <c r="G52">
        <v>139.69900000000001</v>
      </c>
      <c r="H52">
        <v>140.012</v>
      </c>
      <c r="I52" t="s">
        <v>2181</v>
      </c>
      <c r="J52">
        <v>139.73400000000001</v>
      </c>
      <c r="K52">
        <v>-0.14000000000000001</v>
      </c>
      <c r="L52">
        <v>0</v>
      </c>
    </row>
    <row r="53" spans="2:12" x14ac:dyDescent="0.25">
      <c r="B53" t="s">
        <v>2182</v>
      </c>
      <c r="C53" t="s">
        <v>200</v>
      </c>
      <c r="D53">
        <v>0.02</v>
      </c>
      <c r="E53" t="s">
        <v>147</v>
      </c>
      <c r="F53">
        <v>139.93100000000001</v>
      </c>
      <c r="G53">
        <v>139.82300000000001</v>
      </c>
      <c r="H53">
        <v>140.036</v>
      </c>
      <c r="I53" t="s">
        <v>2183</v>
      </c>
      <c r="J53">
        <v>139.82300000000001</v>
      </c>
      <c r="K53">
        <v>-0.14000000000000001</v>
      </c>
      <c r="L53">
        <v>0</v>
      </c>
    </row>
    <row r="54" spans="2:12" x14ac:dyDescent="0.25">
      <c r="B54" t="s">
        <v>2184</v>
      </c>
      <c r="C54" t="s">
        <v>200</v>
      </c>
      <c r="D54">
        <v>0.02</v>
      </c>
      <c r="E54" t="s">
        <v>147</v>
      </c>
      <c r="F54">
        <v>139.93100000000001</v>
      </c>
      <c r="G54">
        <v>139.82300000000001</v>
      </c>
      <c r="H54">
        <v>140.12100000000001</v>
      </c>
      <c r="I54" t="s">
        <v>2183</v>
      </c>
      <c r="J54">
        <v>139.82300000000001</v>
      </c>
      <c r="K54">
        <v>-0.14000000000000001</v>
      </c>
      <c r="L54">
        <v>0</v>
      </c>
    </row>
    <row r="55" spans="2:12" x14ac:dyDescent="0.25">
      <c r="B55" t="s">
        <v>2185</v>
      </c>
      <c r="C55" t="s">
        <v>200</v>
      </c>
      <c r="D55">
        <v>0.02</v>
      </c>
      <c r="E55" t="s">
        <v>147</v>
      </c>
      <c r="F55">
        <v>139.81200000000001</v>
      </c>
      <c r="G55">
        <v>139.82</v>
      </c>
      <c r="H55">
        <v>140.03100000000001</v>
      </c>
      <c r="I55" t="s">
        <v>2186</v>
      </c>
      <c r="J55">
        <v>140.02699999999999</v>
      </c>
      <c r="K55">
        <v>-0.14000000000000001</v>
      </c>
      <c r="L55">
        <v>0</v>
      </c>
    </row>
    <row r="56" spans="2:12" x14ac:dyDescent="0.25">
      <c r="B56" t="s">
        <v>2187</v>
      </c>
      <c r="C56" t="s">
        <v>200</v>
      </c>
      <c r="D56">
        <v>0.02</v>
      </c>
      <c r="E56" t="s">
        <v>147</v>
      </c>
      <c r="F56">
        <v>139.87299999999999</v>
      </c>
      <c r="G56">
        <v>139.881</v>
      </c>
      <c r="H56">
        <v>140.18899999999999</v>
      </c>
      <c r="I56" t="s">
        <v>2188</v>
      </c>
      <c r="J56">
        <v>139.98699999999999</v>
      </c>
      <c r="K56">
        <v>-0.14000000000000001</v>
      </c>
      <c r="L56">
        <v>0</v>
      </c>
    </row>
    <row r="57" spans="2:12" x14ac:dyDescent="0.25">
      <c r="B57" t="s">
        <v>2189</v>
      </c>
      <c r="C57" t="s">
        <v>195</v>
      </c>
      <c r="D57">
        <v>0.02</v>
      </c>
      <c r="E57" t="s">
        <v>147</v>
      </c>
      <c r="F57">
        <v>140.26</v>
      </c>
      <c r="G57">
        <v>140.49600000000001</v>
      </c>
      <c r="H57">
        <v>140.05199999999999</v>
      </c>
      <c r="I57" t="s">
        <v>2190</v>
      </c>
      <c r="J57">
        <v>140.05199999999999</v>
      </c>
      <c r="K57">
        <v>-0.14000000000000001</v>
      </c>
      <c r="L57">
        <v>0</v>
      </c>
    </row>
    <row r="58" spans="2:12" x14ac:dyDescent="0.25">
      <c r="B58" t="s">
        <v>2191</v>
      </c>
      <c r="C58" t="s">
        <v>195</v>
      </c>
      <c r="D58">
        <v>0.02</v>
      </c>
      <c r="E58" t="s">
        <v>147</v>
      </c>
      <c r="F58">
        <v>140.249</v>
      </c>
      <c r="G58">
        <v>140.24</v>
      </c>
      <c r="H58">
        <v>139.858</v>
      </c>
      <c r="I58" t="s">
        <v>2192</v>
      </c>
      <c r="J58">
        <v>140.24</v>
      </c>
      <c r="K58">
        <v>-0.14000000000000001</v>
      </c>
      <c r="L58">
        <v>0</v>
      </c>
    </row>
    <row r="59" spans="2:12" x14ac:dyDescent="0.25">
      <c r="B59" t="s">
        <v>2193</v>
      </c>
      <c r="C59" t="s">
        <v>195</v>
      </c>
      <c r="D59">
        <v>0.04</v>
      </c>
      <c r="E59" t="s">
        <v>147</v>
      </c>
      <c r="F59">
        <v>141.08600000000001</v>
      </c>
      <c r="G59">
        <v>141.18600000000001</v>
      </c>
      <c r="H59">
        <v>140.84399999999999</v>
      </c>
      <c r="I59" t="s">
        <v>2194</v>
      </c>
      <c r="J59">
        <v>141.18600000000001</v>
      </c>
      <c r="K59">
        <v>-0.28000000000000003</v>
      </c>
      <c r="L59">
        <v>0</v>
      </c>
    </row>
    <row r="60" spans="2:12" x14ac:dyDescent="0.25">
      <c r="B60" t="s">
        <v>2195</v>
      </c>
      <c r="C60" t="s">
        <v>200</v>
      </c>
      <c r="D60">
        <v>0.04</v>
      </c>
      <c r="E60" t="s">
        <v>147</v>
      </c>
      <c r="F60">
        <v>141.18</v>
      </c>
      <c r="G60">
        <v>0</v>
      </c>
      <c r="H60">
        <v>141.42500000000001</v>
      </c>
      <c r="I60" t="s">
        <v>2196</v>
      </c>
      <c r="J60">
        <v>141.184</v>
      </c>
      <c r="K60">
        <v>-0.28000000000000003</v>
      </c>
      <c r="L60">
        <v>0</v>
      </c>
    </row>
    <row r="61" spans="2:12" x14ac:dyDescent="0.25">
      <c r="B61" t="s">
        <v>2197</v>
      </c>
      <c r="C61" t="s">
        <v>200</v>
      </c>
      <c r="D61">
        <v>0.04</v>
      </c>
      <c r="E61" t="s">
        <v>147</v>
      </c>
      <c r="F61">
        <v>141.18199999999999</v>
      </c>
      <c r="G61">
        <v>140.99700000000001</v>
      </c>
      <c r="H61">
        <v>141.56100000000001</v>
      </c>
      <c r="I61" t="s">
        <v>2198</v>
      </c>
      <c r="J61">
        <v>141.10300000000001</v>
      </c>
      <c r="K61">
        <v>-0.28000000000000003</v>
      </c>
      <c r="L61">
        <v>0</v>
      </c>
    </row>
    <row r="62" spans="2:12" x14ac:dyDescent="0.25">
      <c r="B62" t="s">
        <v>2199</v>
      </c>
      <c r="C62" t="s">
        <v>195</v>
      </c>
      <c r="D62">
        <v>0.04</v>
      </c>
      <c r="E62" t="s">
        <v>147</v>
      </c>
      <c r="F62">
        <v>142.38999999999999</v>
      </c>
      <c r="G62">
        <v>142.55099999999999</v>
      </c>
      <c r="H62">
        <v>142.02600000000001</v>
      </c>
      <c r="I62" t="s">
        <v>2200</v>
      </c>
      <c r="J62">
        <v>142.47800000000001</v>
      </c>
      <c r="K62">
        <v>-0.28000000000000003</v>
      </c>
      <c r="L62">
        <v>0</v>
      </c>
    </row>
    <row r="63" spans="2:12" x14ac:dyDescent="0.25">
      <c r="B63" t="s">
        <v>2201</v>
      </c>
      <c r="C63" t="s">
        <v>200</v>
      </c>
      <c r="D63">
        <v>0.04</v>
      </c>
      <c r="E63" t="s">
        <v>147</v>
      </c>
      <c r="F63">
        <v>142.57400000000001</v>
      </c>
      <c r="G63">
        <v>142.36500000000001</v>
      </c>
      <c r="H63">
        <v>143.29499999999999</v>
      </c>
      <c r="I63" t="s">
        <v>2202</v>
      </c>
      <c r="J63">
        <v>142.51400000000001</v>
      </c>
      <c r="K63">
        <v>-0.28000000000000003</v>
      </c>
      <c r="L63">
        <v>0</v>
      </c>
    </row>
    <row r="64" spans="2:12" x14ac:dyDescent="0.25">
      <c r="B64" t="s">
        <v>2203</v>
      </c>
      <c r="C64" t="s">
        <v>200</v>
      </c>
      <c r="D64">
        <v>0.01</v>
      </c>
      <c r="E64" t="s">
        <v>147</v>
      </c>
      <c r="F64">
        <v>142.643</v>
      </c>
      <c r="G64">
        <v>142.369</v>
      </c>
      <c r="H64">
        <v>144.02500000000001</v>
      </c>
      <c r="I64" t="s">
        <v>2202</v>
      </c>
      <c r="J64">
        <v>142.517</v>
      </c>
      <c r="K64">
        <v>-7.0000000000000007E-2</v>
      </c>
      <c r="L64">
        <v>0</v>
      </c>
    </row>
    <row r="65" spans="2:12" x14ac:dyDescent="0.25">
      <c r="B65" t="s">
        <v>2204</v>
      </c>
      <c r="C65" t="s">
        <v>195</v>
      </c>
      <c r="D65">
        <v>0.04</v>
      </c>
      <c r="E65" t="s">
        <v>147</v>
      </c>
      <c r="F65">
        <v>142.446</v>
      </c>
      <c r="G65">
        <v>142.61099999999999</v>
      </c>
      <c r="H65">
        <v>142.04300000000001</v>
      </c>
      <c r="I65" t="s">
        <v>2205</v>
      </c>
      <c r="J65">
        <v>142.559</v>
      </c>
      <c r="K65">
        <v>-0.28000000000000003</v>
      </c>
      <c r="L65">
        <v>0</v>
      </c>
    </row>
    <row r="66" spans="2:12" x14ac:dyDescent="0.25">
      <c r="B66" t="s">
        <v>2206</v>
      </c>
      <c r="C66" t="s">
        <v>195</v>
      </c>
      <c r="D66">
        <v>0.04</v>
      </c>
      <c r="E66" t="s">
        <v>147</v>
      </c>
      <c r="F66">
        <v>141.809</v>
      </c>
      <c r="G66">
        <v>141.923</v>
      </c>
      <c r="H66">
        <v>141.66499999999999</v>
      </c>
      <c r="I66" t="s">
        <v>2207</v>
      </c>
      <c r="J66">
        <v>141.852</v>
      </c>
      <c r="K66">
        <v>-0.28000000000000003</v>
      </c>
      <c r="L66">
        <v>0</v>
      </c>
    </row>
    <row r="67" spans="2:12" x14ac:dyDescent="0.25">
      <c r="B67" t="s">
        <v>2208</v>
      </c>
      <c r="C67" t="s">
        <v>200</v>
      </c>
      <c r="D67">
        <v>0.04</v>
      </c>
      <c r="E67" t="s">
        <v>147</v>
      </c>
      <c r="F67">
        <v>141.90799999999999</v>
      </c>
      <c r="G67">
        <v>141.75200000000001</v>
      </c>
      <c r="H67">
        <v>142.548</v>
      </c>
      <c r="I67" t="s">
        <v>2209</v>
      </c>
      <c r="J67">
        <v>141.797</v>
      </c>
      <c r="K67">
        <v>-0.28000000000000003</v>
      </c>
      <c r="L67">
        <v>0</v>
      </c>
    </row>
    <row r="68" spans="2:12" x14ac:dyDescent="0.25">
      <c r="B68" t="s">
        <v>2210</v>
      </c>
      <c r="C68" t="s">
        <v>200</v>
      </c>
      <c r="D68">
        <v>0.04</v>
      </c>
      <c r="E68" t="s">
        <v>147</v>
      </c>
      <c r="F68">
        <v>141.75800000000001</v>
      </c>
      <c r="G68">
        <v>141.57599999999999</v>
      </c>
      <c r="H68">
        <v>141.911</v>
      </c>
      <c r="I68" t="s">
        <v>2211</v>
      </c>
      <c r="J68">
        <v>141.65299999999999</v>
      </c>
      <c r="K68">
        <v>-0.28000000000000003</v>
      </c>
      <c r="L68">
        <v>0</v>
      </c>
    </row>
    <row r="69" spans="2:12" x14ac:dyDescent="0.25">
      <c r="B69" t="s">
        <v>2212</v>
      </c>
      <c r="C69" t="s">
        <v>200</v>
      </c>
      <c r="D69">
        <v>0.04</v>
      </c>
      <c r="E69" t="s">
        <v>147</v>
      </c>
      <c r="F69">
        <v>141.11099999999999</v>
      </c>
      <c r="G69">
        <v>141.11500000000001</v>
      </c>
      <c r="H69">
        <v>141.24100000000001</v>
      </c>
      <c r="I69" t="s">
        <v>2213</v>
      </c>
      <c r="J69">
        <v>141.11500000000001</v>
      </c>
      <c r="K69">
        <v>-0.28000000000000003</v>
      </c>
      <c r="L69">
        <v>0</v>
      </c>
    </row>
    <row r="70" spans="2:12" x14ac:dyDescent="0.25">
      <c r="B70" t="s">
        <v>2214</v>
      </c>
      <c r="C70" t="s">
        <v>195</v>
      </c>
      <c r="D70">
        <v>0.04</v>
      </c>
      <c r="E70" t="s">
        <v>147</v>
      </c>
      <c r="F70">
        <v>141.238</v>
      </c>
      <c r="G70">
        <v>141.233</v>
      </c>
      <c r="H70">
        <v>141.07</v>
      </c>
      <c r="I70" t="s">
        <v>2215</v>
      </c>
      <c r="J70">
        <v>141.196</v>
      </c>
      <c r="K70">
        <v>-0.28000000000000003</v>
      </c>
      <c r="L70">
        <v>0</v>
      </c>
    </row>
    <row r="71" spans="2:12" x14ac:dyDescent="0.25">
      <c r="B71" t="s">
        <v>2216</v>
      </c>
      <c r="C71" t="s">
        <v>195</v>
      </c>
      <c r="D71">
        <v>0.04</v>
      </c>
      <c r="E71" t="s">
        <v>147</v>
      </c>
      <c r="F71">
        <v>141.214</v>
      </c>
      <c r="G71">
        <v>141.535</v>
      </c>
      <c r="H71">
        <v>140.76499999999999</v>
      </c>
      <c r="I71" t="s">
        <v>2217</v>
      </c>
      <c r="J71">
        <v>140.77699999999999</v>
      </c>
      <c r="K71">
        <v>-0.28000000000000003</v>
      </c>
      <c r="L71">
        <v>0</v>
      </c>
    </row>
    <row r="72" spans="2:12" x14ac:dyDescent="0.25">
      <c r="B72" t="s">
        <v>2224</v>
      </c>
      <c r="C72" t="s">
        <v>195</v>
      </c>
      <c r="D72">
        <v>0.04</v>
      </c>
      <c r="E72" t="s">
        <v>147</v>
      </c>
      <c r="F72">
        <v>137.34399999999999</v>
      </c>
      <c r="G72">
        <v>137.57400000000001</v>
      </c>
      <c r="H72">
        <v>136.84899999999999</v>
      </c>
      <c r="I72" t="s">
        <v>2225</v>
      </c>
      <c r="J72">
        <v>136.90100000000001</v>
      </c>
      <c r="K72">
        <v>-0.28000000000000003</v>
      </c>
      <c r="L72">
        <v>0</v>
      </c>
    </row>
    <row r="73" spans="2:12" x14ac:dyDescent="0.25">
      <c r="B73" t="s">
        <v>2226</v>
      </c>
      <c r="C73" t="s">
        <v>195</v>
      </c>
      <c r="D73">
        <v>0.02</v>
      </c>
      <c r="E73" t="s">
        <v>147</v>
      </c>
      <c r="F73">
        <v>138.136</v>
      </c>
      <c r="G73">
        <v>138.37200000000001</v>
      </c>
      <c r="H73">
        <v>137.858</v>
      </c>
      <c r="I73" t="s">
        <v>2227</v>
      </c>
      <c r="J73">
        <v>137.858</v>
      </c>
      <c r="K73">
        <v>-0.14000000000000001</v>
      </c>
      <c r="L73">
        <v>0</v>
      </c>
    </row>
    <row r="74" spans="2:12" x14ac:dyDescent="0.25">
      <c r="B74" t="s">
        <v>2228</v>
      </c>
      <c r="C74" t="s">
        <v>195</v>
      </c>
      <c r="D74">
        <v>0.02</v>
      </c>
      <c r="E74" t="s">
        <v>147</v>
      </c>
      <c r="F74">
        <v>138.11799999999999</v>
      </c>
      <c r="G74">
        <v>138.36500000000001</v>
      </c>
      <c r="H74">
        <v>137.858</v>
      </c>
      <c r="I74" t="s">
        <v>2227</v>
      </c>
      <c r="J74">
        <v>137.858</v>
      </c>
      <c r="K74">
        <v>-0.14000000000000001</v>
      </c>
      <c r="L74">
        <v>0</v>
      </c>
    </row>
    <row r="75" spans="2:12" x14ac:dyDescent="0.25">
      <c r="B75" t="s">
        <v>2229</v>
      </c>
      <c r="C75" t="s">
        <v>195</v>
      </c>
      <c r="D75">
        <v>0.01</v>
      </c>
      <c r="E75" t="s">
        <v>147</v>
      </c>
      <c r="F75">
        <v>137.73099999999999</v>
      </c>
      <c r="G75">
        <v>137.71299999999999</v>
      </c>
      <c r="H75">
        <v>136.916</v>
      </c>
      <c r="I75" t="s">
        <v>2230</v>
      </c>
      <c r="J75">
        <v>137.49700000000001</v>
      </c>
      <c r="K75">
        <v>-7.0000000000000007E-2</v>
      </c>
      <c r="L75">
        <v>0</v>
      </c>
    </row>
    <row r="76" spans="2:12" x14ac:dyDescent="0.25">
      <c r="B76" t="s">
        <v>2231</v>
      </c>
      <c r="C76" t="s">
        <v>195</v>
      </c>
      <c r="D76">
        <v>0.01</v>
      </c>
      <c r="E76" t="s">
        <v>147</v>
      </c>
      <c r="F76">
        <v>137.63800000000001</v>
      </c>
      <c r="G76">
        <v>137.90299999999999</v>
      </c>
      <c r="H76">
        <v>136.92400000000001</v>
      </c>
      <c r="I76" t="s">
        <v>2232</v>
      </c>
      <c r="J76">
        <v>137.62799999999999</v>
      </c>
      <c r="K76">
        <v>-7.0000000000000007E-2</v>
      </c>
      <c r="L76">
        <v>0</v>
      </c>
    </row>
    <row r="77" spans="2:12" x14ac:dyDescent="0.25">
      <c r="B77" t="s">
        <v>2233</v>
      </c>
      <c r="C77" t="s">
        <v>195</v>
      </c>
      <c r="D77">
        <v>0.04</v>
      </c>
      <c r="E77" t="s">
        <v>147</v>
      </c>
      <c r="F77">
        <v>136.435</v>
      </c>
      <c r="G77">
        <v>136.43100000000001</v>
      </c>
      <c r="H77">
        <v>136.107</v>
      </c>
      <c r="I77" t="s">
        <v>2234</v>
      </c>
      <c r="J77">
        <v>136.292</v>
      </c>
      <c r="K77">
        <v>-0.28000000000000003</v>
      </c>
      <c r="L77">
        <v>0</v>
      </c>
    </row>
    <row r="78" spans="2:12" x14ac:dyDescent="0.25">
      <c r="B78" t="s">
        <v>2235</v>
      </c>
      <c r="C78" t="s">
        <v>195</v>
      </c>
      <c r="D78">
        <v>0.04</v>
      </c>
      <c r="E78" t="s">
        <v>147</v>
      </c>
      <c r="F78">
        <v>136.22300000000001</v>
      </c>
      <c r="G78">
        <v>136.21899999999999</v>
      </c>
      <c r="H78">
        <v>135.941</v>
      </c>
      <c r="I78" t="s">
        <v>2236</v>
      </c>
      <c r="J78">
        <v>135.953</v>
      </c>
      <c r="K78">
        <v>-0.28000000000000003</v>
      </c>
      <c r="L78">
        <v>0</v>
      </c>
    </row>
    <row r="79" spans="2:12" x14ac:dyDescent="0.25">
      <c r="B79" t="s">
        <v>2237</v>
      </c>
      <c r="C79" t="s">
        <v>195</v>
      </c>
      <c r="D79">
        <v>0.04</v>
      </c>
      <c r="E79" t="s">
        <v>147</v>
      </c>
      <c r="F79">
        <v>136.095</v>
      </c>
      <c r="G79">
        <v>136.29900000000001</v>
      </c>
      <c r="H79">
        <v>135.76599999999999</v>
      </c>
      <c r="I79" t="s">
        <v>2238</v>
      </c>
      <c r="J79">
        <v>136.29599999999999</v>
      </c>
      <c r="K79">
        <v>-0.28000000000000003</v>
      </c>
      <c r="L79">
        <v>0</v>
      </c>
    </row>
    <row r="80" spans="2:12" x14ac:dyDescent="0.25">
      <c r="B80" t="s">
        <v>2239</v>
      </c>
      <c r="C80" t="s">
        <v>195</v>
      </c>
      <c r="D80">
        <v>0.04</v>
      </c>
      <c r="E80" t="s">
        <v>147</v>
      </c>
      <c r="F80">
        <v>136.28</v>
      </c>
      <c r="G80">
        <v>136.619</v>
      </c>
      <c r="H80">
        <v>135.80500000000001</v>
      </c>
      <c r="I80" t="s">
        <v>2240</v>
      </c>
      <c r="J80">
        <v>136.452</v>
      </c>
      <c r="K80">
        <v>-0.28000000000000003</v>
      </c>
      <c r="L80">
        <v>0</v>
      </c>
    </row>
    <row r="81" spans="2:12" x14ac:dyDescent="0.25">
      <c r="B81" t="s">
        <v>2241</v>
      </c>
      <c r="C81" t="s">
        <v>200</v>
      </c>
      <c r="D81">
        <v>0.04</v>
      </c>
      <c r="E81" t="s">
        <v>147</v>
      </c>
      <c r="F81">
        <v>135.96799999999999</v>
      </c>
      <c r="G81">
        <v>135.518</v>
      </c>
      <c r="H81">
        <v>136.16300000000001</v>
      </c>
      <c r="I81" t="s">
        <v>2242</v>
      </c>
      <c r="J81">
        <v>135.83199999999999</v>
      </c>
      <c r="K81">
        <v>-0.28000000000000003</v>
      </c>
      <c r="L81">
        <v>0</v>
      </c>
    </row>
    <row r="82" spans="2:12" x14ac:dyDescent="0.25">
      <c r="B82" t="s">
        <v>2243</v>
      </c>
      <c r="C82" t="s">
        <v>195</v>
      </c>
      <c r="D82">
        <v>0.04</v>
      </c>
      <c r="E82" t="s">
        <v>147</v>
      </c>
      <c r="F82">
        <v>135.83600000000001</v>
      </c>
      <c r="G82">
        <v>136.00800000000001</v>
      </c>
      <c r="H82">
        <v>135.65899999999999</v>
      </c>
      <c r="I82" t="s">
        <v>2244</v>
      </c>
      <c r="J82">
        <v>135.78800000000001</v>
      </c>
      <c r="K82">
        <v>-0.28000000000000003</v>
      </c>
      <c r="L82">
        <v>0</v>
      </c>
    </row>
    <row r="83" spans="2:12" x14ac:dyDescent="0.25">
      <c r="B83" t="s">
        <v>2245</v>
      </c>
      <c r="C83" t="s">
        <v>195</v>
      </c>
      <c r="D83">
        <v>0.02</v>
      </c>
      <c r="E83" t="s">
        <v>147</v>
      </c>
      <c r="F83">
        <v>135.50700000000001</v>
      </c>
      <c r="G83">
        <v>135.929</v>
      </c>
      <c r="H83">
        <v>134.67500000000001</v>
      </c>
      <c r="I83" t="s">
        <v>2246</v>
      </c>
      <c r="J83">
        <v>135.27000000000001</v>
      </c>
      <c r="K83">
        <v>-0.14000000000000001</v>
      </c>
      <c r="L83">
        <v>0</v>
      </c>
    </row>
    <row r="84" spans="2:12" x14ac:dyDescent="0.25">
      <c r="B84" t="s">
        <v>2245</v>
      </c>
      <c r="C84" t="s">
        <v>195</v>
      </c>
      <c r="D84">
        <v>0.02</v>
      </c>
      <c r="E84" t="s">
        <v>147</v>
      </c>
      <c r="F84">
        <v>135.50700000000001</v>
      </c>
      <c r="G84">
        <v>135.488</v>
      </c>
      <c r="H84">
        <v>134.67500000000001</v>
      </c>
      <c r="I84" t="s">
        <v>2247</v>
      </c>
      <c r="J84">
        <v>135.161</v>
      </c>
      <c r="K84">
        <v>-0.14000000000000001</v>
      </c>
      <c r="L84">
        <v>0</v>
      </c>
    </row>
    <row r="85" spans="2:12" x14ac:dyDescent="0.25">
      <c r="B85" t="s">
        <v>2248</v>
      </c>
      <c r="C85" t="s">
        <v>195</v>
      </c>
      <c r="D85">
        <v>0.03</v>
      </c>
      <c r="E85" t="s">
        <v>147</v>
      </c>
      <c r="F85">
        <v>133.80699999999999</v>
      </c>
      <c r="G85">
        <v>133.916</v>
      </c>
      <c r="H85">
        <v>133.61000000000001</v>
      </c>
      <c r="I85" t="s">
        <v>2249</v>
      </c>
      <c r="J85">
        <v>133.916</v>
      </c>
      <c r="K85">
        <v>-0.21</v>
      </c>
      <c r="L85">
        <v>0</v>
      </c>
    </row>
    <row r="86" spans="2:12" x14ac:dyDescent="0.25">
      <c r="B86" t="s">
        <v>2250</v>
      </c>
      <c r="C86" t="s">
        <v>195</v>
      </c>
      <c r="D86">
        <v>0.01</v>
      </c>
      <c r="E86" t="s">
        <v>147</v>
      </c>
      <c r="F86">
        <v>133.804</v>
      </c>
      <c r="G86">
        <v>133.91800000000001</v>
      </c>
      <c r="H86">
        <v>133.60499999999999</v>
      </c>
      <c r="I86" t="s">
        <v>2251</v>
      </c>
      <c r="J86">
        <v>133.91800000000001</v>
      </c>
      <c r="K86">
        <v>-7.0000000000000007E-2</v>
      </c>
      <c r="L86">
        <v>0</v>
      </c>
    </row>
    <row r="87" spans="2:12" x14ac:dyDescent="0.25">
      <c r="B87" t="s">
        <v>2252</v>
      </c>
      <c r="C87" t="s">
        <v>200</v>
      </c>
      <c r="D87">
        <v>0.04</v>
      </c>
      <c r="E87" t="s">
        <v>147</v>
      </c>
      <c r="F87">
        <v>133.97499999999999</v>
      </c>
      <c r="G87">
        <v>133.97999999999999</v>
      </c>
      <c r="H87">
        <v>134.93100000000001</v>
      </c>
      <c r="I87" t="s">
        <v>2253</v>
      </c>
      <c r="J87">
        <v>133.97999999999999</v>
      </c>
      <c r="K87">
        <v>-0.28000000000000003</v>
      </c>
      <c r="L87">
        <v>0</v>
      </c>
    </row>
    <row r="88" spans="2:12" x14ac:dyDescent="0.25">
      <c r="B88" t="s">
        <v>2254</v>
      </c>
      <c r="C88" t="s">
        <v>200</v>
      </c>
      <c r="D88">
        <v>0.04</v>
      </c>
      <c r="E88" t="s">
        <v>147</v>
      </c>
      <c r="F88">
        <v>134.01499999999999</v>
      </c>
      <c r="G88">
        <v>133.48599999999999</v>
      </c>
      <c r="H88">
        <v>134.50200000000001</v>
      </c>
      <c r="I88" t="s">
        <v>2255</v>
      </c>
      <c r="J88">
        <v>134.50200000000001</v>
      </c>
      <c r="K88">
        <v>-0.28000000000000003</v>
      </c>
      <c r="L88">
        <v>0</v>
      </c>
    </row>
    <row r="89" spans="2:12" x14ac:dyDescent="0.25">
      <c r="B89" t="s">
        <v>2256</v>
      </c>
      <c r="C89" t="s">
        <v>195</v>
      </c>
      <c r="D89">
        <v>0.04</v>
      </c>
      <c r="E89" t="s">
        <v>147</v>
      </c>
      <c r="F89">
        <v>134.215</v>
      </c>
      <c r="G89">
        <v>134.387</v>
      </c>
      <c r="H89">
        <v>133.72999999999999</v>
      </c>
      <c r="I89" t="s">
        <v>2257</v>
      </c>
      <c r="J89">
        <v>134.387</v>
      </c>
      <c r="K89">
        <v>-0.28000000000000003</v>
      </c>
      <c r="L89">
        <v>0</v>
      </c>
    </row>
    <row r="90" spans="2:12" x14ac:dyDescent="0.25">
      <c r="B90" t="s">
        <v>2258</v>
      </c>
      <c r="C90" t="s">
        <v>195</v>
      </c>
      <c r="D90">
        <v>0.04</v>
      </c>
      <c r="E90" t="s">
        <v>147</v>
      </c>
      <c r="F90">
        <v>134.12100000000001</v>
      </c>
      <c r="G90">
        <v>134.59800000000001</v>
      </c>
      <c r="H90">
        <v>133.72999999999999</v>
      </c>
      <c r="I90" t="s">
        <v>2259</v>
      </c>
      <c r="J90">
        <v>133.72999999999999</v>
      </c>
      <c r="K90">
        <v>-0.28000000000000003</v>
      </c>
      <c r="L90">
        <v>0</v>
      </c>
    </row>
    <row r="91" spans="2:12" x14ac:dyDescent="0.25">
      <c r="B91" t="s">
        <v>2260</v>
      </c>
      <c r="C91" t="s">
        <v>195</v>
      </c>
      <c r="D91">
        <v>0.04</v>
      </c>
      <c r="E91" t="s">
        <v>147</v>
      </c>
      <c r="F91">
        <v>133.65799999999999</v>
      </c>
      <c r="G91">
        <v>134.679</v>
      </c>
      <c r="H91">
        <v>133.321</v>
      </c>
      <c r="I91" t="s">
        <v>2261</v>
      </c>
      <c r="J91">
        <v>134.21799999999999</v>
      </c>
      <c r="K91">
        <v>-0.28000000000000003</v>
      </c>
      <c r="L91">
        <v>0</v>
      </c>
    </row>
    <row r="92" spans="2:12" x14ac:dyDescent="0.25">
      <c r="B92" t="s">
        <v>2262</v>
      </c>
      <c r="C92" t="s">
        <v>195</v>
      </c>
      <c r="D92">
        <v>0.04</v>
      </c>
      <c r="E92" t="s">
        <v>147</v>
      </c>
      <c r="F92">
        <v>134.10900000000001</v>
      </c>
      <c r="G92">
        <v>134.70400000000001</v>
      </c>
      <c r="H92">
        <v>133.91499999999999</v>
      </c>
      <c r="I92" t="s">
        <v>2263</v>
      </c>
      <c r="J92">
        <v>134.21799999999999</v>
      </c>
      <c r="K92">
        <v>-0.28000000000000003</v>
      </c>
      <c r="L92">
        <v>0</v>
      </c>
    </row>
    <row r="93" spans="2:12" x14ac:dyDescent="0.25">
      <c r="B93" t="s">
        <v>2264</v>
      </c>
      <c r="C93" t="s">
        <v>195</v>
      </c>
      <c r="D93">
        <v>0.04</v>
      </c>
      <c r="E93" t="s">
        <v>147</v>
      </c>
      <c r="F93">
        <v>134.38999999999999</v>
      </c>
      <c r="G93">
        <v>136.459</v>
      </c>
      <c r="H93">
        <v>134.054</v>
      </c>
      <c r="I93" t="s">
        <v>2265</v>
      </c>
      <c r="J93">
        <v>134.054</v>
      </c>
      <c r="K93">
        <v>-0.28000000000000003</v>
      </c>
      <c r="L93">
        <v>0</v>
      </c>
    </row>
    <row r="94" spans="2:12" x14ac:dyDescent="0.25">
      <c r="B94" t="s">
        <v>2266</v>
      </c>
      <c r="C94" t="s">
        <v>195</v>
      </c>
      <c r="D94">
        <v>0.04</v>
      </c>
      <c r="E94" t="s">
        <v>147</v>
      </c>
      <c r="F94">
        <v>134.45599999999999</v>
      </c>
      <c r="G94">
        <v>134.72</v>
      </c>
      <c r="H94">
        <v>133.75399999999999</v>
      </c>
      <c r="I94" t="s">
        <v>2267</v>
      </c>
      <c r="J94">
        <v>134.249</v>
      </c>
      <c r="K94">
        <v>-0.28000000000000003</v>
      </c>
      <c r="L94">
        <v>0</v>
      </c>
    </row>
    <row r="95" spans="2:12" x14ac:dyDescent="0.25">
      <c r="B95" t="s">
        <v>2268</v>
      </c>
      <c r="C95" t="s">
        <v>195</v>
      </c>
      <c r="D95">
        <v>0.04</v>
      </c>
      <c r="E95" t="s">
        <v>147</v>
      </c>
      <c r="F95">
        <v>134.06100000000001</v>
      </c>
      <c r="G95">
        <v>134.21199999999999</v>
      </c>
      <c r="H95">
        <v>133.70400000000001</v>
      </c>
      <c r="I95" t="s">
        <v>2269</v>
      </c>
      <c r="J95">
        <v>133.898</v>
      </c>
      <c r="K95">
        <v>-0.28000000000000003</v>
      </c>
      <c r="L95">
        <v>0</v>
      </c>
    </row>
    <row r="96" spans="2:12" x14ac:dyDescent="0.25">
      <c r="B96" t="s">
        <v>2270</v>
      </c>
      <c r="C96" t="s">
        <v>200</v>
      </c>
      <c r="D96">
        <v>0.04</v>
      </c>
      <c r="E96" t="s">
        <v>147</v>
      </c>
      <c r="F96">
        <v>134.13800000000001</v>
      </c>
      <c r="G96">
        <v>133.58799999999999</v>
      </c>
      <c r="H96">
        <v>134.49799999999999</v>
      </c>
      <c r="I96" t="s">
        <v>2271</v>
      </c>
      <c r="J96">
        <v>134.47499999999999</v>
      </c>
      <c r="K96">
        <v>-0.28000000000000003</v>
      </c>
      <c r="L96">
        <v>0</v>
      </c>
    </row>
    <row r="97" spans="2:12" x14ac:dyDescent="0.25">
      <c r="B97" t="s">
        <v>2272</v>
      </c>
      <c r="C97" t="s">
        <v>200</v>
      </c>
      <c r="D97">
        <v>0.04</v>
      </c>
      <c r="E97" t="s">
        <v>147</v>
      </c>
      <c r="F97">
        <v>135.899</v>
      </c>
      <c r="G97">
        <v>135.667</v>
      </c>
      <c r="H97">
        <v>136.142</v>
      </c>
      <c r="I97" t="s">
        <v>2273</v>
      </c>
      <c r="J97">
        <v>136.142</v>
      </c>
      <c r="K97">
        <v>-0.28000000000000003</v>
      </c>
      <c r="L97">
        <v>0</v>
      </c>
    </row>
    <row r="98" spans="2:12" x14ac:dyDescent="0.25">
      <c r="B98" t="s">
        <v>2274</v>
      </c>
      <c r="C98" t="s">
        <v>195</v>
      </c>
      <c r="D98">
        <v>0.04</v>
      </c>
      <c r="E98" t="s">
        <v>147</v>
      </c>
      <c r="F98">
        <v>135.79400000000001</v>
      </c>
      <c r="G98">
        <v>135.78299999999999</v>
      </c>
      <c r="H98">
        <v>134.87899999999999</v>
      </c>
      <c r="I98" t="s">
        <v>2275</v>
      </c>
      <c r="J98">
        <v>135.4</v>
      </c>
      <c r="K98">
        <v>-0.28000000000000003</v>
      </c>
      <c r="L98">
        <v>0</v>
      </c>
    </row>
    <row r="99" spans="2:12" x14ac:dyDescent="0.25">
      <c r="B99" t="s">
        <v>2276</v>
      </c>
      <c r="C99" t="s">
        <v>200</v>
      </c>
      <c r="D99">
        <v>0.04</v>
      </c>
      <c r="E99" t="s">
        <v>147</v>
      </c>
      <c r="F99">
        <v>135.76900000000001</v>
      </c>
      <c r="G99">
        <v>135.57599999999999</v>
      </c>
      <c r="H99">
        <v>136.09899999999999</v>
      </c>
      <c r="I99" t="s">
        <v>2277</v>
      </c>
      <c r="J99">
        <v>135.59</v>
      </c>
      <c r="K99">
        <v>-0.28000000000000003</v>
      </c>
      <c r="L99">
        <v>0</v>
      </c>
    </row>
    <row r="100" spans="2:12" x14ac:dyDescent="0.25">
      <c r="B100" t="s">
        <v>2278</v>
      </c>
      <c r="C100" t="s">
        <v>200</v>
      </c>
      <c r="D100">
        <v>0.04</v>
      </c>
      <c r="E100" t="s">
        <v>147</v>
      </c>
      <c r="F100">
        <v>135.69999999999999</v>
      </c>
      <c r="G100">
        <v>135.161</v>
      </c>
      <c r="H100">
        <v>135.98500000000001</v>
      </c>
      <c r="I100" t="s">
        <v>2279</v>
      </c>
      <c r="J100">
        <v>135.98500000000001</v>
      </c>
      <c r="K100">
        <v>-0.28000000000000003</v>
      </c>
      <c r="L100">
        <v>0</v>
      </c>
    </row>
    <row r="101" spans="2:12" x14ac:dyDescent="0.25">
      <c r="B101" t="s">
        <v>2280</v>
      </c>
      <c r="C101" t="s">
        <v>200</v>
      </c>
      <c r="D101">
        <v>0.04</v>
      </c>
      <c r="E101" t="s">
        <v>147</v>
      </c>
      <c r="F101">
        <v>135.48599999999999</v>
      </c>
      <c r="G101">
        <v>135.11000000000001</v>
      </c>
      <c r="H101">
        <v>136.39699999999999</v>
      </c>
      <c r="I101" t="s">
        <v>2281</v>
      </c>
      <c r="J101">
        <v>136.36699999999999</v>
      </c>
      <c r="K101">
        <v>-0.28000000000000003</v>
      </c>
      <c r="L101">
        <v>0</v>
      </c>
    </row>
    <row r="102" spans="2:12" x14ac:dyDescent="0.25">
      <c r="B102" t="s">
        <v>2282</v>
      </c>
      <c r="C102" t="s">
        <v>195</v>
      </c>
      <c r="D102">
        <v>0.04</v>
      </c>
      <c r="E102" t="s">
        <v>147</v>
      </c>
      <c r="F102">
        <v>135.73400000000001</v>
      </c>
      <c r="G102">
        <v>136.30799999999999</v>
      </c>
      <c r="H102">
        <v>135.309</v>
      </c>
      <c r="I102" t="s">
        <v>2283</v>
      </c>
      <c r="J102">
        <v>135.93899999999999</v>
      </c>
      <c r="K102">
        <v>-0.28000000000000003</v>
      </c>
      <c r="L102">
        <v>0</v>
      </c>
    </row>
    <row r="103" spans="2:12" x14ac:dyDescent="0.25">
      <c r="B103" t="s">
        <v>2284</v>
      </c>
      <c r="C103" t="s">
        <v>195</v>
      </c>
      <c r="D103">
        <v>0.04</v>
      </c>
      <c r="E103" t="s">
        <v>147</v>
      </c>
      <c r="F103">
        <v>136.02099999999999</v>
      </c>
      <c r="G103">
        <v>136.31700000000001</v>
      </c>
      <c r="H103">
        <v>135.74</v>
      </c>
      <c r="I103" t="s">
        <v>2285</v>
      </c>
      <c r="J103">
        <v>135.74</v>
      </c>
      <c r="K103">
        <v>-0.28000000000000003</v>
      </c>
      <c r="L103">
        <v>0</v>
      </c>
    </row>
    <row r="104" spans="2:12" x14ac:dyDescent="0.25">
      <c r="B104" t="s">
        <v>2286</v>
      </c>
      <c r="C104" t="s">
        <v>195</v>
      </c>
      <c r="D104">
        <v>0.04</v>
      </c>
      <c r="E104" t="s">
        <v>147</v>
      </c>
      <c r="F104">
        <v>136.01900000000001</v>
      </c>
      <c r="G104">
        <v>136.30000000000001</v>
      </c>
      <c r="H104">
        <v>135.30199999999999</v>
      </c>
      <c r="I104" t="s">
        <v>2287</v>
      </c>
      <c r="J104">
        <v>135.93899999999999</v>
      </c>
      <c r="K104">
        <v>-0.28000000000000003</v>
      </c>
      <c r="L104">
        <v>0</v>
      </c>
    </row>
    <row r="105" spans="2:12" x14ac:dyDescent="0.25">
      <c r="B105" t="s">
        <v>2310</v>
      </c>
      <c r="C105" t="s">
        <v>195</v>
      </c>
      <c r="D105">
        <v>0.04</v>
      </c>
      <c r="E105" t="s">
        <v>147</v>
      </c>
      <c r="F105">
        <v>136.696</v>
      </c>
      <c r="G105">
        <v>137.077</v>
      </c>
      <c r="H105">
        <v>136.422</v>
      </c>
      <c r="I105" t="s">
        <v>2311</v>
      </c>
      <c r="J105">
        <v>137.077</v>
      </c>
      <c r="K105">
        <v>-0.28000000000000003</v>
      </c>
      <c r="L105">
        <v>0</v>
      </c>
    </row>
    <row r="106" spans="2:12" x14ac:dyDescent="0.25">
      <c r="B106" t="s">
        <v>2312</v>
      </c>
      <c r="C106" t="s">
        <v>195</v>
      </c>
      <c r="D106">
        <v>0.01</v>
      </c>
      <c r="E106" t="s">
        <v>147</v>
      </c>
      <c r="F106">
        <v>136.816</v>
      </c>
      <c r="G106">
        <v>137.083</v>
      </c>
      <c r="H106">
        <v>136.41999999999999</v>
      </c>
      <c r="I106" t="s">
        <v>2313</v>
      </c>
      <c r="J106">
        <v>137.083</v>
      </c>
      <c r="K106">
        <v>-7.0000000000000007E-2</v>
      </c>
      <c r="L106">
        <v>0</v>
      </c>
    </row>
    <row r="107" spans="2:12" x14ac:dyDescent="0.25">
      <c r="B107" t="s">
        <v>2314</v>
      </c>
      <c r="C107" t="s">
        <v>195</v>
      </c>
      <c r="D107">
        <v>0.04</v>
      </c>
      <c r="E107" t="s">
        <v>147</v>
      </c>
      <c r="F107">
        <v>136.81</v>
      </c>
      <c r="G107">
        <v>136.91</v>
      </c>
      <c r="H107">
        <v>136.63399999999999</v>
      </c>
      <c r="I107" t="s">
        <v>2315</v>
      </c>
      <c r="J107">
        <v>136.63900000000001</v>
      </c>
      <c r="K107">
        <v>-0.28000000000000003</v>
      </c>
      <c r="L107">
        <v>0</v>
      </c>
    </row>
    <row r="108" spans="2:12" x14ac:dyDescent="0.25">
      <c r="B108" t="s">
        <v>2316</v>
      </c>
      <c r="C108" t="s">
        <v>195</v>
      </c>
      <c r="D108">
        <v>0.04</v>
      </c>
      <c r="E108" t="s">
        <v>147</v>
      </c>
      <c r="F108">
        <v>136.59200000000001</v>
      </c>
      <c r="G108">
        <v>136.923</v>
      </c>
      <c r="H108">
        <v>136.30600000000001</v>
      </c>
      <c r="I108" t="s">
        <v>2317</v>
      </c>
      <c r="J108">
        <v>136.30600000000001</v>
      </c>
      <c r="K108">
        <v>-0.28000000000000003</v>
      </c>
      <c r="L108">
        <v>0</v>
      </c>
    </row>
    <row r="109" spans="2:12" x14ac:dyDescent="0.25">
      <c r="B109" t="s">
        <v>2318</v>
      </c>
      <c r="C109" t="s">
        <v>200</v>
      </c>
      <c r="D109">
        <v>0.04</v>
      </c>
      <c r="E109" t="s">
        <v>147</v>
      </c>
      <c r="F109">
        <v>136.916</v>
      </c>
      <c r="G109">
        <v>136.73500000000001</v>
      </c>
      <c r="H109">
        <v>137.27199999999999</v>
      </c>
      <c r="I109" t="s">
        <v>2319</v>
      </c>
      <c r="J109">
        <v>136.73500000000001</v>
      </c>
      <c r="K109">
        <v>-0.28000000000000003</v>
      </c>
      <c r="L109">
        <v>0</v>
      </c>
    </row>
    <row r="110" spans="2:12" x14ac:dyDescent="0.25">
      <c r="B110" t="s">
        <v>2320</v>
      </c>
      <c r="C110" t="s">
        <v>195</v>
      </c>
      <c r="D110">
        <v>0.04</v>
      </c>
      <c r="E110" t="s">
        <v>147</v>
      </c>
      <c r="F110">
        <v>136.761</v>
      </c>
      <c r="G110">
        <v>136.94399999999999</v>
      </c>
      <c r="H110">
        <v>136.46</v>
      </c>
      <c r="I110" t="s">
        <v>2321</v>
      </c>
      <c r="J110">
        <v>136.91300000000001</v>
      </c>
      <c r="K110">
        <v>-0.28000000000000003</v>
      </c>
      <c r="L110">
        <v>0</v>
      </c>
    </row>
    <row r="111" spans="2:12" x14ac:dyDescent="0.25">
      <c r="B111" t="s">
        <v>2322</v>
      </c>
      <c r="C111" t="s">
        <v>200</v>
      </c>
      <c r="D111">
        <v>0.04</v>
      </c>
      <c r="E111" t="s">
        <v>147</v>
      </c>
      <c r="F111">
        <v>137.21600000000001</v>
      </c>
      <c r="G111">
        <v>136.774</v>
      </c>
      <c r="H111">
        <v>137.35300000000001</v>
      </c>
      <c r="I111" t="s">
        <v>2323</v>
      </c>
      <c r="J111">
        <v>137.24199999999999</v>
      </c>
      <c r="K111">
        <v>-0.28000000000000003</v>
      </c>
      <c r="L111">
        <v>0</v>
      </c>
    </row>
    <row r="112" spans="2:12" x14ac:dyDescent="0.25">
      <c r="B112" t="s">
        <v>2335</v>
      </c>
      <c r="C112" t="s">
        <v>195</v>
      </c>
      <c r="D112">
        <v>0.01</v>
      </c>
      <c r="E112" t="s">
        <v>147</v>
      </c>
      <c r="F112">
        <v>137.70699999999999</v>
      </c>
      <c r="G112">
        <v>137.92099999999999</v>
      </c>
      <c r="H112">
        <v>137.38800000000001</v>
      </c>
      <c r="I112" t="s">
        <v>2336</v>
      </c>
      <c r="J112">
        <v>137.38800000000001</v>
      </c>
      <c r="K112">
        <v>-7.0000000000000007E-2</v>
      </c>
      <c r="L112">
        <v>0</v>
      </c>
    </row>
    <row r="113" spans="2:12" x14ac:dyDescent="0.25">
      <c r="B113" t="s">
        <v>2337</v>
      </c>
      <c r="C113" t="s">
        <v>200</v>
      </c>
      <c r="D113">
        <v>0.04</v>
      </c>
      <c r="E113" t="s">
        <v>147</v>
      </c>
      <c r="F113">
        <v>137.345</v>
      </c>
      <c r="G113">
        <v>137.18299999999999</v>
      </c>
      <c r="H113">
        <v>137.62299999999999</v>
      </c>
      <c r="I113" t="s">
        <v>2338</v>
      </c>
      <c r="J113">
        <v>137.62299999999999</v>
      </c>
      <c r="K113">
        <v>-0.28000000000000003</v>
      </c>
      <c r="L113">
        <v>0</v>
      </c>
    </row>
    <row r="114" spans="2:12" x14ac:dyDescent="0.25">
      <c r="B114" t="s">
        <v>2339</v>
      </c>
      <c r="C114" t="s">
        <v>195</v>
      </c>
      <c r="D114">
        <v>0.04</v>
      </c>
      <c r="E114" t="s">
        <v>147</v>
      </c>
      <c r="F114">
        <v>137.625</v>
      </c>
      <c r="G114">
        <v>137.90100000000001</v>
      </c>
      <c r="H114">
        <v>137.35599999999999</v>
      </c>
      <c r="I114" t="s">
        <v>2340</v>
      </c>
      <c r="J114">
        <v>137.35599999999999</v>
      </c>
      <c r="K114">
        <v>-0.28000000000000003</v>
      </c>
      <c r="L114">
        <v>0</v>
      </c>
    </row>
    <row r="115" spans="2:12" x14ac:dyDescent="0.25">
      <c r="B115" t="s">
        <v>2341</v>
      </c>
      <c r="C115" t="s">
        <v>195</v>
      </c>
      <c r="D115">
        <v>0.04</v>
      </c>
      <c r="E115" t="s">
        <v>147</v>
      </c>
      <c r="F115">
        <v>136.619</v>
      </c>
      <c r="G115">
        <v>136.935</v>
      </c>
      <c r="H115">
        <v>135.864</v>
      </c>
      <c r="I115" t="s">
        <v>2342</v>
      </c>
      <c r="J115">
        <v>136.828</v>
      </c>
      <c r="K115">
        <v>-0.28000000000000003</v>
      </c>
      <c r="L115">
        <v>0</v>
      </c>
    </row>
    <row r="116" spans="2:12" x14ac:dyDescent="0.25">
      <c r="B116" t="s">
        <v>2343</v>
      </c>
      <c r="C116" t="s">
        <v>200</v>
      </c>
      <c r="D116">
        <v>0.04</v>
      </c>
      <c r="E116" t="s">
        <v>147</v>
      </c>
      <c r="F116">
        <v>137.047</v>
      </c>
      <c r="G116">
        <v>136.54</v>
      </c>
      <c r="H116">
        <v>137.65700000000001</v>
      </c>
      <c r="I116" t="s">
        <v>2344</v>
      </c>
      <c r="J116">
        <v>137.03800000000001</v>
      </c>
      <c r="K116">
        <v>-0.28000000000000003</v>
      </c>
      <c r="L116">
        <v>0</v>
      </c>
    </row>
    <row r="117" spans="2:12" x14ac:dyDescent="0.25">
      <c r="B117" t="s">
        <v>2345</v>
      </c>
      <c r="C117" t="s">
        <v>195</v>
      </c>
      <c r="D117">
        <v>0.04</v>
      </c>
      <c r="E117" t="s">
        <v>147</v>
      </c>
      <c r="F117">
        <v>136.41499999999999</v>
      </c>
      <c r="G117">
        <v>136.91399999999999</v>
      </c>
      <c r="H117">
        <v>135.86699999999999</v>
      </c>
      <c r="I117" t="s">
        <v>2346</v>
      </c>
      <c r="J117">
        <v>136.006</v>
      </c>
      <c r="K117">
        <v>-0.28000000000000003</v>
      </c>
      <c r="L117">
        <v>0</v>
      </c>
    </row>
    <row r="118" spans="2:12" x14ac:dyDescent="0.25">
      <c r="B118" t="s">
        <v>2347</v>
      </c>
      <c r="C118" t="s">
        <v>200</v>
      </c>
      <c r="D118">
        <v>0.04</v>
      </c>
      <c r="E118" t="s">
        <v>147</v>
      </c>
      <c r="F118">
        <v>136.38200000000001</v>
      </c>
      <c r="G118">
        <v>0</v>
      </c>
      <c r="H118">
        <v>136.4</v>
      </c>
      <c r="I118" t="s">
        <v>2348</v>
      </c>
      <c r="J118">
        <v>135.85900000000001</v>
      </c>
      <c r="K118">
        <v>-0.28000000000000003</v>
      </c>
      <c r="L118">
        <v>0</v>
      </c>
    </row>
    <row r="119" spans="2:12" x14ac:dyDescent="0.25">
      <c r="B119" t="s">
        <v>2349</v>
      </c>
      <c r="C119" t="s">
        <v>200</v>
      </c>
      <c r="D119">
        <v>0.04</v>
      </c>
      <c r="E119" t="s">
        <v>147</v>
      </c>
      <c r="F119">
        <v>135.803</v>
      </c>
      <c r="G119">
        <v>0</v>
      </c>
      <c r="H119">
        <v>136.33199999999999</v>
      </c>
      <c r="I119" t="s">
        <v>2350</v>
      </c>
      <c r="J119">
        <v>135.86000000000001</v>
      </c>
      <c r="K119">
        <v>-0.28000000000000003</v>
      </c>
      <c r="L119">
        <v>0</v>
      </c>
    </row>
    <row r="120" spans="2:12" x14ac:dyDescent="0.25">
      <c r="B120" t="s">
        <v>2351</v>
      </c>
      <c r="C120" t="s">
        <v>195</v>
      </c>
      <c r="D120">
        <v>0.04</v>
      </c>
      <c r="E120" t="s">
        <v>147</v>
      </c>
      <c r="F120">
        <v>136.93100000000001</v>
      </c>
      <c r="G120">
        <v>137.416</v>
      </c>
      <c r="H120">
        <v>136.30000000000001</v>
      </c>
      <c r="I120" t="s">
        <v>2352</v>
      </c>
      <c r="J120">
        <v>137.15199999999999</v>
      </c>
      <c r="K120">
        <v>-0.28000000000000003</v>
      </c>
      <c r="L120">
        <v>0</v>
      </c>
    </row>
    <row r="121" spans="2:12" x14ac:dyDescent="0.25">
      <c r="B121" t="s">
        <v>2353</v>
      </c>
      <c r="C121" t="s">
        <v>195</v>
      </c>
      <c r="D121">
        <v>0.04</v>
      </c>
      <c r="E121" t="s">
        <v>147</v>
      </c>
      <c r="F121">
        <v>136.785</v>
      </c>
      <c r="G121">
        <v>137.392</v>
      </c>
      <c r="H121">
        <v>135.9</v>
      </c>
      <c r="I121" t="s">
        <v>2354</v>
      </c>
      <c r="J121">
        <v>137.154</v>
      </c>
      <c r="K121">
        <v>-0.28000000000000003</v>
      </c>
      <c r="L121">
        <v>0</v>
      </c>
    </row>
    <row r="122" spans="2:12" x14ac:dyDescent="0.25">
      <c r="B122" t="s">
        <v>2355</v>
      </c>
      <c r="C122" t="s">
        <v>195</v>
      </c>
      <c r="D122">
        <v>1</v>
      </c>
      <c r="E122" t="s">
        <v>147</v>
      </c>
      <c r="F122">
        <v>136.86699999999999</v>
      </c>
      <c r="G122">
        <v>0</v>
      </c>
      <c r="H122">
        <v>136.767</v>
      </c>
      <c r="I122" t="s">
        <v>2356</v>
      </c>
      <c r="J122">
        <v>136.828</v>
      </c>
      <c r="K122">
        <v>-7</v>
      </c>
      <c r="L122">
        <v>0</v>
      </c>
    </row>
    <row r="123" spans="2:12" x14ac:dyDescent="0.25">
      <c r="B123" t="s">
        <v>2357</v>
      </c>
      <c r="C123" t="s">
        <v>200</v>
      </c>
      <c r="D123">
        <v>1</v>
      </c>
      <c r="E123" t="s">
        <v>147</v>
      </c>
      <c r="F123">
        <v>136.81100000000001</v>
      </c>
      <c r="G123">
        <v>0</v>
      </c>
      <c r="H123">
        <v>0</v>
      </c>
      <c r="I123" t="s">
        <v>2358</v>
      </c>
      <c r="J123">
        <v>136.803</v>
      </c>
      <c r="K123">
        <v>-7</v>
      </c>
      <c r="L123">
        <v>0</v>
      </c>
    </row>
    <row r="124" spans="2:12" x14ac:dyDescent="0.25">
      <c r="B124" t="s">
        <v>2359</v>
      </c>
      <c r="C124" t="s">
        <v>195</v>
      </c>
      <c r="D124">
        <v>1</v>
      </c>
      <c r="E124" t="s">
        <v>147</v>
      </c>
      <c r="F124">
        <v>136.80500000000001</v>
      </c>
      <c r="G124">
        <v>0</v>
      </c>
      <c r="H124">
        <v>136.76599999999999</v>
      </c>
      <c r="I124" t="s">
        <v>2360</v>
      </c>
      <c r="J124">
        <v>136.77600000000001</v>
      </c>
      <c r="K124">
        <v>-7</v>
      </c>
      <c r="L124">
        <v>0</v>
      </c>
    </row>
    <row r="125" spans="2:12" x14ac:dyDescent="0.25">
      <c r="B125" t="s">
        <v>2359</v>
      </c>
      <c r="C125" t="s">
        <v>195</v>
      </c>
      <c r="D125">
        <v>1</v>
      </c>
      <c r="E125" t="s">
        <v>147</v>
      </c>
      <c r="F125">
        <v>136.80500000000001</v>
      </c>
      <c r="G125">
        <v>0</v>
      </c>
      <c r="H125">
        <v>0</v>
      </c>
      <c r="I125" t="s">
        <v>2361</v>
      </c>
      <c r="J125">
        <v>136.77600000000001</v>
      </c>
      <c r="K125">
        <v>-7</v>
      </c>
      <c r="L125">
        <v>0</v>
      </c>
    </row>
    <row r="126" spans="2:12" x14ac:dyDescent="0.25">
      <c r="B126" t="s">
        <v>2362</v>
      </c>
      <c r="C126" t="s">
        <v>195</v>
      </c>
      <c r="D126">
        <v>0.1</v>
      </c>
      <c r="E126" t="s">
        <v>147</v>
      </c>
      <c r="F126">
        <v>136.577</v>
      </c>
      <c r="G126">
        <v>0</v>
      </c>
      <c r="H126">
        <v>136.35</v>
      </c>
      <c r="I126" t="s">
        <v>2363</v>
      </c>
      <c r="J126">
        <v>136.48599999999999</v>
      </c>
      <c r="K126">
        <v>-0.7</v>
      </c>
      <c r="L126">
        <v>0</v>
      </c>
    </row>
    <row r="127" spans="2:12" x14ac:dyDescent="0.25">
      <c r="B127" t="s">
        <v>2364</v>
      </c>
      <c r="C127" t="s">
        <v>195</v>
      </c>
      <c r="D127">
        <v>0.1</v>
      </c>
      <c r="E127" t="s">
        <v>147</v>
      </c>
      <c r="F127">
        <v>136.577</v>
      </c>
      <c r="G127">
        <v>0</v>
      </c>
      <c r="H127">
        <v>136.35</v>
      </c>
      <c r="I127" t="s">
        <v>2365</v>
      </c>
      <c r="J127">
        <v>136.49299999999999</v>
      </c>
      <c r="K127">
        <v>-0.7</v>
      </c>
      <c r="L127">
        <v>0</v>
      </c>
    </row>
    <row r="128" spans="2:12" x14ac:dyDescent="0.25">
      <c r="B128" t="s">
        <v>2366</v>
      </c>
      <c r="C128" t="s">
        <v>195</v>
      </c>
      <c r="D128">
        <v>0.1</v>
      </c>
      <c r="E128" t="s">
        <v>147</v>
      </c>
      <c r="F128">
        <v>136.55500000000001</v>
      </c>
      <c r="G128">
        <v>0</v>
      </c>
      <c r="H128">
        <v>136.35</v>
      </c>
      <c r="I128" t="s">
        <v>2363</v>
      </c>
      <c r="J128">
        <v>136.48599999999999</v>
      </c>
      <c r="K128">
        <v>-0.7</v>
      </c>
      <c r="L128">
        <v>0</v>
      </c>
    </row>
    <row r="129" spans="2:12" x14ac:dyDescent="0.25">
      <c r="B129" t="s">
        <v>2367</v>
      </c>
      <c r="C129" t="s">
        <v>195</v>
      </c>
      <c r="D129">
        <v>0.1</v>
      </c>
      <c r="E129" t="s">
        <v>147</v>
      </c>
      <c r="F129">
        <v>136.55799999999999</v>
      </c>
      <c r="G129">
        <v>0</v>
      </c>
      <c r="H129">
        <v>136.35</v>
      </c>
      <c r="I129" t="s">
        <v>2368</v>
      </c>
      <c r="J129">
        <v>136.48599999999999</v>
      </c>
      <c r="K129">
        <v>-0.7</v>
      </c>
      <c r="L129">
        <v>0</v>
      </c>
    </row>
    <row r="130" spans="2:12" x14ac:dyDescent="0.25">
      <c r="B130" t="s">
        <v>2369</v>
      </c>
      <c r="C130" t="s">
        <v>195</v>
      </c>
      <c r="D130">
        <v>0.5</v>
      </c>
      <c r="E130" t="s">
        <v>147</v>
      </c>
      <c r="F130">
        <v>136.53399999999999</v>
      </c>
      <c r="G130">
        <v>0</v>
      </c>
      <c r="H130">
        <v>136.35</v>
      </c>
      <c r="I130" t="s">
        <v>2368</v>
      </c>
      <c r="J130">
        <v>136.48599999999999</v>
      </c>
      <c r="K130">
        <v>-3.5</v>
      </c>
      <c r="L130">
        <v>0</v>
      </c>
    </row>
    <row r="131" spans="2:12" x14ac:dyDescent="0.25">
      <c r="B131" t="s">
        <v>2370</v>
      </c>
      <c r="C131" t="s">
        <v>195</v>
      </c>
      <c r="D131">
        <v>0.5</v>
      </c>
      <c r="E131" t="s">
        <v>147</v>
      </c>
      <c r="F131">
        <v>136.52799999999999</v>
      </c>
      <c r="G131">
        <v>0</v>
      </c>
      <c r="H131">
        <v>136.35</v>
      </c>
      <c r="I131" t="s">
        <v>2371</v>
      </c>
      <c r="J131">
        <v>136.48500000000001</v>
      </c>
      <c r="K131">
        <v>-3.5</v>
      </c>
      <c r="L1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38DC-25A1-4E67-91AE-95FAB93D69E9}">
  <dimension ref="A1:N65"/>
  <sheetViews>
    <sheetView topLeftCell="A47" workbookViewId="0">
      <selection activeCell="B3" sqref="B3:L65"/>
    </sheetView>
  </sheetViews>
  <sheetFormatPr defaultRowHeight="15" x14ac:dyDescent="0.25"/>
  <cols>
    <col min="2" max="2" width="18" bestFit="1" customWidth="1"/>
    <col min="9" max="9" width="18" bestFit="1" customWidth="1"/>
    <col min="11" max="11" width="12.7109375" bestFit="1" customWidth="1"/>
  </cols>
  <sheetData>
    <row r="1" spans="1:14" x14ac:dyDescent="0.25">
      <c r="A1" s="185" t="s">
        <v>3178</v>
      </c>
      <c r="B1" s="185" t="s">
        <v>3566</v>
      </c>
      <c r="C1" s="185" t="s">
        <v>3180</v>
      </c>
      <c r="D1" s="185" t="s">
        <v>3622</v>
      </c>
      <c r="E1" s="185" t="s">
        <v>3623</v>
      </c>
      <c r="F1" s="185" t="s">
        <v>3183</v>
      </c>
      <c r="G1" s="185" t="s">
        <v>71</v>
      </c>
      <c r="H1" s="185" t="s">
        <v>73</v>
      </c>
      <c r="I1" s="185" t="s">
        <v>3570</v>
      </c>
      <c r="J1" s="185" t="s">
        <v>3183</v>
      </c>
      <c r="K1" s="185" t="s">
        <v>3624</v>
      </c>
      <c r="L1" s="185" t="s">
        <v>1148</v>
      </c>
      <c r="M1" s="185" t="s">
        <v>1550</v>
      </c>
      <c r="N1" s="170"/>
    </row>
    <row r="3" spans="1:14" x14ac:dyDescent="0.25">
      <c r="B3" t="s">
        <v>1366</v>
      </c>
      <c r="C3" t="s">
        <v>200</v>
      </c>
      <c r="D3">
        <v>0.04</v>
      </c>
      <c r="E3" t="s">
        <v>147</v>
      </c>
      <c r="F3">
        <v>133.35499999999999</v>
      </c>
      <c r="G3">
        <v>133.35599999999999</v>
      </c>
      <c r="H3">
        <v>133.577</v>
      </c>
      <c r="I3" t="s">
        <v>1367</v>
      </c>
      <c r="J3">
        <v>133.53299999999999</v>
      </c>
      <c r="K3">
        <v>-0.28000000000000003</v>
      </c>
      <c r="L3">
        <v>0</v>
      </c>
    </row>
    <row r="4" spans="1:14" x14ac:dyDescent="0.25">
      <c r="B4" t="s">
        <v>1368</v>
      </c>
      <c r="C4" t="s">
        <v>200</v>
      </c>
      <c r="D4">
        <v>0.01</v>
      </c>
      <c r="E4" t="s">
        <v>147</v>
      </c>
      <c r="F4">
        <v>133.73400000000001</v>
      </c>
      <c r="G4">
        <v>133.732</v>
      </c>
      <c r="H4">
        <v>134.072</v>
      </c>
      <c r="I4" t="s">
        <v>1369</v>
      </c>
      <c r="J4">
        <v>133.732</v>
      </c>
      <c r="K4">
        <v>-7.0000000000000007E-2</v>
      </c>
      <c r="L4">
        <v>0</v>
      </c>
    </row>
    <row r="5" spans="1:14" x14ac:dyDescent="0.25">
      <c r="B5" t="s">
        <v>1370</v>
      </c>
      <c r="C5" t="s">
        <v>200</v>
      </c>
      <c r="D5">
        <v>0.04</v>
      </c>
      <c r="E5" t="s">
        <v>147</v>
      </c>
      <c r="F5">
        <v>133.732</v>
      </c>
      <c r="G5">
        <v>133.739</v>
      </c>
      <c r="H5">
        <v>134.01499999999999</v>
      </c>
      <c r="I5" t="s">
        <v>1371</v>
      </c>
      <c r="J5">
        <v>133.95599999999999</v>
      </c>
      <c r="K5">
        <v>-0.28000000000000003</v>
      </c>
      <c r="L5">
        <v>0</v>
      </c>
    </row>
    <row r="6" spans="1:14" x14ac:dyDescent="0.25">
      <c r="B6" t="s">
        <v>1388</v>
      </c>
      <c r="C6" t="s">
        <v>195</v>
      </c>
      <c r="D6">
        <v>0.04</v>
      </c>
      <c r="E6" t="s">
        <v>147</v>
      </c>
      <c r="F6">
        <v>136.91999999999999</v>
      </c>
      <c r="G6">
        <v>137.05699999999999</v>
      </c>
      <c r="H6">
        <v>136.56700000000001</v>
      </c>
      <c r="I6" t="s">
        <v>1389</v>
      </c>
      <c r="J6">
        <v>137.05699999999999</v>
      </c>
      <c r="K6">
        <v>-0.28000000000000003</v>
      </c>
      <c r="L6">
        <v>0</v>
      </c>
    </row>
    <row r="7" spans="1:14" x14ac:dyDescent="0.25">
      <c r="B7" t="s">
        <v>1390</v>
      </c>
      <c r="C7" t="s">
        <v>195</v>
      </c>
      <c r="D7">
        <v>0.04</v>
      </c>
      <c r="E7" t="s">
        <v>147</v>
      </c>
      <c r="F7">
        <v>136.91399999999999</v>
      </c>
      <c r="G7">
        <v>136.90899999999999</v>
      </c>
      <c r="H7">
        <v>136.56800000000001</v>
      </c>
      <c r="I7" t="s">
        <v>1391</v>
      </c>
      <c r="J7">
        <v>136.69900000000001</v>
      </c>
      <c r="K7">
        <v>-0.28000000000000003</v>
      </c>
      <c r="L7">
        <v>0</v>
      </c>
    </row>
    <row r="8" spans="1:14" x14ac:dyDescent="0.25">
      <c r="B8" t="s">
        <v>1392</v>
      </c>
      <c r="C8" t="s">
        <v>200</v>
      </c>
      <c r="D8">
        <v>0.04</v>
      </c>
      <c r="E8" t="s">
        <v>147</v>
      </c>
      <c r="F8">
        <v>137.71199999999999</v>
      </c>
      <c r="G8">
        <v>137.286</v>
      </c>
      <c r="H8">
        <v>138.25200000000001</v>
      </c>
      <c r="I8" t="s">
        <v>1393</v>
      </c>
      <c r="J8">
        <v>137.286</v>
      </c>
      <c r="K8">
        <v>-0.28000000000000003</v>
      </c>
      <c r="L8">
        <v>0</v>
      </c>
    </row>
    <row r="9" spans="1:14" x14ac:dyDescent="0.25">
      <c r="B9" t="s">
        <v>1394</v>
      </c>
      <c r="C9" t="s">
        <v>200</v>
      </c>
      <c r="D9">
        <v>0.04</v>
      </c>
      <c r="E9" t="s">
        <v>147</v>
      </c>
      <c r="F9">
        <v>138.01599999999999</v>
      </c>
      <c r="G9">
        <v>138.02099999999999</v>
      </c>
      <c r="H9">
        <v>138.55799999999999</v>
      </c>
      <c r="I9" t="s">
        <v>1395</v>
      </c>
      <c r="J9">
        <v>138.55799999999999</v>
      </c>
      <c r="K9">
        <v>-0.28000000000000003</v>
      </c>
      <c r="L9">
        <v>0</v>
      </c>
    </row>
    <row r="10" spans="1:14" x14ac:dyDescent="0.25">
      <c r="B10" t="s">
        <v>1396</v>
      </c>
      <c r="C10" t="s">
        <v>195</v>
      </c>
      <c r="D10">
        <v>0.04</v>
      </c>
      <c r="E10" t="s">
        <v>147</v>
      </c>
      <c r="F10">
        <v>136.66999999999999</v>
      </c>
      <c r="G10">
        <v>136.971</v>
      </c>
      <c r="H10">
        <v>136.38499999999999</v>
      </c>
      <c r="I10" t="s">
        <v>1397</v>
      </c>
      <c r="J10">
        <v>136.971</v>
      </c>
      <c r="K10">
        <v>-0.28000000000000003</v>
      </c>
      <c r="L10">
        <v>0</v>
      </c>
    </row>
    <row r="11" spans="1:14" x14ac:dyDescent="0.25">
      <c r="B11" t="s">
        <v>1398</v>
      </c>
      <c r="C11" t="s">
        <v>200</v>
      </c>
      <c r="D11">
        <v>0.04</v>
      </c>
      <c r="E11" t="s">
        <v>147</v>
      </c>
      <c r="F11">
        <v>137.40100000000001</v>
      </c>
      <c r="G11">
        <v>137.21100000000001</v>
      </c>
      <c r="H11">
        <v>137.96600000000001</v>
      </c>
      <c r="I11" t="s">
        <v>1399</v>
      </c>
      <c r="J11">
        <v>137.31700000000001</v>
      </c>
      <c r="K11">
        <v>-0.28000000000000003</v>
      </c>
      <c r="L11">
        <v>0</v>
      </c>
    </row>
    <row r="12" spans="1:14" x14ac:dyDescent="0.25">
      <c r="B12" t="s">
        <v>1400</v>
      </c>
      <c r="C12" t="s">
        <v>200</v>
      </c>
      <c r="D12">
        <v>0.04</v>
      </c>
      <c r="E12" t="s">
        <v>147</v>
      </c>
      <c r="F12">
        <v>135.607</v>
      </c>
      <c r="G12">
        <v>135.464</v>
      </c>
      <c r="H12">
        <v>135.798</v>
      </c>
      <c r="I12" t="s">
        <v>1401</v>
      </c>
      <c r="J12">
        <v>135.51599999999999</v>
      </c>
      <c r="K12">
        <v>-0.28000000000000003</v>
      </c>
      <c r="L12">
        <v>0</v>
      </c>
    </row>
    <row r="13" spans="1:14" x14ac:dyDescent="0.25">
      <c r="B13" t="s">
        <v>1402</v>
      </c>
      <c r="C13" t="s">
        <v>200</v>
      </c>
      <c r="D13">
        <v>0.04</v>
      </c>
      <c r="E13" t="s">
        <v>147</v>
      </c>
      <c r="F13">
        <v>135.50899999999999</v>
      </c>
      <c r="G13">
        <v>135.303</v>
      </c>
      <c r="H13">
        <v>135.79499999999999</v>
      </c>
      <c r="I13" t="s">
        <v>1403</v>
      </c>
      <c r="J13">
        <v>135.44200000000001</v>
      </c>
      <c r="K13">
        <v>-0.28000000000000003</v>
      </c>
      <c r="L13">
        <v>0</v>
      </c>
    </row>
    <row r="14" spans="1:14" x14ac:dyDescent="0.25">
      <c r="B14" t="s">
        <v>1404</v>
      </c>
      <c r="C14" t="s">
        <v>195</v>
      </c>
      <c r="D14">
        <v>0.04</v>
      </c>
      <c r="E14" t="s">
        <v>147</v>
      </c>
      <c r="F14">
        <v>135.46600000000001</v>
      </c>
      <c r="G14">
        <v>136.06399999999999</v>
      </c>
      <c r="H14">
        <v>134.77000000000001</v>
      </c>
      <c r="I14" t="s">
        <v>1405</v>
      </c>
      <c r="J14">
        <v>135.71899999999999</v>
      </c>
      <c r="K14">
        <v>-0.28000000000000003</v>
      </c>
      <c r="L14">
        <v>0</v>
      </c>
    </row>
    <row r="15" spans="1:14" x14ac:dyDescent="0.25">
      <c r="B15" t="s">
        <v>1484</v>
      </c>
      <c r="C15" t="s">
        <v>195</v>
      </c>
      <c r="D15">
        <v>0.04</v>
      </c>
      <c r="E15" t="s">
        <v>147</v>
      </c>
      <c r="F15">
        <v>134.387</v>
      </c>
      <c r="G15">
        <v>134.72</v>
      </c>
      <c r="H15">
        <v>133.77600000000001</v>
      </c>
      <c r="I15" t="s">
        <v>1485</v>
      </c>
      <c r="J15">
        <v>134.65899999999999</v>
      </c>
      <c r="K15">
        <v>-0.28000000000000003</v>
      </c>
      <c r="L15">
        <v>0</v>
      </c>
    </row>
    <row r="16" spans="1:14" x14ac:dyDescent="0.25">
      <c r="B16" t="s">
        <v>1486</v>
      </c>
      <c r="C16" t="s">
        <v>195</v>
      </c>
      <c r="D16">
        <v>0.04</v>
      </c>
      <c r="E16" t="s">
        <v>147</v>
      </c>
      <c r="F16">
        <v>135.66300000000001</v>
      </c>
      <c r="G16">
        <v>135.90799999999999</v>
      </c>
      <c r="H16">
        <v>135.441</v>
      </c>
      <c r="I16" t="s">
        <v>1487</v>
      </c>
      <c r="J16">
        <v>135.76</v>
      </c>
      <c r="K16">
        <v>-0.28000000000000003</v>
      </c>
      <c r="L16">
        <v>0</v>
      </c>
    </row>
    <row r="17" spans="2:12" x14ac:dyDescent="0.25">
      <c r="B17" t="s">
        <v>1488</v>
      </c>
      <c r="C17" t="s">
        <v>195</v>
      </c>
      <c r="D17">
        <v>0.04</v>
      </c>
      <c r="E17" t="s">
        <v>147</v>
      </c>
      <c r="F17">
        <v>135.678</v>
      </c>
      <c r="G17">
        <v>135.779</v>
      </c>
      <c r="H17">
        <v>135.46899999999999</v>
      </c>
      <c r="I17" t="s">
        <v>1489</v>
      </c>
      <c r="J17">
        <v>135.779</v>
      </c>
      <c r="K17">
        <v>-0.28000000000000003</v>
      </c>
      <c r="L17">
        <v>0</v>
      </c>
    </row>
    <row r="18" spans="2:12" x14ac:dyDescent="0.25">
      <c r="B18" t="s">
        <v>1490</v>
      </c>
      <c r="C18" t="s">
        <v>195</v>
      </c>
      <c r="D18">
        <v>0.04</v>
      </c>
      <c r="E18" t="s">
        <v>147</v>
      </c>
      <c r="F18">
        <v>132.499</v>
      </c>
      <c r="G18">
        <v>132.49199999999999</v>
      </c>
      <c r="H18">
        <v>132.24100000000001</v>
      </c>
      <c r="I18" t="s">
        <v>1491</v>
      </c>
      <c r="J18">
        <v>132.24100000000001</v>
      </c>
      <c r="K18">
        <v>-0.28000000000000003</v>
      </c>
      <c r="L18">
        <v>0</v>
      </c>
    </row>
    <row r="19" spans="2:12" x14ac:dyDescent="0.25">
      <c r="B19" t="s">
        <v>1521</v>
      </c>
      <c r="C19" t="s">
        <v>200</v>
      </c>
      <c r="D19">
        <v>0.04</v>
      </c>
      <c r="E19" t="s">
        <v>147</v>
      </c>
      <c r="F19">
        <v>133.37799999999999</v>
      </c>
      <c r="G19">
        <v>133.232</v>
      </c>
      <c r="H19">
        <v>133.79900000000001</v>
      </c>
      <c r="I19" t="s">
        <v>1522</v>
      </c>
      <c r="J19">
        <v>133.232</v>
      </c>
      <c r="K19">
        <v>-0.28000000000000003</v>
      </c>
      <c r="L19">
        <v>0</v>
      </c>
    </row>
    <row r="20" spans="2:12" x14ac:dyDescent="0.25">
      <c r="B20" t="s">
        <v>1523</v>
      </c>
      <c r="C20" t="s">
        <v>200</v>
      </c>
      <c r="D20">
        <v>0.04</v>
      </c>
      <c r="E20" t="s">
        <v>147</v>
      </c>
      <c r="F20">
        <v>133.376</v>
      </c>
      <c r="G20">
        <v>133.23599999999999</v>
      </c>
      <c r="H20">
        <v>133.79499999999999</v>
      </c>
      <c r="I20" t="s">
        <v>1524</v>
      </c>
      <c r="J20">
        <v>133.23599999999999</v>
      </c>
      <c r="K20">
        <v>-0.28000000000000003</v>
      </c>
      <c r="L20">
        <v>0</v>
      </c>
    </row>
    <row r="21" spans="2:12" x14ac:dyDescent="0.25">
      <c r="B21" t="s">
        <v>1525</v>
      </c>
      <c r="C21" t="s">
        <v>195</v>
      </c>
      <c r="D21">
        <v>0.04</v>
      </c>
      <c r="E21" t="s">
        <v>147</v>
      </c>
      <c r="F21">
        <v>133.39500000000001</v>
      </c>
      <c r="G21">
        <v>133.392</v>
      </c>
      <c r="H21">
        <v>133.22399999999999</v>
      </c>
      <c r="I21" t="s">
        <v>1526</v>
      </c>
      <c r="J21">
        <v>133.22399999999999</v>
      </c>
      <c r="K21">
        <v>-0.28000000000000003</v>
      </c>
      <c r="L21">
        <v>0</v>
      </c>
    </row>
    <row r="22" spans="2:12" x14ac:dyDescent="0.25">
      <c r="B22" t="s">
        <v>1527</v>
      </c>
      <c r="C22" t="s">
        <v>195</v>
      </c>
      <c r="D22">
        <v>0.04</v>
      </c>
      <c r="E22" t="s">
        <v>147</v>
      </c>
      <c r="F22">
        <v>133.34</v>
      </c>
      <c r="G22">
        <v>133.57599999999999</v>
      </c>
      <c r="H22">
        <v>133.01</v>
      </c>
      <c r="I22" t="s">
        <v>1528</v>
      </c>
      <c r="J22">
        <v>133.57599999999999</v>
      </c>
      <c r="K22">
        <v>-0.28000000000000003</v>
      </c>
      <c r="L22">
        <v>0</v>
      </c>
    </row>
    <row r="23" spans="2:12" x14ac:dyDescent="0.25">
      <c r="B23" t="s">
        <v>1529</v>
      </c>
      <c r="C23" t="s">
        <v>195</v>
      </c>
      <c r="D23">
        <v>0.04</v>
      </c>
      <c r="E23" t="s">
        <v>147</v>
      </c>
      <c r="F23">
        <v>132.631</v>
      </c>
      <c r="G23">
        <v>132.62700000000001</v>
      </c>
      <c r="H23">
        <v>132.46700000000001</v>
      </c>
      <c r="I23" t="s">
        <v>1530</v>
      </c>
      <c r="J23">
        <v>132.46700000000001</v>
      </c>
      <c r="K23">
        <v>-0.28000000000000003</v>
      </c>
      <c r="L23">
        <v>0</v>
      </c>
    </row>
    <row r="24" spans="2:12" x14ac:dyDescent="0.25">
      <c r="B24" t="s">
        <v>1575</v>
      </c>
      <c r="C24" t="s">
        <v>200</v>
      </c>
      <c r="D24">
        <v>0.04</v>
      </c>
      <c r="E24" t="s">
        <v>147</v>
      </c>
      <c r="F24">
        <v>132.13499999999999</v>
      </c>
      <c r="G24">
        <v>132.00299999999999</v>
      </c>
      <c r="H24">
        <v>132.64099999999999</v>
      </c>
      <c r="I24" t="s">
        <v>1576</v>
      </c>
      <c r="J24">
        <v>132.00299999999999</v>
      </c>
      <c r="K24">
        <v>-0.28000000000000003</v>
      </c>
      <c r="L24">
        <v>0</v>
      </c>
    </row>
    <row r="25" spans="2:12" x14ac:dyDescent="0.25">
      <c r="B25" t="s">
        <v>1577</v>
      </c>
      <c r="C25" t="s">
        <v>195</v>
      </c>
      <c r="D25">
        <v>0.04</v>
      </c>
      <c r="E25" t="s">
        <v>147</v>
      </c>
      <c r="F25">
        <v>132.04</v>
      </c>
      <c r="G25">
        <v>132.14099999999999</v>
      </c>
      <c r="H25">
        <v>131.89500000000001</v>
      </c>
      <c r="I25" t="s">
        <v>1578</v>
      </c>
      <c r="J25">
        <v>132.14099999999999</v>
      </c>
      <c r="K25">
        <v>-0.28000000000000003</v>
      </c>
      <c r="L25">
        <v>0</v>
      </c>
    </row>
    <row r="26" spans="2:12" x14ac:dyDescent="0.25">
      <c r="B26" t="s">
        <v>1579</v>
      </c>
      <c r="C26" t="s">
        <v>195</v>
      </c>
      <c r="D26">
        <v>0.04</v>
      </c>
      <c r="E26" t="s">
        <v>147</v>
      </c>
      <c r="F26">
        <v>132.303</v>
      </c>
      <c r="G26">
        <v>132.30199999999999</v>
      </c>
      <c r="H26">
        <v>132.13300000000001</v>
      </c>
      <c r="I26" t="s">
        <v>1580</v>
      </c>
      <c r="J26">
        <v>132.184</v>
      </c>
      <c r="K26">
        <v>-0.28000000000000003</v>
      </c>
      <c r="L26">
        <v>0</v>
      </c>
    </row>
    <row r="27" spans="2:12" x14ac:dyDescent="0.25">
      <c r="B27" t="s">
        <v>1581</v>
      </c>
      <c r="C27" t="s">
        <v>200</v>
      </c>
      <c r="D27">
        <v>0.04</v>
      </c>
      <c r="E27" t="s">
        <v>147</v>
      </c>
      <c r="F27">
        <v>134.58199999999999</v>
      </c>
      <c r="G27">
        <v>134.357</v>
      </c>
      <c r="H27">
        <v>134.93299999999999</v>
      </c>
      <c r="I27" t="s">
        <v>1582</v>
      </c>
      <c r="J27">
        <v>134.357</v>
      </c>
      <c r="K27">
        <v>-0.28000000000000003</v>
      </c>
      <c r="L27">
        <v>0</v>
      </c>
    </row>
    <row r="28" spans="2:12" x14ac:dyDescent="0.25">
      <c r="B28" t="s">
        <v>1583</v>
      </c>
      <c r="C28" t="s">
        <v>200</v>
      </c>
      <c r="D28">
        <v>0.04</v>
      </c>
      <c r="E28" t="s">
        <v>147</v>
      </c>
      <c r="F28">
        <v>134.55000000000001</v>
      </c>
      <c r="G28">
        <v>134.33600000000001</v>
      </c>
      <c r="H28">
        <v>134.90299999999999</v>
      </c>
      <c r="I28" t="s">
        <v>1584</v>
      </c>
      <c r="J28">
        <v>134.33600000000001</v>
      </c>
      <c r="K28">
        <v>-0.28000000000000003</v>
      </c>
      <c r="L28">
        <v>0</v>
      </c>
    </row>
    <row r="29" spans="2:12" x14ac:dyDescent="0.25">
      <c r="B29" t="s">
        <v>1585</v>
      </c>
      <c r="C29" t="s">
        <v>195</v>
      </c>
      <c r="D29">
        <v>0.04</v>
      </c>
      <c r="E29" t="s">
        <v>147</v>
      </c>
      <c r="F29">
        <v>133.898</v>
      </c>
      <c r="G29">
        <v>133.89599999999999</v>
      </c>
      <c r="H29">
        <v>133.733</v>
      </c>
      <c r="I29" t="s">
        <v>1586</v>
      </c>
      <c r="J29">
        <v>133.89599999999999</v>
      </c>
      <c r="K29">
        <v>-0.28000000000000003</v>
      </c>
      <c r="L29">
        <v>0</v>
      </c>
    </row>
    <row r="30" spans="2:12" x14ac:dyDescent="0.25">
      <c r="B30" t="s">
        <v>1587</v>
      </c>
      <c r="C30" t="s">
        <v>195</v>
      </c>
      <c r="D30">
        <v>0.04</v>
      </c>
      <c r="E30" t="s">
        <v>147</v>
      </c>
      <c r="F30">
        <v>133.898</v>
      </c>
      <c r="G30">
        <v>133.98400000000001</v>
      </c>
      <c r="H30">
        <v>133.732</v>
      </c>
      <c r="I30" t="s">
        <v>1588</v>
      </c>
      <c r="J30">
        <v>133.98400000000001</v>
      </c>
      <c r="K30">
        <v>-0.28000000000000003</v>
      </c>
      <c r="L30">
        <v>0</v>
      </c>
    </row>
    <row r="31" spans="2:12" x14ac:dyDescent="0.25">
      <c r="B31" t="s">
        <v>1589</v>
      </c>
      <c r="C31" t="s">
        <v>200</v>
      </c>
      <c r="D31">
        <v>0.04</v>
      </c>
      <c r="E31" t="s">
        <v>147</v>
      </c>
      <c r="F31">
        <v>134.012</v>
      </c>
      <c r="G31">
        <v>133.91499999999999</v>
      </c>
      <c r="H31">
        <v>134.15899999999999</v>
      </c>
      <c r="I31" t="s">
        <v>1590</v>
      </c>
      <c r="J31">
        <v>133.91499999999999</v>
      </c>
      <c r="K31">
        <v>-0.28000000000000003</v>
      </c>
      <c r="L31">
        <v>0</v>
      </c>
    </row>
    <row r="32" spans="2:12" x14ac:dyDescent="0.25">
      <c r="B32" t="s">
        <v>1634</v>
      </c>
      <c r="C32" t="s">
        <v>195</v>
      </c>
      <c r="D32">
        <v>0.04</v>
      </c>
      <c r="E32" t="s">
        <v>147</v>
      </c>
      <c r="F32">
        <v>134.51400000000001</v>
      </c>
      <c r="G32">
        <v>134.512</v>
      </c>
      <c r="H32">
        <v>134.34</v>
      </c>
      <c r="I32" t="s">
        <v>1635</v>
      </c>
      <c r="J32">
        <v>134.512</v>
      </c>
      <c r="K32">
        <v>-0.28000000000000003</v>
      </c>
      <c r="L32">
        <v>0</v>
      </c>
    </row>
    <row r="33" spans="2:12" x14ac:dyDescent="0.25">
      <c r="B33" t="s">
        <v>1634</v>
      </c>
      <c r="C33" t="s">
        <v>195</v>
      </c>
      <c r="D33">
        <v>0.04</v>
      </c>
      <c r="E33" t="s">
        <v>147</v>
      </c>
      <c r="F33">
        <v>134.49600000000001</v>
      </c>
      <c r="G33">
        <v>134.578</v>
      </c>
      <c r="H33">
        <v>134.303</v>
      </c>
      <c r="I33" t="s">
        <v>1636</v>
      </c>
      <c r="J33">
        <v>134.578</v>
      </c>
      <c r="K33">
        <v>-0.28000000000000003</v>
      </c>
      <c r="L33">
        <v>0</v>
      </c>
    </row>
    <row r="34" spans="2:12" x14ac:dyDescent="0.25">
      <c r="B34" t="s">
        <v>1637</v>
      </c>
      <c r="C34" t="s">
        <v>200</v>
      </c>
      <c r="D34">
        <v>0.04</v>
      </c>
      <c r="E34" t="s">
        <v>147</v>
      </c>
      <c r="F34">
        <v>134.58799999999999</v>
      </c>
      <c r="G34">
        <v>134.75299999999999</v>
      </c>
      <c r="H34">
        <v>134.88800000000001</v>
      </c>
      <c r="I34" t="s">
        <v>1638</v>
      </c>
      <c r="J34">
        <v>134.88800000000001</v>
      </c>
      <c r="K34">
        <v>-0.28000000000000003</v>
      </c>
      <c r="L34">
        <v>0</v>
      </c>
    </row>
    <row r="35" spans="2:12" x14ac:dyDescent="0.25">
      <c r="B35" t="s">
        <v>1639</v>
      </c>
      <c r="C35" t="s">
        <v>200</v>
      </c>
      <c r="D35">
        <v>0.01</v>
      </c>
      <c r="E35" t="s">
        <v>147</v>
      </c>
      <c r="F35">
        <v>135.22200000000001</v>
      </c>
      <c r="G35">
        <v>135.09399999999999</v>
      </c>
      <c r="H35">
        <v>135.77699999999999</v>
      </c>
      <c r="I35" t="s">
        <v>1640</v>
      </c>
      <c r="J35">
        <v>135.11500000000001</v>
      </c>
      <c r="K35">
        <v>-7.0000000000000007E-2</v>
      </c>
      <c r="L35">
        <v>0</v>
      </c>
    </row>
    <row r="36" spans="2:12" x14ac:dyDescent="0.25">
      <c r="B36" t="s">
        <v>1641</v>
      </c>
      <c r="C36" t="s">
        <v>200</v>
      </c>
      <c r="D36">
        <v>0.04</v>
      </c>
      <c r="E36" t="s">
        <v>147</v>
      </c>
      <c r="F36">
        <v>135.19800000000001</v>
      </c>
      <c r="G36">
        <v>135.19999999999999</v>
      </c>
      <c r="H36">
        <v>135.596</v>
      </c>
      <c r="I36" t="s">
        <v>1642</v>
      </c>
      <c r="J36">
        <v>135.21</v>
      </c>
      <c r="K36">
        <v>-0.28000000000000003</v>
      </c>
      <c r="L36">
        <v>0</v>
      </c>
    </row>
    <row r="37" spans="2:12" x14ac:dyDescent="0.25">
      <c r="B37" t="s">
        <v>1643</v>
      </c>
      <c r="C37" t="s">
        <v>200</v>
      </c>
      <c r="D37">
        <v>0.04</v>
      </c>
      <c r="E37" t="s">
        <v>147</v>
      </c>
      <c r="F37">
        <v>134.738</v>
      </c>
      <c r="G37">
        <v>135.03</v>
      </c>
      <c r="H37">
        <v>135.13800000000001</v>
      </c>
      <c r="I37" t="s">
        <v>1644</v>
      </c>
      <c r="J37">
        <v>135.03</v>
      </c>
      <c r="K37">
        <v>-0.28000000000000003</v>
      </c>
      <c r="L37">
        <v>0</v>
      </c>
    </row>
    <row r="38" spans="2:12" x14ac:dyDescent="0.25">
      <c r="B38" t="s">
        <v>1681</v>
      </c>
      <c r="C38" t="s">
        <v>200</v>
      </c>
      <c r="D38">
        <v>0.04</v>
      </c>
      <c r="E38" t="s">
        <v>147</v>
      </c>
      <c r="F38">
        <v>135.77500000000001</v>
      </c>
      <c r="G38">
        <v>135.702</v>
      </c>
      <c r="H38">
        <v>136.346</v>
      </c>
      <c r="I38" t="s">
        <v>1682</v>
      </c>
      <c r="J38">
        <v>135.702</v>
      </c>
      <c r="K38">
        <v>-0.28000000000000003</v>
      </c>
      <c r="L38">
        <v>0</v>
      </c>
    </row>
    <row r="39" spans="2:12" x14ac:dyDescent="0.25">
      <c r="B39" t="s">
        <v>1683</v>
      </c>
      <c r="C39" t="s">
        <v>195</v>
      </c>
      <c r="D39">
        <v>0.04</v>
      </c>
      <c r="E39" t="s">
        <v>147</v>
      </c>
      <c r="F39">
        <v>135.70699999999999</v>
      </c>
      <c r="G39">
        <v>135.78100000000001</v>
      </c>
      <c r="H39">
        <v>135.459</v>
      </c>
      <c r="I39" t="s">
        <v>1684</v>
      </c>
      <c r="J39">
        <v>135.78100000000001</v>
      </c>
      <c r="K39">
        <v>-0.28000000000000003</v>
      </c>
      <c r="L39">
        <v>0</v>
      </c>
    </row>
    <row r="40" spans="2:12" x14ac:dyDescent="0.25">
      <c r="B40" t="s">
        <v>1685</v>
      </c>
      <c r="C40" t="s">
        <v>200</v>
      </c>
      <c r="D40">
        <v>0.04</v>
      </c>
      <c r="E40" t="s">
        <v>147</v>
      </c>
      <c r="F40">
        <v>135.815</v>
      </c>
      <c r="G40">
        <v>135.61799999999999</v>
      </c>
      <c r="H40">
        <v>136.33799999999999</v>
      </c>
      <c r="I40" t="s">
        <v>1686</v>
      </c>
      <c r="J40">
        <v>135.61799999999999</v>
      </c>
      <c r="K40">
        <v>-0.28000000000000003</v>
      </c>
      <c r="L40">
        <v>0</v>
      </c>
    </row>
    <row r="41" spans="2:12" x14ac:dyDescent="0.25">
      <c r="B41" t="s">
        <v>1708</v>
      </c>
      <c r="C41" t="s">
        <v>195</v>
      </c>
      <c r="D41">
        <v>0.04</v>
      </c>
      <c r="E41" t="s">
        <v>147</v>
      </c>
      <c r="F41">
        <v>134.648</v>
      </c>
      <c r="G41">
        <v>134.76400000000001</v>
      </c>
      <c r="H41">
        <v>134.42400000000001</v>
      </c>
      <c r="I41" t="s">
        <v>1709</v>
      </c>
      <c r="J41">
        <v>134.76400000000001</v>
      </c>
      <c r="K41">
        <v>-0.28000000000000003</v>
      </c>
      <c r="L41">
        <v>0</v>
      </c>
    </row>
    <row r="42" spans="2:12" x14ac:dyDescent="0.25">
      <c r="B42" t="s">
        <v>1710</v>
      </c>
      <c r="C42" t="s">
        <v>200</v>
      </c>
      <c r="D42">
        <v>0.04</v>
      </c>
      <c r="E42" t="s">
        <v>147</v>
      </c>
      <c r="F42">
        <v>134.756</v>
      </c>
      <c r="G42">
        <v>134.58000000000001</v>
      </c>
      <c r="H42">
        <v>135.089</v>
      </c>
      <c r="I42" t="s">
        <v>1711</v>
      </c>
      <c r="J42">
        <v>134.61600000000001</v>
      </c>
      <c r="K42">
        <v>-0.28000000000000003</v>
      </c>
      <c r="L42">
        <v>0</v>
      </c>
    </row>
    <row r="43" spans="2:12" x14ac:dyDescent="0.25">
      <c r="B43" t="s">
        <v>1737</v>
      </c>
      <c r="C43" t="s">
        <v>195</v>
      </c>
      <c r="D43">
        <v>0.04</v>
      </c>
      <c r="E43" t="s">
        <v>147</v>
      </c>
      <c r="F43">
        <v>134.41900000000001</v>
      </c>
      <c r="G43">
        <v>134.501</v>
      </c>
      <c r="H43">
        <v>134.21899999999999</v>
      </c>
      <c r="I43" t="s">
        <v>1738</v>
      </c>
      <c r="J43">
        <v>134.501</v>
      </c>
      <c r="K43">
        <v>-0.28000000000000003</v>
      </c>
      <c r="L43">
        <v>0</v>
      </c>
    </row>
    <row r="44" spans="2:12" x14ac:dyDescent="0.25">
      <c r="B44" t="s">
        <v>1739</v>
      </c>
      <c r="C44" t="s">
        <v>200</v>
      </c>
      <c r="D44">
        <v>0.04</v>
      </c>
      <c r="E44" t="s">
        <v>147</v>
      </c>
      <c r="F44">
        <v>134.49600000000001</v>
      </c>
      <c r="G44">
        <v>134.434</v>
      </c>
      <c r="H44">
        <v>134.636</v>
      </c>
      <c r="I44" t="s">
        <v>1740</v>
      </c>
      <c r="J44">
        <v>134.434</v>
      </c>
      <c r="K44">
        <v>-0.28000000000000003</v>
      </c>
      <c r="L44">
        <v>0</v>
      </c>
    </row>
    <row r="45" spans="2:12" x14ac:dyDescent="0.25">
      <c r="B45" t="s">
        <v>1741</v>
      </c>
      <c r="C45" t="s">
        <v>200</v>
      </c>
      <c r="D45">
        <v>0.04</v>
      </c>
      <c r="E45" t="s">
        <v>147</v>
      </c>
      <c r="F45">
        <v>134.80000000000001</v>
      </c>
      <c r="G45">
        <v>134.803</v>
      </c>
      <c r="H45">
        <v>135.35</v>
      </c>
      <c r="I45" t="s">
        <v>1742</v>
      </c>
      <c r="J45">
        <v>134.803</v>
      </c>
      <c r="K45">
        <v>-0.28000000000000003</v>
      </c>
      <c r="L45">
        <v>0</v>
      </c>
    </row>
    <row r="46" spans="2:12" x14ac:dyDescent="0.25">
      <c r="B46" t="s">
        <v>1743</v>
      </c>
      <c r="C46" t="s">
        <v>1744</v>
      </c>
      <c r="D46">
        <v>0.04</v>
      </c>
      <c r="E46" t="s">
        <v>147</v>
      </c>
      <c r="F46">
        <v>135.46600000000001</v>
      </c>
      <c r="G46">
        <v>0</v>
      </c>
      <c r="H46">
        <v>0</v>
      </c>
      <c r="I46" t="s">
        <v>1745</v>
      </c>
      <c r="J46">
        <v>134.75700000000001</v>
      </c>
      <c r="K46">
        <v>-0.28000000000000003</v>
      </c>
    </row>
    <row r="47" spans="2:12" x14ac:dyDescent="0.25">
      <c r="B47" t="s">
        <v>1746</v>
      </c>
      <c r="C47" t="s">
        <v>195</v>
      </c>
      <c r="D47">
        <v>0.04</v>
      </c>
      <c r="E47" t="s">
        <v>147</v>
      </c>
      <c r="F47">
        <v>134.75</v>
      </c>
      <c r="G47">
        <v>134.87899999999999</v>
      </c>
      <c r="H47">
        <v>134.57300000000001</v>
      </c>
      <c r="I47" t="s">
        <v>1747</v>
      </c>
      <c r="J47">
        <v>134.87899999999999</v>
      </c>
      <c r="K47">
        <v>-0.28000000000000003</v>
      </c>
      <c r="L47">
        <v>0</v>
      </c>
    </row>
    <row r="48" spans="2:12" x14ac:dyDescent="0.25">
      <c r="B48" t="s">
        <v>1748</v>
      </c>
      <c r="C48" t="s">
        <v>195</v>
      </c>
      <c r="D48">
        <v>0.04</v>
      </c>
      <c r="E48" t="s">
        <v>147</v>
      </c>
      <c r="F48">
        <v>134.94999999999999</v>
      </c>
      <c r="G48">
        <v>134.94399999999999</v>
      </c>
      <c r="H48">
        <v>134.72</v>
      </c>
      <c r="I48" t="s">
        <v>1749</v>
      </c>
      <c r="J48">
        <v>134.94399999999999</v>
      </c>
      <c r="K48">
        <v>-0.28000000000000003</v>
      </c>
      <c r="L48">
        <v>0</v>
      </c>
    </row>
    <row r="49" spans="2:12" x14ac:dyDescent="0.25">
      <c r="B49" t="s">
        <v>1750</v>
      </c>
      <c r="C49" t="s">
        <v>200</v>
      </c>
      <c r="D49">
        <v>0.04</v>
      </c>
      <c r="E49" t="s">
        <v>147</v>
      </c>
      <c r="F49">
        <v>135.02199999999999</v>
      </c>
      <c r="G49">
        <v>134.60900000000001</v>
      </c>
      <c r="H49">
        <v>135.34</v>
      </c>
      <c r="I49" t="s">
        <v>1751</v>
      </c>
      <c r="J49">
        <v>134.60900000000001</v>
      </c>
      <c r="K49">
        <v>-0.28000000000000003</v>
      </c>
      <c r="L49">
        <v>0</v>
      </c>
    </row>
    <row r="50" spans="2:12" x14ac:dyDescent="0.25">
      <c r="B50" t="s">
        <v>1752</v>
      </c>
      <c r="C50" t="s">
        <v>1753</v>
      </c>
      <c r="D50">
        <v>0.04</v>
      </c>
      <c r="E50" t="s">
        <v>147</v>
      </c>
      <c r="F50">
        <v>135.12</v>
      </c>
      <c r="G50">
        <v>134.94</v>
      </c>
      <c r="H50">
        <v>135.34</v>
      </c>
      <c r="I50" t="s">
        <v>1754</v>
      </c>
      <c r="J50">
        <v>134.51400000000001</v>
      </c>
      <c r="K50">
        <v>-0.28000000000000003</v>
      </c>
    </row>
    <row r="51" spans="2:12" x14ac:dyDescent="0.25">
      <c r="B51" t="s">
        <v>1755</v>
      </c>
      <c r="C51" t="s">
        <v>195</v>
      </c>
      <c r="D51">
        <v>0.1</v>
      </c>
      <c r="E51" t="s">
        <v>147</v>
      </c>
      <c r="F51">
        <v>134.518</v>
      </c>
      <c r="G51">
        <v>135.10599999999999</v>
      </c>
      <c r="H51">
        <v>134.08000000000001</v>
      </c>
      <c r="I51" t="s">
        <v>1756</v>
      </c>
      <c r="J51">
        <v>134.68700000000001</v>
      </c>
      <c r="K51">
        <v>-0.7</v>
      </c>
      <c r="L51">
        <v>0</v>
      </c>
    </row>
    <row r="52" spans="2:12" x14ac:dyDescent="0.25">
      <c r="B52" t="s">
        <v>1757</v>
      </c>
      <c r="C52" t="s">
        <v>195</v>
      </c>
      <c r="D52">
        <v>0.1</v>
      </c>
      <c r="E52" t="s">
        <v>147</v>
      </c>
      <c r="F52">
        <v>134.536</v>
      </c>
      <c r="G52">
        <v>135.12899999999999</v>
      </c>
      <c r="H52">
        <v>134.08699999999999</v>
      </c>
      <c r="I52" t="s">
        <v>1758</v>
      </c>
      <c r="J52">
        <v>134.68700000000001</v>
      </c>
      <c r="K52">
        <v>-0.7</v>
      </c>
      <c r="L52">
        <v>0</v>
      </c>
    </row>
    <row r="53" spans="2:12" x14ac:dyDescent="0.25">
      <c r="B53" t="s">
        <v>1759</v>
      </c>
      <c r="C53" t="s">
        <v>195</v>
      </c>
      <c r="D53">
        <v>0.1</v>
      </c>
      <c r="E53" t="s">
        <v>147</v>
      </c>
      <c r="F53">
        <v>134.47999999999999</v>
      </c>
      <c r="G53">
        <v>135.09200000000001</v>
      </c>
      <c r="H53">
        <v>134.09800000000001</v>
      </c>
      <c r="I53" t="s">
        <v>1760</v>
      </c>
      <c r="J53">
        <v>134.68899999999999</v>
      </c>
      <c r="K53">
        <v>-0.7</v>
      </c>
      <c r="L53">
        <v>0</v>
      </c>
    </row>
    <row r="54" spans="2:12" x14ac:dyDescent="0.25">
      <c r="B54" t="s">
        <v>1761</v>
      </c>
      <c r="C54" t="s">
        <v>200</v>
      </c>
      <c r="D54">
        <v>1</v>
      </c>
      <c r="E54" t="s">
        <v>147</v>
      </c>
      <c r="F54">
        <v>134.69499999999999</v>
      </c>
      <c r="G54">
        <v>134.71</v>
      </c>
      <c r="H54">
        <v>134.86000000000001</v>
      </c>
      <c r="I54" t="s">
        <v>1762</v>
      </c>
      <c r="J54">
        <v>134.86000000000001</v>
      </c>
      <c r="K54">
        <v>-7</v>
      </c>
      <c r="L54">
        <v>0</v>
      </c>
    </row>
    <row r="55" spans="2:12" x14ac:dyDescent="0.25">
      <c r="B55" t="s">
        <v>1763</v>
      </c>
      <c r="C55" t="s">
        <v>200</v>
      </c>
      <c r="D55">
        <v>1</v>
      </c>
      <c r="E55" t="s">
        <v>147</v>
      </c>
      <c r="F55">
        <v>134.69900000000001</v>
      </c>
      <c r="G55">
        <v>134.71299999999999</v>
      </c>
      <c r="H55">
        <v>134.86500000000001</v>
      </c>
      <c r="I55" t="s">
        <v>1764</v>
      </c>
      <c r="J55">
        <v>134.86500000000001</v>
      </c>
      <c r="K55">
        <v>-7</v>
      </c>
      <c r="L55">
        <v>0</v>
      </c>
    </row>
    <row r="56" spans="2:12" x14ac:dyDescent="0.25">
      <c r="B56" t="s">
        <v>1765</v>
      </c>
      <c r="C56" t="s">
        <v>200</v>
      </c>
      <c r="D56">
        <v>1</v>
      </c>
      <c r="E56" t="s">
        <v>147</v>
      </c>
      <c r="F56">
        <v>134.70699999999999</v>
      </c>
      <c r="G56">
        <v>134.715</v>
      </c>
      <c r="H56">
        <v>134.87</v>
      </c>
      <c r="I56" t="s">
        <v>1764</v>
      </c>
      <c r="J56">
        <v>134.87</v>
      </c>
      <c r="K56">
        <v>-7</v>
      </c>
      <c r="L56">
        <v>0</v>
      </c>
    </row>
    <row r="57" spans="2:12" x14ac:dyDescent="0.25">
      <c r="B57" t="s">
        <v>1793</v>
      </c>
      <c r="C57" t="s">
        <v>200</v>
      </c>
      <c r="D57">
        <v>0.04</v>
      </c>
      <c r="E57" t="s">
        <v>147</v>
      </c>
      <c r="F57">
        <v>134.42699999999999</v>
      </c>
      <c r="G57">
        <v>134.43</v>
      </c>
      <c r="H57">
        <v>134.58699999999999</v>
      </c>
      <c r="I57" t="s">
        <v>1794</v>
      </c>
      <c r="J57">
        <v>134.43</v>
      </c>
      <c r="K57">
        <v>-0.28000000000000003</v>
      </c>
      <c r="L57">
        <v>0</v>
      </c>
    </row>
    <row r="58" spans="2:12" x14ac:dyDescent="0.25">
      <c r="B58" t="s">
        <v>1795</v>
      </c>
      <c r="C58" t="s">
        <v>200</v>
      </c>
      <c r="D58">
        <v>0.02</v>
      </c>
      <c r="E58" t="s">
        <v>147</v>
      </c>
      <c r="F58">
        <v>134.43700000000001</v>
      </c>
      <c r="G58">
        <v>134.33099999999999</v>
      </c>
      <c r="H58">
        <v>134.601</v>
      </c>
      <c r="I58" t="s">
        <v>1796</v>
      </c>
      <c r="J58">
        <v>134.49199999999999</v>
      </c>
      <c r="K58">
        <v>-0.14000000000000001</v>
      </c>
      <c r="L58">
        <v>0</v>
      </c>
    </row>
    <row r="59" spans="2:12" x14ac:dyDescent="0.25">
      <c r="B59" t="s">
        <v>1797</v>
      </c>
      <c r="C59" t="s">
        <v>195</v>
      </c>
      <c r="D59">
        <v>0.04</v>
      </c>
      <c r="E59" t="s">
        <v>147</v>
      </c>
      <c r="F59">
        <v>134.405</v>
      </c>
      <c r="G59">
        <v>134.49700000000001</v>
      </c>
      <c r="H59">
        <v>0</v>
      </c>
      <c r="I59" t="s">
        <v>1798</v>
      </c>
      <c r="J59">
        <v>134.4</v>
      </c>
      <c r="K59">
        <v>-0.28000000000000003</v>
      </c>
      <c r="L59">
        <v>0</v>
      </c>
    </row>
    <row r="60" spans="2:12" x14ac:dyDescent="0.25">
      <c r="B60" t="s">
        <v>1795</v>
      </c>
      <c r="C60" t="s">
        <v>200</v>
      </c>
      <c r="D60">
        <v>0.02</v>
      </c>
      <c r="E60" t="s">
        <v>147</v>
      </c>
      <c r="F60">
        <v>134.43700000000001</v>
      </c>
      <c r="G60">
        <v>134.44</v>
      </c>
      <c r="H60">
        <v>134.601</v>
      </c>
      <c r="I60" t="s">
        <v>1799</v>
      </c>
      <c r="J60">
        <v>134.488</v>
      </c>
      <c r="K60">
        <v>-0.14000000000000001</v>
      </c>
      <c r="L60">
        <v>0</v>
      </c>
    </row>
    <row r="61" spans="2:12" x14ac:dyDescent="0.25">
      <c r="B61" t="s">
        <v>1800</v>
      </c>
      <c r="C61" t="s">
        <v>200</v>
      </c>
      <c r="D61">
        <v>0.04</v>
      </c>
      <c r="E61" t="s">
        <v>147</v>
      </c>
      <c r="F61">
        <v>134.25800000000001</v>
      </c>
      <c r="G61">
        <v>134.18700000000001</v>
      </c>
      <c r="H61">
        <v>134.32400000000001</v>
      </c>
      <c r="I61" t="s">
        <v>1801</v>
      </c>
      <c r="J61">
        <v>134.19499999999999</v>
      </c>
      <c r="K61">
        <v>-0.28000000000000003</v>
      </c>
      <c r="L61">
        <v>0</v>
      </c>
    </row>
    <row r="62" spans="2:12" x14ac:dyDescent="0.25">
      <c r="B62" t="s">
        <v>1802</v>
      </c>
      <c r="C62" t="s">
        <v>200</v>
      </c>
      <c r="D62">
        <v>0.04</v>
      </c>
      <c r="E62" t="s">
        <v>147</v>
      </c>
      <c r="F62">
        <v>134.26499999999999</v>
      </c>
      <c r="G62">
        <v>134.26900000000001</v>
      </c>
      <c r="H62">
        <v>134.39099999999999</v>
      </c>
      <c r="I62" t="s">
        <v>1803</v>
      </c>
      <c r="J62">
        <v>134.26900000000001</v>
      </c>
      <c r="K62">
        <v>-0.28000000000000003</v>
      </c>
      <c r="L62">
        <v>0</v>
      </c>
    </row>
    <row r="63" spans="2:12" x14ac:dyDescent="0.25">
      <c r="B63" t="s">
        <v>1804</v>
      </c>
      <c r="C63" t="s">
        <v>195</v>
      </c>
      <c r="D63">
        <v>1</v>
      </c>
      <c r="E63" t="s">
        <v>147</v>
      </c>
      <c r="F63">
        <v>134.357</v>
      </c>
      <c r="G63">
        <v>134.452</v>
      </c>
      <c r="H63">
        <v>134.28200000000001</v>
      </c>
      <c r="I63" t="s">
        <v>1805</v>
      </c>
      <c r="J63">
        <v>134.352</v>
      </c>
      <c r="K63">
        <v>-7</v>
      </c>
      <c r="L63">
        <v>0</v>
      </c>
    </row>
    <row r="64" spans="2:12" x14ac:dyDescent="0.25">
      <c r="B64" t="s">
        <v>1806</v>
      </c>
      <c r="C64" t="s">
        <v>195</v>
      </c>
      <c r="D64">
        <v>1</v>
      </c>
      <c r="E64" t="s">
        <v>147</v>
      </c>
      <c r="F64">
        <v>134.34399999999999</v>
      </c>
      <c r="G64">
        <v>134.446</v>
      </c>
      <c r="H64">
        <v>134.28399999999999</v>
      </c>
      <c r="I64" t="s">
        <v>1807</v>
      </c>
      <c r="J64">
        <v>134.34100000000001</v>
      </c>
      <c r="K64">
        <v>-7</v>
      </c>
      <c r="L64">
        <v>0</v>
      </c>
    </row>
    <row r="65" spans="2:12" x14ac:dyDescent="0.25">
      <c r="B65" t="s">
        <v>1808</v>
      </c>
      <c r="C65" t="s">
        <v>195</v>
      </c>
      <c r="D65">
        <v>1</v>
      </c>
      <c r="E65" t="s">
        <v>147</v>
      </c>
      <c r="F65">
        <v>134.333</v>
      </c>
      <c r="G65">
        <v>134.459</v>
      </c>
      <c r="H65">
        <v>134.28200000000001</v>
      </c>
      <c r="I65" t="s">
        <v>1809</v>
      </c>
      <c r="J65">
        <v>134.33699999999999</v>
      </c>
      <c r="K65">
        <v>-7</v>
      </c>
      <c r="L6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171</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GJStats</vt:lpstr>
      <vt:lpstr>Sheet1</vt:lpstr>
      <vt:lpstr>FTMODemo10K.1</vt:lpstr>
      <vt:lpstr>FTMODemo50k.1</vt:lpstr>
      <vt:lpstr>FXTMDemo.1</vt:lpstr>
      <vt:lpstr>BitacoraFXTM.1</vt:lpstr>
      <vt:lpstr>BITACORAXM.1</vt:lpstr>
      <vt:lpstr>BITACORAIC2.1</vt:lpstr>
      <vt:lpstr>BITACORAIC.1</vt:lpstr>
      <vt:lpstr>BITACORA GBPJPY EverFX.1</vt:lpstr>
      <vt:lpstr>FTMODemo10k</vt:lpstr>
      <vt:lpstr>FTMODemo50k</vt:lpstr>
      <vt:lpstr>FXTMDemo</vt:lpstr>
      <vt:lpstr>BitacoraFXTM</vt:lpstr>
      <vt:lpstr>BITACORAXM</vt:lpstr>
      <vt:lpstr>BITACORAIC2</vt:lpstr>
      <vt:lpstr>BITACORAIC</vt:lpstr>
      <vt:lpstr>BITACORA GBPJPY EverFX</vt:lpstr>
      <vt:lpstr>BITACORA GBPJPY FXCM</vt:lpstr>
      <vt:lpstr>Volatilidad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Flia DuarteMorales</dc:creator>
  <dc:description/>
  <cp:lastModifiedBy>Windows User</cp:lastModifiedBy>
  <cp:revision>69</cp:revision>
  <dcterms:created xsi:type="dcterms:W3CDTF">2016-03-21T17:57:51Z</dcterms:created>
  <dcterms:modified xsi:type="dcterms:W3CDTF">2022-03-07T15:39:31Z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