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grantes del Grupo" sheetId="1" r:id="rId3"/>
    <sheet state="hidden" name="Hoja2" sheetId="2" r:id="rId4"/>
    <sheet state="visible" name="Lineas grupo" sheetId="3" r:id="rId5"/>
    <sheet state="visible" name="Articulos" sheetId="4" r:id="rId6"/>
    <sheet state="visible" name="Libros y Capitulos de Libros" sheetId="5" r:id="rId7"/>
    <sheet state="visible" name="GC_IMP" sheetId="6" r:id="rId8"/>
    <sheet state="visible" name="CeIT" sheetId="7" r:id="rId9"/>
    <sheet state="visible" name="EC y WP" sheetId="8" r:id="rId10"/>
    <sheet state="visible" name="Trabajos de Pregrado" sheetId="9" r:id="rId11"/>
    <sheet state="visible" name="Tesis de Doctorado" sheetId="10" r:id="rId12"/>
    <sheet state="visible" name="Tesis de Maestria" sheetId="11" r:id="rId13"/>
    <sheet state="visible" name="Organización eventos" sheetId="12" r:id="rId14"/>
    <sheet state="visible" name="Redes" sheetId="13" r:id="rId15"/>
  </sheets>
  <definedNames>
    <definedName hidden="1" localSheetId="4" name="_xlnm._FilterDatabase">'Libros y Capitulos de Libros'!$B$3:$K$12</definedName>
    <definedName hidden="1" localSheetId="3" name="_xlnm._FilterDatabase">Articulos!$A$5:$U$138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Este GI no se presento a la convocatoria de medición 2014, los resultados fueron tomados de la medición del 2013</t>
      </text>
    </comment>
    <comment authorId="0" ref="G5">
      <text>
        <t xml:space="preserve">Usuario de Microsoft Office:
Agregar de que país es  la publicación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Organizador:
Es el encargado de coordinar todas las actividades para la realización del evento
</t>
      </text>
    </comment>
    <comment authorId="0" ref="E4">
      <text>
        <t xml:space="preserve">Usuario:
Cooperativa: entidad que ayuda a la organizadora para la realización del evento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El Grupo no registra producción en libros. 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Articulos, Capitulo de libros, Libros ó Cartillas o manuales</t>
      </text>
    </comment>
    <comment authorId="0" ref="H8">
      <text>
        <t xml:space="preserve">periodico, revista, editorial, otros.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Usuario de Microsoft Office:
Agregar la ciudad y el pais donde se desarrollo</t>
      </text>
    </comment>
    <comment authorId="0" ref="E29">
      <text>
        <t xml:space="preserve">Asistente:
Certificacion de la entidad que tomó como base el informe para la toma de decisiones.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8">
      <text>
        <t xml:space="preserve">
La que convocan el evento</t>
      </text>
    </comment>
    <comment authorId="0" ref="J10">
      <text>
        <t xml:space="preserve">Se ha corrigido la plantilla para que puedan ingresar la participación. 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Usuario:
Mención meritoria o laureada</t>
      </text>
    </comment>
    <comment authorId="0" ref="G5">
      <text>
        <t xml:space="preserve">La fecha de graduación es: 05/2012</t>
      </text>
    </comment>
    <comment authorId="0" ref="G7">
      <text>
        <t xml:space="preserve">La fecha de graduación es: 06/2015
</t>
      </text>
    </comment>
    <comment authorId="0" ref="G8">
      <text>
        <t xml:space="preserve">La fecha de graduación es: 10/2015
</t>
      </text>
    </comment>
    <comment authorId="0" ref="G9">
      <text>
        <t xml:space="preserve">La fecha de graduación es: 10/2015
</t>
      </text>
    </comment>
    <comment authorId="0" ref="G10">
      <text>
        <t xml:space="preserve">La fecha de graduación es: 10/2015
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">
      <text>
        <t xml:space="preserve">Usuario:
Mención meritoria o laureada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">
      <text>
        <t xml:space="preserve">Usuario:
Mención meritoria o laureada</t>
      </text>
    </comment>
    <comment authorId="0" ref="H4">
      <text>
        <t xml:space="preserve">La fecha de graduación es: 07/2016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Eventos organizados por el grupo
</t>
      </text>
    </comment>
    <comment authorId="0" ref="D4">
      <text>
        <t xml:space="preserve">Organizador:
Es el encargado de coordinar todas las actividades para la realización del evento
</t>
      </text>
    </comment>
    <comment authorId="0" ref="E4">
      <text>
        <t xml:space="preserve">Cooperativa: entidad que ayuda a la organizadora para la realización del evento
</t>
      </text>
    </comment>
  </commentList>
</comments>
</file>

<file path=xl/sharedStrings.xml><?xml version="1.0" encoding="utf-8"?>
<sst xmlns="http://schemas.openxmlformats.org/spreadsheetml/2006/main" count="1045" uniqueCount="527">
  <si>
    <t>Mes</t>
  </si>
  <si>
    <t>Volumen de Publicacion</t>
  </si>
  <si>
    <t>Validación</t>
  </si>
  <si>
    <t>Fecha inicial vinculación</t>
  </si>
  <si>
    <t xml:space="preserve">Año de publicación </t>
  </si>
  <si>
    <t>01/01/1850</t>
  </si>
  <si>
    <t>Enero</t>
  </si>
  <si>
    <t>Si</t>
  </si>
  <si>
    <t>Febrero</t>
  </si>
  <si>
    <t>No</t>
  </si>
  <si>
    <t>Marzo</t>
  </si>
  <si>
    <t>No Aplica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</si>
  <si>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</si>
  <si>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</si>
  <si>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</si>
  <si>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</si>
  <si>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</si>
  <si>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</si>
  <si>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</si>
  <si>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</si>
  <si>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</si>
  <si>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Integrantes del grupo de investigación</t>
  </si>
  <si>
    <t>Lineas del grupo de investigación</t>
  </si>
  <si>
    <t>N°</t>
  </si>
  <si>
    <t>Nombre de la linea</t>
  </si>
  <si>
    <t>Nombre del director o coordinador de linea</t>
  </si>
  <si>
    <t>Nombre del integrante</t>
  </si>
  <si>
    <t xml:space="preserve">Tipo de vinculación </t>
  </si>
  <si>
    <t>Director/Coordinador de linea</t>
  </si>
  <si>
    <t>Formación Academica</t>
  </si>
  <si>
    <t>Vinculo Contractual Univalle</t>
  </si>
  <si>
    <t>Inicio Vinculación</t>
  </si>
  <si>
    <t>Finalización de Vinculación</t>
  </si>
  <si>
    <t>.</t>
  </si>
  <si>
    <t>Área de actuación</t>
  </si>
  <si>
    <t>Contabilidad Gerencial y Toma de Decisiones</t>
  </si>
  <si>
    <t>Patricia González González</t>
  </si>
  <si>
    <t>Director de línea</t>
  </si>
  <si>
    <t> Patricia Gonzalez Gonzalez</t>
  </si>
  <si>
    <t>Director grupo</t>
  </si>
  <si>
    <t>Requerimientos de existencia</t>
  </si>
  <si>
    <t>Contabilidad Internacional</t>
  </si>
  <si>
    <t>Postdoctorado UNIVERSITY OF ILLINOIS</t>
  </si>
  <si>
    <t>Profesora de tiempo completo</t>
  </si>
  <si>
    <t>1997/5</t>
  </si>
  <si>
    <t>Finanzas</t>
  </si>
  <si>
    <t>Sistema de información</t>
  </si>
  <si>
    <t>Actual</t>
  </si>
  <si>
    <t>Valoración y medición de activos intangibles</t>
  </si>
  <si>
    <t>Jhon Jairo García Suárez</t>
  </si>
  <si>
    <t>Doctorado Universidad del Valle - Univalle
Doctorado en Administración</t>
  </si>
  <si>
    <t>Estudiante de doctorado</t>
  </si>
  <si>
    <t>2015/5</t>
  </si>
  <si>
    <t>Edila Eudemia Herrera Rodriguez</t>
  </si>
  <si>
    <t>Doctorado Universidad De Panamá</t>
  </si>
  <si>
    <t>N/A</t>
  </si>
  <si>
    <t>Driver Ferney Ramírez Henao</t>
  </si>
  <si>
    <t xml:space="preserve"> Maestría en Contabilidad Universidad del Valle      </t>
  </si>
  <si>
    <t>Estudiante de Maestria</t>
  </si>
  <si>
    <t>Título del artículo </t>
  </si>
  <si>
    <t>Autores </t>
  </si>
  <si>
    <t>N° de Autores</t>
  </si>
  <si>
    <t>Año de publicación </t>
  </si>
  <si>
    <t>Mes de publicación </t>
  </si>
  <si>
    <t>Nombre de la revista </t>
  </si>
  <si>
    <t>País de la públicación</t>
  </si>
  <si>
    <t>ISSN </t>
  </si>
  <si>
    <t>Volumen y/o Número</t>
  </si>
  <si>
    <t>Página inicial </t>
  </si>
  <si>
    <t>Página final </t>
  </si>
  <si>
    <t>Revistas Ubicadas en ISI o SCOPUS</t>
  </si>
  <si>
    <t>URL </t>
  </si>
  <si>
    <t>DOI </t>
  </si>
  <si>
    <t>Categoria Publindex</t>
  </si>
  <si>
    <t>Cuartil Revista</t>
  </si>
  <si>
    <t>Indice H</t>
  </si>
  <si>
    <t>Indice i</t>
  </si>
  <si>
    <t>Distinciones</t>
  </si>
  <si>
    <t xml:space="preserve">Proviene de proyecto de investigación (en caso de que si indicar el centro de información) </t>
  </si>
  <si>
    <t xml:space="preserve">Revelación de informaciones sobre capital estructural organizativo de los bancos en Brasil y España
</t>
  </si>
  <si>
    <t xml:space="preserve">Edila Eudemia Herrera Rodrígueza  
Clea Beatriz Macagnanb </t>
  </si>
  <si>
    <t>Contaduría Y Administración</t>
  </si>
  <si>
    <t>México</t>
  </si>
  <si>
    <t>0186-1042</t>
  </si>
  <si>
    <t xml:space="preserve">SciELO (http://www.scielo.org.mx/scielo.php?pid=S0186-10422016000100004&amp;script=sci_arttext)   REDALYC (http://www.redalyc.org/articulo.oa?id=39543184002)                                                                                                                </t>
  </si>
  <si>
    <t>-</t>
  </si>
  <si>
    <t>Q3</t>
  </si>
  <si>
    <t>Folga organizacional versus desempenho financeiro Um estudo nas empresas da BM &amp; FBovespa</t>
  </si>
  <si>
    <t>ILSE MARIA BEUREN, LORIBERTO STAROSKY FILHO, NAYANE THAIS KRESPI</t>
  </si>
  <si>
    <t xml:space="preserve">Relação entre estratégia de diferenciação e inovação, e sistemas de controle gerencial
</t>
  </si>
  <si>
    <t xml:space="preserve">ILSE MARIA BEUREN, IEDA MARGARETE ORO,	
</t>
  </si>
  <si>
    <t xml:space="preserve">Revista De Administração ContemporÂNea. </t>
  </si>
  <si>
    <t>Brasil</t>
  </si>
  <si>
    <t>1415-6555</t>
  </si>
  <si>
    <t>NO</t>
  </si>
  <si>
    <t>http://www.redalyc.org/articulo.oa?id=84030550004 http://www.scielo.br/scielo.php?script=sci_arttext&amp;pid=S1415-65552014000300004</t>
  </si>
  <si>
    <t xml:space="preserve">10.1590/1982-7849rac20141394 </t>
  </si>
  <si>
    <t xml:space="preserve">Características bibliométricas dos artigos sobre gestão hospitalar publicados em periódicos de alto impacto
</t>
  </si>
  <si>
    <t xml:space="preserve">ILSE MARIA BEUREN, MARCIA SILVA,	
</t>
  </si>
  <si>
    <t>Acimed</t>
  </si>
  <si>
    <t>Cuba</t>
  </si>
  <si>
    <t>1024-9435</t>
  </si>
  <si>
    <t>http://www.redalyc.org/articulo.oa?id=377645756004  http://scielo.sld.cu/scielo.php?script=sci_arttext&amp;pid=S2307-21132014000100004</t>
  </si>
  <si>
    <t xml:space="preserve">Relação entre a transparência e a reputação governamental
</t>
  </si>
  <si>
    <t xml:space="preserve">ILSE MARIA BEUREN, ALEXANDRE CORREA DOS SANTOS	
</t>
  </si>
  <si>
    <t>Globalizacion, Competitividad Y Gobernabilidad</t>
  </si>
  <si>
    <t>España</t>
  </si>
  <si>
    <t>1988-7116</t>
  </si>
  <si>
    <t>SI</t>
  </si>
  <si>
    <t xml:space="preserve">10.3232/GCG.2013.V7.N3 </t>
  </si>
  <si>
    <t>Q4</t>
  </si>
  <si>
    <t xml:space="preserve">Costing Methods: meta-analysis of articles presented in the Brazilian Congress of Costs over the 1994-2010 period
</t>
  </si>
  <si>
    <t>ILSE MARIA BEUREN, PAULO SERGIO ALMEIDA DOS SANTOS, MARCIA ZANIEVICZ, NILTON ROBERTO KLOEPPEL,</t>
  </si>
  <si>
    <t>Revista Brasileira De Gestao De Negocios</t>
  </si>
  <si>
    <t>1983-0807</t>
  </si>
  <si>
    <t>https://rbgn.fecap.br/RBGN/article/view/1062/pdf_29 
http://www.redalyc.org/articulo.oa?id=94729777007</t>
  </si>
  <si>
    <t xml:space="preserve">107819/rbgn.v15i49.1062 </t>
  </si>
  <si>
    <t>Efeito Direto e Interativo do Período de Avaliação sobre Orientação Temporal dos Gestores</t>
  </si>
  <si>
    <t xml:space="preserve">FABIO FREZATTI, ANDSON BRAGA DE AGUIAR,	
</t>
  </si>
  <si>
    <t>Revista De Administração - Rausp</t>
  </si>
  <si>
    <t>1984-6142</t>
  </si>
  <si>
    <t>http://www.redalyc.org/articulo.oa?id=223425747006      http://www.scielo.br/pdf/rausp/v48n1/06.pdf</t>
  </si>
  <si>
    <t>Requerimientos de existencia de los libros</t>
  </si>
  <si>
    <t>Influência do ecocontrole no desempenho ambiental e
econômico de empresas</t>
  </si>
  <si>
    <t xml:space="preserve">Beuren Ilse Maria; Theiss Viviane; Carli Sodemir Benedito
</t>
  </si>
  <si>
    <t>http://www.redalyc.org/articulo.oa?id=39528277002  http://www.scielo.org.mx/scielo.php?pid=S0186-10422013000400002&amp;script=sci_arttext</t>
  </si>
  <si>
    <t>Práticas de governança eletrônica e eficiência na utilização das receitas: uma análise nos estados brasileiros</t>
  </si>
  <si>
    <t xml:space="preserve">Ilse Maria Beuren, Geovanne Dias de Moura, Nilton Roberto Kloeppel   
</t>
  </si>
  <si>
    <t>Revista De Administração Pública</t>
  </si>
  <si>
    <t xml:space="preserve"> 0034-7612</t>
  </si>
  <si>
    <t xml:space="preserve">10.1590/S0034-76122013000200007 </t>
  </si>
  <si>
    <t>Folga orçamentária em uma Secretaria da Fazenda: um caso no nível do governo estadual no Brasil</t>
  </si>
  <si>
    <t>Alyne Anteveli Osajima; André Carlos Busanelli de Aquino</t>
  </si>
  <si>
    <t>http://www.redalyc.org/html/2410/241025749004/    http://www.scielo.br/scielo.php?pid=S0034-76122013000100004&amp;script=sci_abstract&amp;tlng=pt</t>
  </si>
  <si>
    <t xml:space="preserve">10.1590/S0034-76122013000100004 </t>
  </si>
  <si>
    <t>Análise das diferenças na implantação do Balanced Scorecard nas maiores empresas da Região Sul do
Brasil</t>
  </si>
  <si>
    <t>Giseli Spessatto; Ilse Maria Beuren</t>
  </si>
  <si>
    <t>Gestão &amp; Produção</t>
  </si>
  <si>
    <t>Título del libro </t>
  </si>
  <si>
    <t>ISBN </t>
  </si>
  <si>
    <t>Fecha de publicación</t>
  </si>
  <si>
    <t>Editorial</t>
  </si>
  <si>
    <t>Lugar de publicación </t>
  </si>
  <si>
    <t>Valoración del activo intangible en empresas Mipyme de software: Caso de estudio Parquesoft Cali</t>
  </si>
  <si>
    <t>978-958-765-054-9</t>
  </si>
  <si>
    <t>Estratégias de legitimidade de Suchman evidenciadas nos relatórios da administração de empresas públicas do setor elétrico</t>
  </si>
  <si>
    <t>Ilse Maria Beuren; Clésia Ana Gubiani; Maurélio Soares</t>
  </si>
  <si>
    <t>Revista de Administração Pública</t>
  </si>
  <si>
    <t>0034-7612</t>
  </si>
  <si>
    <t>http://www.scielo.br/scielo.php?pid=S0034-76122013000400003&amp;script=sci_abstract&amp;tlng=pt      http://www.redalyc.org/articulo.oa?id=241027943003</t>
  </si>
  <si>
    <t>Patricia GONZALEZ GONZALEZ</t>
  </si>
  <si>
    <t>Programa Editorial Universidad Del Valle</t>
  </si>
  <si>
    <t>Colombia</t>
  </si>
  <si>
    <t>Aproximación Al Modelo De Toma De Decisiones Usado Por Los Gerentes De Las Mipymes En Cali, Colombia</t>
  </si>
  <si>
    <t>978-958-670-830-2</t>
  </si>
  <si>
    <t xml:space="preserve"> </t>
  </si>
  <si>
    <t>Certificação de fornecimento e custos de transação: resultados do Programa Integrado de Desenvolvimento
e Qualificação de Fornecedores Prodfor</t>
  </si>
  <si>
    <t>André Carlos Busanelli de Aquino; José Tarciso Meneguette; Marcelo Sanches Pagliarussi</t>
  </si>
  <si>
    <t>Production</t>
  </si>
  <si>
    <t>0103-6513</t>
  </si>
  <si>
    <t>http://www.redalyc.org/articulo.oa?id=396742049015      http://www.scielo.br/pdf/prod/v22n3/aop_t6_0007_0437.pdf</t>
  </si>
  <si>
    <t>Dinâmica dos ajustes contratuais em concessão de
rodovias no estado de São Paulo</t>
  </si>
  <si>
    <t>Adriana Bortolon Carvalho Cardoso; André Carlos Busanelli de Aquino; Francisco Anuatti Neto; Ricardo Lopes Cardoso</t>
  </si>
  <si>
    <t xml:space="preserve"> http://www.redalyc.org/articulo.oa?id=241024751006 http://www.scielo.br/scielo.php?pid=S0034-76122012000500006&amp;script=sci_arttext</t>
  </si>
  <si>
    <t>Medición de activos intangibles</t>
  </si>
  <si>
    <t>978-958-765-557-5</t>
  </si>
  <si>
    <t>Evidenciação ambiental de empresas de setores potencialmente poluidores listadas no Indice de Sustentabilidade Empresarial</t>
  </si>
  <si>
    <t xml:space="preserve">ARACELI FARIAS DE OLIVEIRA, ILSE MARIA BEUREN, DEBORA GOMES MACHADO,	
</t>
  </si>
  <si>
    <t>Revista De Gestão Social E Ambiental</t>
  </si>
  <si>
    <t>1981-982X</t>
  </si>
  <si>
    <t xml:space="preserve">10.5773/rgsa.v6i1.281 </t>
  </si>
  <si>
    <t>Ciclo de vida organizacional pautado no modelo de Lester, Parnell e Carraher (2003) e na lógica fuzzy: classificação de empresas de um segmento industrial de Santa Catarina</t>
  </si>
  <si>
    <t xml:space="preserve">SILENEL RENGEL, ILSE MARIA BEUREN, HEIN NELSON,	
</t>
  </si>
  <si>
    <t>http://www.scielo.br/scielo.php?pid=S0080-21072012000200004&amp;script=sci_abstract&amp;tlng=pt   http://www.redalyc.org/articulo.oa?id=223423645003</t>
  </si>
  <si>
    <t xml:space="preserve">10.5700/rausp1034 </t>
  </si>
  <si>
    <t>Investment Decisions on Longterm Assets: integrating
strategic and financial perspectives</t>
  </si>
  <si>
    <t>Fábio Frezatti , Diógenes de Souza Bidob, Ana Paula Capuano Da Cruzc, Marcelo Francini Girão Barrosoa,  Maria José de Camargo Machadoa</t>
  </si>
  <si>
    <t>European Accounting Review</t>
  </si>
  <si>
    <t>Reino Unido</t>
  </si>
  <si>
    <t>0963-8180</t>
  </si>
  <si>
    <t>http://www.tandfonline.com/doi/abs/10.1080/09638180.2012.718672#.VfiTfRF_Oko     https://dialnet.unirioja.es/servlet/articulo?codigo=6003311</t>
  </si>
  <si>
    <t xml:space="preserve">10.1080/09638180.2012.718672 </t>
  </si>
  <si>
    <t>Q2</t>
  </si>
  <si>
    <t>Reflexões para um framework da informação de custos do setor público brasileiro</t>
  </si>
  <si>
    <t>Ricardo Lopes Cardoso; André Carlos Busanelli de Aquino; Eugenio José da Silva Bitti</t>
  </si>
  <si>
    <t>0034­-7612</t>
  </si>
  <si>
    <t>http://www.scielo.br/scielo.php?script=sci_arttext&amp;pid=S0034-76122011000500014 http://www.redalyc.org/articulo.oa?id=241019496014</t>
  </si>
  <si>
    <t>Requerimientos de existencia Capitulos de libros</t>
  </si>
  <si>
    <t>Disclosure de informações sobre gestão de riscos e
controle interno pelas empresas listadas na BM&amp;FBOVESPA</t>
  </si>
  <si>
    <t>Ilse Maria Beuren, 
Lara Fabiana Dallabona, 
Andréia Carpes Dani</t>
  </si>
  <si>
    <t>Revista de Economia e Administração</t>
  </si>
  <si>
    <t>2463 – 1035</t>
  </si>
  <si>
    <t>Título del capítulo </t>
  </si>
  <si>
    <t>Fecha de publicación </t>
  </si>
  <si>
    <t>Editorial </t>
  </si>
  <si>
    <t xml:space="preserve"> No</t>
  </si>
  <si>
    <t>Libro Producto de Investigación</t>
  </si>
  <si>
    <t>Análise da relação entre crescimento econômico e gastos públicos nas maiores cidades da região Sul do Brasil.</t>
  </si>
  <si>
    <t xml:space="preserve">Nadia Mar BogoniNelson Hein
Ilse Maria Beuren
</t>
  </si>
  <si>
    <t>Gerencia y Dirección  de servicios de sangre y unidades de medicina transfuncional</t>
  </si>
  <si>
    <t>Propuesta de los abordajes Time drive ABC y costos ABC para la asignación de costos overhead en un servicio de sangre</t>
  </si>
  <si>
    <t>978-958-46-5929-3</t>
  </si>
  <si>
    <t>Patricia GONZALEZ GONZALEZ - Adriana Gonzalez Gonzalez</t>
  </si>
  <si>
    <t>GCIAMT Educación continuada</t>
  </si>
  <si>
    <t>Does management accounting play role in planning process</t>
  </si>
  <si>
    <t>Fabio Frezatti, Andson B. Aguiara, Reinaldo Guerreiroa, Maria A. Gouvea</t>
  </si>
  <si>
    <t xml:space="preserve">Journal of Business Research </t>
  </si>
  <si>
    <t>Países bajos</t>
  </si>
  <si>
    <t xml:space="preserve"> 0148-2963</t>
  </si>
  <si>
    <t xml:space="preserve">10.1016/j.jbusres.2009.11.008 </t>
  </si>
  <si>
    <t>Q1</t>
  </si>
  <si>
    <t>Propuesta de un modelo para medir activos intangibles en empresas de software a partir de una herramienta multicriterio</t>
  </si>
  <si>
    <t>Estudios Gerenciales</t>
  </si>
  <si>
    <t xml:space="preserve"> 0123-5923</t>
  </si>
  <si>
    <t>http://www.redalyc.org/articulo.oa?id=21237092006     https://dialnet.unirioja.es/servlet/articulo?codigo=5058762 http://www.scielo.org.co/scielo.php?script=sci_abstract&amp;pid=S0123-59232015000200007&amp;lng=es&amp;nrm=iso</t>
  </si>
  <si>
    <t>Gerenciando intangibles en empresas de software aplicando el proceso de Análisis por Jerarquías y el Cuadro de Mando Integral</t>
  </si>
  <si>
    <t>PATRICIA GONZALEZ GONZALEZ, LADY TATIANA BERMUDEZ RODRIGUEZ,</t>
  </si>
  <si>
    <t>Revista Facultad De Ciencias Económicas: Investigación Y Reflexión</t>
  </si>
  <si>
    <t>0121-6805</t>
  </si>
  <si>
    <t>https://dialnet.unirioja.es/servlet/articulo?codigo=4240568   http://www.redalyc.org/articulo.oa?id=90922735006   http://www.scielo.org.co/scielo.php?script=sci_arttext&amp;pid=S0121-68052011000200007</t>
  </si>
  <si>
    <t>B</t>
  </si>
  <si>
    <t>Asociación significativa entre los modos de conversión de conocimiento y los modelos de decisión en las mipymes de Cali Colombia</t>
  </si>
  <si>
    <t>Patricia Gonzalez</t>
  </si>
  <si>
    <t>http://www.scielo.org.co/pdf/eg/v27n119/v27n119a08.pdf http://www.redalyc.org/pdf/212/21220043007.pdf</t>
  </si>
  <si>
    <t xml:space="preserve">http://dx.doi.org/10.1016/S0123-5923(11)70161-9
</t>
  </si>
  <si>
    <t xml:space="preserve">Teoría de la estructura de propiedad: redes sociales en revistas internacionales de alto impacto        </t>
  </si>
  <si>
    <t>ILSE MARIA BEUREN, DELCI GRAPEGIA DAL VESCO</t>
  </si>
  <si>
    <t xml:space="preserve">Revista Facultad De Ciencias Económicas: Investigación Y Reflexión </t>
  </si>
  <si>
    <t xml:space="preserve"> 0121-6805</t>
  </si>
  <si>
    <t xml:space="preserve">
http://www.scielo.org.co/scielo.php?script=sci_arttext&amp;pid=S0121-68052012000100009</t>
  </si>
  <si>
    <t>Divulgación de información sobre capital intelectual en las universidades públicas</t>
  </si>
  <si>
    <t xml:space="preserve">Lúmina </t>
  </si>
  <si>
    <t>0123-4072</t>
  </si>
  <si>
    <t>http://revistasum.umanizales.edu.co/ojs/index.php/Lumina/</t>
  </si>
  <si>
    <t>C</t>
  </si>
  <si>
    <t>La ambivalencia sociológica en el control latino. Un estudio para comprender las contradicciones de la revisoría fiscal( Colombia) la comisaria (México) y la sindicatura (Argentina)</t>
  </si>
  <si>
    <t>PATRICIA GONZALEZ GONZALEZ, DRIVER FENEY RAMÍREZ HENAO</t>
  </si>
  <si>
    <t>Memorias del Congreso Internacional de Contaduría, Administración e Informática</t>
  </si>
  <si>
    <t>Mexico</t>
  </si>
  <si>
    <t>2395-8960</t>
  </si>
  <si>
    <t>no</t>
  </si>
  <si>
    <t>Generación de contenidos impresos</t>
  </si>
  <si>
    <t>Recuerde que el soporte de cada uno de los productos hace referencia a los requerimientos de existencia de dicho producto, no olvide verificar en el ANEXO 1 del modelo de medicion los requerimiento de cada uno de los productos</t>
  </si>
  <si>
    <t>Tipo de contenido</t>
  </si>
  <si>
    <t xml:space="preserve">Título </t>
  </si>
  <si>
    <t>Medio de circulación</t>
  </si>
  <si>
    <t>Lugar de publicación</t>
  </si>
  <si>
    <t>ISSN /ISBN</t>
  </si>
  <si>
    <t>Volumen </t>
  </si>
  <si>
    <t>Artículo de revista</t>
  </si>
  <si>
    <t>Análise de artigos que relacionam ciclo de vida organizacional com controles de gestão</t>
  </si>
  <si>
    <t> ILSE MARIA BEUREN</t>
  </si>
  <si>
    <t>Revista De Administração E Inovação</t>
  </si>
  <si>
    <t>Revista</t>
  </si>
  <si>
    <t>1809-2039</t>
  </si>
  <si>
    <t>http://www.revistas.usp.br/rai/article/view/79319/83389 http://www.redalyc.org/pdf/973/97327920007.pdf</t>
  </si>
  <si>
    <t>10.5773/rai. v10i2. 806</t>
  </si>
  <si>
    <t> Presença de mecanismos isomórficos em empresas contábeis</t>
  </si>
  <si>
    <t>ILSE MARIA BEUREN</t>
  </si>
  <si>
    <t>Alcance</t>
  </si>
  <si>
    <t> 1413-2591</t>
  </si>
  <si>
    <t>http://siaiweb06.univali.br/seer/index.php/ra/article/viewFile/3318/2532    http://www.redalyc.org/html/4777/477748343007/</t>
  </si>
  <si>
    <t xml:space="preserve">10.14210/alcance.v20n1.p096-116 </t>
  </si>
  <si>
    <t>Informações ambientais evidenciadas no relatório da administração pelas empresas do setor elétrico listadas no ISE</t>
  </si>
  <si>
    <t xml:space="preserve">BEUREN, ILSE MARIA; DOS SANTOS, VANDERLEI; GUBIANI, CLÉSIA ANA </t>
  </si>
  <si>
    <t>Revista De Administração E Contabilidade Da Unisinos </t>
  </si>
  <si>
    <t> 1984-8196</t>
  </si>
  <si>
    <t xml:space="preserve">10.4013/base.2013.101.05 </t>
  </si>
  <si>
    <t> Grau de satisfação com a utilização de instrumentos de gestão nas indústrias automobilísticas no Brasil</t>
  </si>
  <si>
    <t> ILSE MARIA BEUREN, SERGIO CAVAGNOLI GUTH</t>
  </si>
  <si>
    <t>Pensar Contábil</t>
  </si>
  <si>
    <t>1519-0412</t>
  </si>
  <si>
    <t> Uso da Teoria Rough Sets na análise da solvência de empresa</t>
  </si>
  <si>
    <t>Base - Revista De Administração E Contabilidade Da Unisinos</t>
  </si>
  <si>
    <t>1984-8196, 2012</t>
  </si>
  <si>
    <t> Interorganizational cost management in a Brazilian context</t>
  </si>
  <si>
    <t>WELINGTON ROCHA</t>
  </si>
  <si>
    <t>Journal Of Cost Management</t>
  </si>
  <si>
    <t> 0899-5141</t>
  </si>
  <si>
    <t>Decisões de Investimento em Ativos de Longo Prazo nas Empresas Brasileiras: qual a aderência ao modelo teórico?</t>
  </si>
  <si>
    <t> FABIO FREZATTI</t>
  </si>
  <si>
    <t>Revista De Administração ContemporÂNea</t>
  </si>
  <si>
    <t>10.1590/S1415-65552012000100002</t>
  </si>
  <si>
    <t>Institucionalização e resistência em processos de mudanças de sistemas de controle gerencial: um enfoque institucional</t>
  </si>
  <si>
    <t>Revista Iberoamericana De Contabilidad De Gestión</t>
  </si>
  <si>
    <t>1696-294X</t>
  </si>
  <si>
    <t>Críticas ao Orçamento: Problemas com o Artefato ou a não utilização de uma abordagem abrangente de análise?</t>
  </si>
  <si>
    <t>TANIA REGINA SORDI RELVAS, FABIO FREZATTI, EMANUEL R JUNQUEIRA, ARTUR ROBERTO DO NASCIMENTO, JOSE CARLOS TIOMATSU OYADOMARI</t>
  </si>
  <si>
    <t>Advances In Scientific And Applied Accounting</t>
  </si>
  <si>
    <t>1983-8611</t>
  </si>
  <si>
    <t>10.14392/ASAA.2010030203</t>
  </si>
  <si>
    <t>Prática versus incerteza: como gerenciar o estudante nessa tensão na implementação de disciplina sob o prisma do pbl?</t>
  </si>
  <si>
    <t xml:space="preserve">FABIO FREZATTI, SIDNEI CELERINO DA SILVA,	
</t>
  </si>
  <si>
    <t>Revista Universo Contábil</t>
  </si>
  <si>
    <t>1809-3337</t>
  </si>
  <si>
    <t xml:space="preserve">10.4270/RUC.2014102 </t>
  </si>
  <si>
    <t>Avaliação dos sistemas de controle gerencial em instituição de ensino superior com o Performance Management and Control</t>
  </si>
  <si>
    <t>ILSE MARIA BEUREN, SILVIO APARECIDO TEIXEIRA</t>
  </si>
  <si>
    <t>Jistem -Journal Of Information Systems And Technology Management (Online)</t>
  </si>
  <si>
    <t xml:space="preserve"> 1807-1775</t>
  </si>
  <si>
    <t xml:space="preserve">10.4301/S1807-17752014000100010 </t>
  </si>
  <si>
    <t>Associação das medidas de desempenho para pagamento de bônus aos executivos com dependência de capital humano</t>
  </si>
  <si>
    <t>ILSE MARIA BEUREN, VITOR PAULO RIGO, ITZHAK DAVID SIMAO KAVESKI,</t>
  </si>
  <si>
    <t>Revista Contemporânea Em Contabilidade</t>
  </si>
  <si>
    <t>2175-8069</t>
  </si>
  <si>
    <t>DOI:10.5007/2175-8069.2014v11n22p3</t>
  </si>
  <si>
    <t>Características bibliométricas e sociométricas de publicações da área ambiental em congressos e períodicos nacionais</t>
  </si>
  <si>
    <t>MARCIA SILVA, ILSE MARIA BEUREN, ANDREIA CARPES DANI, NILTON ROBERTO KLOEPPEL,</t>
  </si>
  <si>
    <t>Revista Gestão Universitária Na América Latina</t>
  </si>
  <si>
    <t>1983-4535</t>
  </si>
  <si>
    <t>10.5007/1983-4535.2014v7n1p234</t>
  </si>
  <si>
    <t>Accounting without Accounting: Informational Proxies and the Construction of Organisational Discourses</t>
  </si>
  <si>
    <t xml:space="preserve">MARCELO FRANCINI GIRAO BARROSO, FABIO FREZATTI, D CARTER	
</t>
  </si>
  <si>
    <t>Accounting, Auditing And Accountability Journal</t>
  </si>
  <si>
    <t>Inglaterra</t>
  </si>
  <si>
    <t xml:space="preserve"> 0951-3574</t>
  </si>
  <si>
    <t xml:space="preserve">10.1108/AAAJ-01-2012-00927 </t>
  </si>
  <si>
    <t>Relationship of budgetary slack with participation and emphasis on budget and information asymmetry</t>
  </si>
  <si>
    <t>ILSE MARIA BEUREN, DANIELLE MELISSA BUZZI, VANDERLEI SANTOS, DINORA BALDO DE FAVERI,</t>
  </si>
  <si>
    <t xml:space="preserve">10.4270/ruc.2014101 </t>
  </si>
  <si>
    <t xml:space="preserve">Processo de inovação em empresas brasileiras de capital aberto
</t>
  </si>
  <si>
    <t xml:space="preserve">ILSE MARIA BEUREN, DENISE DEL PRA MACHADO NETTO, RICARDO FLORIANI,	
</t>
  </si>
  <si>
    <t>Revista De Administração Da Universidade Federal De Santa Maria</t>
  </si>
  <si>
    <t xml:space="preserve"> 1983-4659</t>
  </si>
  <si>
    <t>10.5902/198346595609</t>
  </si>
  <si>
    <t>Percepção dos discentes da disciplina de contabilidade introdutória: uma análise por meio da entropia informacional em diferentes cursos de graduação</t>
  </si>
  <si>
    <t>ILSE MARIA BEUREN, PAULO ROBERTO DA CUNHA, VIVIANE THEISS, ADILSON CORDEIRO</t>
  </si>
  <si>
    <t>Revista De Contabilidade E Organizações.</t>
  </si>
  <si>
    <t>1982-6486</t>
  </si>
  <si>
    <t>http://www.journals.usp.br/rco/article/viewFile/62890/72255     http://www.redalyc.org/pdf/2352/235230528007.pdf</t>
  </si>
  <si>
    <t xml:space="preserve">10.11606/rco.v7i19.62890 </t>
  </si>
  <si>
    <t>Papel da Controladoria na Adequação às Contingências Ambientais das Agroindústrias de Carne e Derivados Listadas na Bovespa</t>
  </si>
  <si>
    <t xml:space="preserve">ALINE FERNANDES DE OLIVERA CZESNAT, ILSE MARIA BEUREN, MARCELO SILVA	
</t>
  </si>
  <si>
    <t>Organizações Rurais &amp; Agroindustriais</t>
  </si>
  <si>
    <t>1517-3879</t>
  </si>
  <si>
    <t>http://200.131.250.22/revistadae/index.php/ora/article/view/736    http://www.redalyc.org/pdf/878/Resumenes/Resumo_87829736007_5.pdf</t>
  </si>
  <si>
    <t>Percepção da Justiça Organizacional na Avaliação de Desempenho Fundamentada no Balanced Scorecard</t>
  </si>
  <si>
    <t>ILSE MARIA BEUREN, GISELI SPESSATTO,</t>
  </si>
  <si>
    <t>Revista Cesumar</t>
  </si>
  <si>
    <t>1516-2664</t>
  </si>
  <si>
    <t>Competências e habilidades exigidas do controller e a proposição para sua formação acadêmica</t>
  </si>
  <si>
    <t xml:space="preserve">ILSE MARIA BEUREN, A.M. DA SILVA CARPES, IEDA MARGARETE ORO,	
</t>
  </si>
  <si>
    <t>Contabilidade Vista &amp; Revista</t>
  </si>
  <si>
    <t>0103-734X</t>
  </si>
  <si>
    <t xml:space="preserve">Monitoramento e coordenação em redes de franquia: dispersão geográfica e au- tomação impactando o mix contratual
</t>
  </si>
  <si>
    <t xml:space="preserve">EUGENIO JOSE SILVA BITTI, ANDRE CARLOS BUSANELLI DE AQUINO, F ANUATTI NETO,	
</t>
  </si>
  <si>
    <t xml:space="preserve">10.11606/rco.v7i18.55275 </t>
  </si>
  <si>
    <t>Folga organizacional no processo de gestão do orçamento: um estudo no SENAC de Santa Catarina</t>
  </si>
  <si>
    <t xml:space="preserve">ILSE MARIA BEUREN, PAULO WIENHAGE,	
</t>
  </si>
  <si>
    <t xml:space="preserve">Revista Eletrônica De Administração </t>
  </si>
  <si>
    <t>1413-2311</t>
  </si>
  <si>
    <t xml:space="preserve">10.1590/S1413-23112013000200001 </t>
  </si>
  <si>
    <t>Bases de mensuração de ativos e passivos: análise de correspondência dos anos de 2006 e 2010</t>
  </si>
  <si>
    <t xml:space="preserve">Joyce Menezes da Fonseca Tonin, Sayuri UnoKi de Azevedo, Romualdo Douglas Colauto, Ilse Maria Beuren
</t>
  </si>
  <si>
    <t>Revista Enfoques: Ciencia Politica Y Administracion Publica</t>
  </si>
  <si>
    <t>0718-0241</t>
  </si>
  <si>
    <t xml:space="preserve">10.4025/enfoque.v32i1.17089 </t>
  </si>
  <si>
    <t xml:space="preserve">The Adoption of Interorganizational Cost Management in a Vehicle Assembly Plant in the Greater Region of ABC
</t>
  </si>
  <si>
    <t xml:space="preserve">ANA CRISTINA DE FARIA, WELINGTON ROCHA, IDERLAN CHARLES SOARES, GEORGE BEDINELLI ROSSI,
</t>
  </si>
  <si>
    <t xml:space="preserve">10.7819/rbgn.v15i49.1228 </t>
  </si>
  <si>
    <t>Uso dos atributos da contabilidade gerencial propostos por Moores e Yuen (2001) em empresas de um segmento industrial de Santa Catarina</t>
  </si>
  <si>
    <t>ILSE MARIA BEUREN, SILENEL RENGEL,</t>
  </si>
  <si>
    <t xml:space="preserve">Teoría de la estructura de propiedad: redes sociales en revistas internacionales de alto impacto
</t>
  </si>
  <si>
    <t xml:space="preserve">ILSE MARIA BEUREN, DELCI GRAPEGIA DAL VESCO,	
</t>
  </si>
  <si>
    <t xml:space="preserve">Abril </t>
  </si>
  <si>
    <t xml:space="preserve">Compreensibilidade de livros de sistemas de informação: um estudo com aplicação da técnica cloze em alunos de mestrado e de doutorado em Ciências Contábeis
</t>
  </si>
  <si>
    <t xml:space="preserve">Ilse Maria Beuren, Lara Fabiana Dallabona , y Moacir Manoel Rodrigues Junior </t>
  </si>
  <si>
    <t>Espacios</t>
  </si>
  <si>
    <t>Venezuela</t>
  </si>
  <si>
    <t>0798-1015</t>
  </si>
  <si>
    <t xml:space="preserve">Abordagens da controladoria nos trabalhos do Congresso USP de Controladoria e Contabilidade: um enfoque nas perspectivas conceitual, procedimental e organizacional
</t>
  </si>
  <si>
    <t>ILSE MARIA BEUREN, JULIANA PINTO, VINICIUS COSTA DA SILVA ZONATTO,</t>
  </si>
  <si>
    <t>1807-1821</t>
  </si>
  <si>
    <t>10.5007/2175-8069.2012v9n17p3</t>
  </si>
  <si>
    <t xml:space="preserve">Interorganizational cost management in a Brazilian context
</t>
  </si>
  <si>
    <t>Bhimani, Alnoor;De Souza, Bruno Carlos;Rocha, Welington</t>
  </si>
  <si>
    <t xml:space="preserve"> 0899-5141</t>
  </si>
  <si>
    <t xml:space="preserve">Processo de implantação dos controles da Lei Sarbanes-Oxley: um estudo em empresas com ADRs de Santa Catarina Brasil
</t>
  </si>
  <si>
    <t>ILSE MARIA BEUREN, ALINE FERNANDES DE OLIVERA CZESNAT</t>
  </si>
  <si>
    <t xml:space="preserve"> Revista De Administração E Inovação - Rai</t>
  </si>
  <si>
    <t xml:space="preserve">110.5773/rai.v9i2.711 </t>
  </si>
  <si>
    <t>Remuneração dos executivos nas maiores empresas brasileiras da Bovespa: análise da evidenciação à luz do modelo de Ferrarini, Moloney e Ungureanu</t>
  </si>
  <si>
    <t>Júlio Orestes da Silva, Ilse Maria Beuren</t>
  </si>
  <si>
    <t>Impactos da implantação das normas internacionais de contabilidade na controladoria: um estudo à luz da teoria da estruturação em uma empresa têxtil</t>
  </si>
  <si>
    <t>ILSE MARIA BEUREN, DALCI MENDES ALMEIDA,</t>
  </si>
  <si>
    <t>Revista De Administração</t>
  </si>
  <si>
    <t xml:space="preserve"> 0080-2107</t>
  </si>
  <si>
    <t xml:space="preserve">10.5700/rausp1065 </t>
  </si>
  <si>
    <t>Percepção de justiça organizacional na avaliação de desempenho de controllers</t>
  </si>
  <si>
    <t xml:space="preserve">ILSE MARIA BEUREN, VANDERLEI SANTOS,	
</t>
  </si>
  <si>
    <t>Enfoque Reflexao Contábil</t>
  </si>
  <si>
    <t>1984-882X</t>
  </si>
  <si>
    <t xml:space="preserve">10.4025/enfoque.v31i3.16863 </t>
  </si>
  <si>
    <t>Antecedentes da definição do design do sistema de controle gerencial: evidências empíricas nas empresas Brasileiras</t>
  </si>
  <si>
    <t>Fábio Frezatti 
Emanuel Junqueira 
Diógenes de Souza Bido 
Artur Roberto do Nascimento 
Tânia Regina Sordi Relvas</t>
  </si>
  <si>
    <t>Brazilian Business Review</t>
  </si>
  <si>
    <t xml:space="preserve"> 1807-734X</t>
  </si>
  <si>
    <t xml:space="preserve">10.1590/S1413-23112011000200001 </t>
  </si>
  <si>
    <t>Una aproximación a un modelo de decisión para valorar activos intangibles basados en tecnología: Caso estudio compañía de software Colombia S.A</t>
  </si>
  <si>
    <t xml:space="preserve">PATRICIA GONZALEZ </t>
  </si>
  <si>
    <t>Revista Universo Contábil (Online)</t>
  </si>
  <si>
    <t>http://www.redalyc.org/articulo.oa?id=117018659008  http://proxy.furb.br/ojs/index.php/universocontabil/article/view/1892 http://spell.org.br/documentos/ver/6286/uma-aproximacao-para-um-modelo-de-decisao-para---/i/pt-br</t>
  </si>
  <si>
    <t>10.4270/ruc.201107</t>
  </si>
  <si>
    <t>Managing through performance measures a study of impact in a medical cooperative</t>
  </si>
  <si>
    <t xml:space="preserve"> ILSE MARIA BEUREN, NEUSA MARIA DA COSTA GONCALVES SALLA</t>
  </si>
  <si>
    <t xml:space="preserve">Advances In Scientific And Applied Accounting </t>
  </si>
  <si>
    <t>|</t>
  </si>
  <si>
    <t>Consultoria científico - tecnológica e informe técnico</t>
  </si>
  <si>
    <t xml:space="preserve">Consultoría </t>
  </si>
  <si>
    <t>No.</t>
  </si>
  <si>
    <t>Titulo</t>
  </si>
  <si>
    <r>
      <t xml:space="preserve">Nombre del Integrante </t>
    </r>
    <r>
      <rPr>
        <rFont val="Arial Narrow"/>
        <b/>
        <color rgb="FFF549E9"/>
        <sz val="11.0"/>
      </rPr>
      <t xml:space="preserve"> </t>
    </r>
  </si>
  <si>
    <t>Categoría según Colciencias</t>
  </si>
  <si>
    <t>Fecha</t>
  </si>
  <si>
    <t>Entidad / empresa</t>
  </si>
  <si>
    <t>Ciudad, País</t>
  </si>
  <si>
    <t>Informe tecnico final</t>
  </si>
  <si>
    <t>Titulo de la investigacion</t>
  </si>
  <si>
    <t>Soporte de certificado</t>
  </si>
  <si>
    <t>Observaciones</t>
  </si>
  <si>
    <t>Recuerde que el soporte de cada uno de los productos hace referencia a los requerimientos de calidad de dicho producto, no olvide verificar en el ANEXO 1 del modelo de medicion los requerimiento de cada uno de los productos</t>
  </si>
  <si>
    <t>Requerimientos de existencia de eventos científicos</t>
  </si>
  <si>
    <t>Nombre del evento</t>
  </si>
  <si>
    <t>Fecha de inicio</t>
  </si>
  <si>
    <t>Fecha de finalización</t>
  </si>
  <si>
    <t>Nombre del ponente</t>
  </si>
  <si>
    <t>Tipo de participación</t>
  </si>
  <si>
    <t>Institucion a cargo del evento</t>
  </si>
  <si>
    <t>Nacional / internacional</t>
  </si>
  <si>
    <t>Nombre de la ponencia</t>
  </si>
  <si>
    <t>distinciones de profesores a partir de artículo</t>
  </si>
  <si>
    <t>pais</t>
  </si>
  <si>
    <t>idioma</t>
  </si>
  <si>
    <t xml:space="preserve">VIII Congresso ANPCONT </t>
  </si>
  <si>
    <t>Ponente</t>
  </si>
  <si>
    <t xml:space="preserve">Associação Nacional de Programas de Pós-Graduação em Ciências Contábeis </t>
  </si>
  <si>
    <t>Español</t>
  </si>
  <si>
    <t>VII Congreso Iberoamericano de Administración Empresarial y Contabilidad - IX Congreso Iberoamericano de Contabilidad de Gestión</t>
  </si>
  <si>
    <t xml:space="preserve">Universidad De Valencia  </t>
  </si>
  <si>
    <t>En el certificado dice que "Ha participado en el congreso presentando la comunicación", con eso se entiende que actuo como ponente</t>
  </si>
  <si>
    <t>Simposio Internacional NIIF</t>
  </si>
  <si>
    <t>Universidad ICESI</t>
  </si>
  <si>
    <t xml:space="preserve"> III Coloquio doctoral en ciencias de la administración, dirección y gestión 2015</t>
  </si>
  <si>
    <t xml:space="preserve">Universidad Pedagógica Y Tecnológica De Colombia - Uptc - Sede Tunja		
</t>
  </si>
  <si>
    <t>Cuarta jornada de investigación de la Facultad de Ciencias de la Administración</t>
  </si>
  <si>
    <t>Universidad del Valle</t>
  </si>
  <si>
    <t xml:space="preserve">II Congreso Internacional de Finanzas Retos y Oportunidades ante la realidad económica mundial </t>
  </si>
  <si>
    <t xml:space="preserve">Universidad Pontificia Bolivariana Seccional Buracamanga </t>
  </si>
  <si>
    <t>https://www.innpulsacolombia.com/es/eventos/ii-congreso-internacional-de-finanzas-retos-y-oportunidades-ante-la-realidad-economica</t>
  </si>
  <si>
    <t xml:space="preserve">X Congreso Iberoamericano de Contabilidad de Gestión </t>
  </si>
  <si>
    <t xml:space="preserve">Universitat De Valencia. </t>
  </si>
  <si>
    <t>http://aicogestion.org/x-congreso-iberoamericano-contabilidad-gestion-workshop-2016/</t>
  </si>
  <si>
    <t xml:space="preserve">XXIII Congreso Internacional de Contaduria, administracion e informatica </t>
  </si>
  <si>
    <t>Ponente Magistral</t>
  </si>
  <si>
    <t>Patricia GONZALEZ GONZALEZ/ Driver Ferney  Ramírez  Henao</t>
  </si>
  <si>
    <t>Universidad Nacional Autónoma de México</t>
  </si>
  <si>
    <t>Sexta Jornada de Investigación</t>
  </si>
  <si>
    <t>Requerimientos de existencia de documentos de trabajo (working papers)</t>
  </si>
  <si>
    <t>Titulo del documento</t>
  </si>
  <si>
    <t>Autores</t>
  </si>
  <si>
    <t>N° de autores</t>
  </si>
  <si>
    <t>Año de elaboración</t>
  </si>
  <si>
    <t>N° de páginas</t>
  </si>
  <si>
    <t>Insituciones</t>
  </si>
  <si>
    <t>Categoria</t>
  </si>
  <si>
    <t>Observación</t>
  </si>
  <si>
    <t>Título  </t>
  </si>
  <si>
    <t>N° Autores</t>
  </si>
  <si>
    <t>Institución </t>
  </si>
  <si>
    <t>Director o codirector </t>
  </si>
  <si>
    <t>Año de sustentación</t>
  </si>
  <si>
    <t>Reconocimientos</t>
  </si>
  <si>
    <t>Año de entrega del reconocimiento</t>
  </si>
  <si>
    <t>Programa académico</t>
  </si>
  <si>
    <t>Derivado de proyecto de investigación</t>
  </si>
  <si>
    <t>Propuesta Metodológica de Valoración para una Licencia de Software de Sistematización de procesos contables a través del Modelo Intellectus</t>
  </si>
  <si>
    <t>Carlos Augusto Riascos Sánchez</t>
  </si>
  <si>
    <t> Universidad del Valle - Univalle </t>
  </si>
  <si>
    <t>PATRICIA GONZALEZ GONZALEZ</t>
  </si>
  <si>
    <t>Contaduría Pública</t>
  </si>
  <si>
    <t>Una propuesta de diseño de un modelo de Costos ABC time drive, Caso de estudio: Institución sin ánimo de lucro dedicada al cuidado infantil</t>
  </si>
  <si>
    <t>Luz Karime Gómez Correa y Claudia Marcela Victoria Giraldo</t>
  </si>
  <si>
    <t>Propuesta de un método de gestión y medición de capital intelectual: Caso de estudio Organización Cinara bajo los parámetros de la tercera etapa</t>
  </si>
  <si>
    <t xml:space="preserve">Brayan Andrés Goyes Mera </t>
  </si>
  <si>
    <t>Medición del capital intelectual en organizaciones artísticas de salsa a partir del Modelo FIMIAM</t>
  </si>
  <si>
    <t>Martha Lucia García Orozco</t>
  </si>
  <si>
    <t>Costos TDABC aplicado a la música con el caso de estudio de la banda "Mulato Blues Band".</t>
  </si>
  <si>
    <t>Juan Camilo Morcillo Medina y Elisabeth Ortega Idrobo</t>
  </si>
  <si>
    <t>Análisis del comportamiento de la situación financiera en Bancolombia, BBVA, Banco de Occidente, Banco de Bogotá y Colpatria antes y después de la crisis del 2008 conforme a la metodología CAMEL</t>
  </si>
  <si>
    <t>Jakeline Moreno Perea y Alexa Fernanda Revelo De La Rosa</t>
  </si>
  <si>
    <t>Diseño de parametrización de un software de cobranzas para el Banco WWB</t>
  </si>
  <si>
    <t>Juan Sebastian Carrillo Sánchez</t>
  </si>
  <si>
    <t>La formación del Contador Público en la Universidad del Valle y las normas internacionales de información en Contaduría.</t>
  </si>
  <si>
    <t>Leonardo Duque Bravo</t>
  </si>
  <si>
    <t>Aspectos que inciden en la participación de las pequeñas y medianas empresas de la ciudad de Cali en el mercado de valores mediante el Segundo Mercado.</t>
  </si>
  <si>
    <t>Angélica Aristizabal y Carlos Andrés Pescador</t>
  </si>
  <si>
    <t>Diseño de un sistema de información contable para la Federación Colombiana de Pole Sport</t>
  </si>
  <si>
    <t>Sharon Johana Lozano Muñoz y Carmen Vanesa Guzmán Quintero</t>
  </si>
  <si>
    <t>Costeo TDABC aplicado a la orquesta del Instituto Popular de Cultura.</t>
  </si>
  <si>
    <t>Jeinson Enrique Rojas Arosemena y Andrés Felipe Quijano Zambrano</t>
  </si>
  <si>
    <t>Tendencia actual de la enseñanza de la contabilidad de gestión en los programas de Contaduría Pública acreditados de la ciudad de Cali al año 2016</t>
  </si>
  <si>
    <t>Stefanía Porras Rivera y Claudia Patricia Rodríguez Fernandez</t>
  </si>
  <si>
    <t>Grupo de investigación</t>
  </si>
  <si>
    <t>Año</t>
  </si>
  <si>
    <t>Dervidado de Proyecto de Investigación</t>
  </si>
  <si>
    <t>Revelación Voluntaria de información del intangible " capital Intelectual en Universidades Públicas Latinoamericanas: caso Brasil, México, Chile y Colombia</t>
  </si>
  <si>
    <t>Jhon Jairo Garcia Suarez</t>
  </si>
  <si>
    <t>UNIVERSIDAD DEL VALLE</t>
  </si>
  <si>
    <t>GRUPO DE INVESTIGACIÓN EN TEMAS CONTEMPORÁNEOS EN CONTABILIDAD, CONTROL, GESTIÓN Y FINANZAS</t>
  </si>
  <si>
    <t>Doctorado en Administración</t>
  </si>
  <si>
    <t>Año sustentaciòn</t>
  </si>
  <si>
    <t>Programa acadèmico</t>
  </si>
  <si>
    <t>Propuesta de un sistema de gestión para integrar la planeación estratégica y el cuadro de mando integral. Caso de estudio de la empresa Ochs S.A.S Chemical Products</t>
  </si>
  <si>
    <t>Luz Evelin Escobar Rodriguez y Maria Isabel Arboleda Muñoz</t>
  </si>
  <si>
    <t>Universidad del Valle - Univalle </t>
  </si>
  <si>
    <t>Maestría en Administración</t>
  </si>
  <si>
    <t>Propuesta de implementación de control interno, segun las normas internacionales de auditoría: Caso de estudio. Una gran empresa del sector textil colombiano</t>
  </si>
  <si>
    <t>Anyelo Alejandro Coral Herrera</t>
  </si>
  <si>
    <t>Reformulación del direccionamiento estratégico en una institución prestadora de servicios de salud de la ciudad  de Cali a la luz del valor estratégico de sus Activos Intangibles.</t>
  </si>
  <si>
    <t>Gina Lucero Cantera Perez y Monica Alexandra Muñoz Luna</t>
  </si>
  <si>
    <r>
      <rPr>
        <rFont val="Arial Narrow"/>
        <b/>
        <color rgb="FF000000"/>
        <sz val="11.0"/>
      </rPr>
      <t>Organizar o dirigir eventos de investigación:</t>
    </r>
    <r>
      <rPr>
        <rFont val="Arial Narrow"/>
        <color rgb="FF000000"/>
        <sz val="11.0"/>
      </rPr>
      <t xml:space="preserve"> foros, seminarios, jornadas, encuentros, coloquios entre otros</t>
    </r>
  </si>
  <si>
    <t>Lugar de realización</t>
  </si>
  <si>
    <t>Universidad organizador</t>
  </si>
  <si>
    <t>Entidad/universidad cooperativa</t>
  </si>
  <si>
    <t>Redes a las que pertenece el grupo</t>
  </si>
  <si>
    <t>Nombre de la red</t>
  </si>
  <si>
    <r>
      <t>Universidad organizador</t>
    </r>
    <r>
      <rPr>
        <rFont val="Arial Narrow"/>
        <b/>
        <color rgb="FFFF0000"/>
        <sz val="11.0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</si>
</sst>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m"/>
    <numFmt numFmtId="165" formatCode="m/yyyy"/>
    <numFmt numFmtId="166" formatCode="yyyy-mm-dd"/>
    <numFmt numFmtId="167" formatCode="mm/yyyy"/>
  </numFmts>
  <fonts count="20">
    <font>
      <sz val="11.0"/>
      <color rgb="FF000000"/>
      <name val="Calibri"/>
    </font>
    <font>
      <sz val="11.0"/>
      <color rgb="FF000000"/>
      <name val="Arial Narrow"/>
    </font>
    <font>
      <b/>
      <sz val="11.0"/>
      <color rgb="FF000000"/>
      <name val="Arial Narrow"/>
    </font>
    <font/>
    <font>
      <sz val="11.0"/>
      <name val="Arial Narrow"/>
    </font>
    <font>
      <b/>
      <sz val="11.0"/>
      <name val="Arial Narrow"/>
    </font>
    <font>
      <color rgb="FF4D4D4D"/>
      <name val="Arial"/>
    </font>
    <font>
      <sz val="11.0"/>
      <name val="Calibri"/>
    </font>
    <font>
      <u/>
      <sz val="11.0"/>
      <color rgb="FF000000"/>
      <name val="Arial Narrow"/>
    </font>
    <font>
      <u/>
      <sz val="11.0"/>
      <color rgb="FF000000"/>
      <name val="Arial Narrow"/>
    </font>
    <font>
      <color rgb="FF545454"/>
      <name val="Arial Narrow"/>
    </font>
    <font>
      <sz val="11.0"/>
      <color rgb="FF4D4D4D"/>
      <name val="Arial Narrow"/>
    </font>
    <font>
      <u/>
      <sz val="11.0"/>
      <color rgb="FF000000"/>
      <name val="Arial Narrow"/>
    </font>
    <font>
      <sz val="12.0"/>
      <color rgb="FF4D4D4D"/>
      <name val="Arial Narrow"/>
    </font>
    <font>
      <sz val="12.0"/>
      <color rgb="FF000000"/>
      <name val="Docs-Arial Narrow"/>
    </font>
    <font>
      <b/>
      <i/>
      <u/>
      <sz val="11.0"/>
      <color rgb="FF000000"/>
      <name val="Arial Narrow"/>
    </font>
    <font>
      <b/>
      <sz val="12.0"/>
      <color rgb="FF000000"/>
      <name val="Arial Narrow"/>
    </font>
    <font>
      <u/>
      <sz val="11.0"/>
      <color rgb="FF000000"/>
      <name val="Arial Narrow"/>
    </font>
    <font>
      <b/>
      <sz val="12.0"/>
      <name val="Arial Narrow"/>
    </font>
    <font>
      <b/>
      <sz val="11.0"/>
      <color rgb="FFFF0000"/>
      <name val="Arial Narrow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  <fill>
      <patternFill patternType="solid">
        <fgColor rgb="FFEEEEEE"/>
        <bgColor rgb="FFEEEEEE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3737"/>
        <bgColor rgb="FFFF3737"/>
      </patternFill>
    </fill>
  </fills>
  <borders count="25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0" fillId="0" fontId="1" numFmtId="14" xfId="0" applyAlignment="1" applyFont="1" applyNumberFormat="1">
      <alignment horizontal="center" shrinkToFit="0" vertical="center" wrapText="1"/>
    </xf>
    <xf borderId="0" fillId="0" fontId="1" numFmtId="0" xfId="0" applyFont="1"/>
    <xf borderId="0" fillId="0" fontId="2" numFmtId="0" xfId="0" applyAlignment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ill="1" applyFont="1">
      <alignment horizontal="left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1" fillId="3" fontId="4" numFmtId="0" xfId="0" applyBorder="1" applyFont="1"/>
    <xf borderId="6" fillId="0" fontId="3" numFmtId="0" xfId="0" applyBorder="1" applyFont="1"/>
    <xf borderId="7" fillId="4" fontId="2" numFmtId="0" xfId="0" applyAlignment="1" applyBorder="1" applyFill="1" applyFont="1">
      <alignment horizontal="center" shrinkToFit="0" vertical="center" wrapText="1"/>
    </xf>
    <xf borderId="7" fillId="5" fontId="2" numFmtId="0" xfId="0" applyAlignment="1" applyBorder="1" applyFill="1" applyFont="1">
      <alignment horizontal="center" shrinkToFit="0" vertical="center" wrapText="1"/>
    </xf>
    <xf borderId="8" fillId="4" fontId="5" numFmtId="0" xfId="0" applyAlignment="1" applyBorder="1" applyFont="1">
      <alignment horizontal="center" shrinkToFit="0" vertical="center" wrapText="1"/>
    </xf>
    <xf borderId="7" fillId="4" fontId="5" numFmtId="0" xfId="0" applyAlignment="1" applyBorder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readingOrder="0"/>
    </xf>
    <xf borderId="8" fillId="2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readingOrder="0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7" fillId="6" fontId="6" numFmtId="0" xfId="0" applyAlignment="1" applyBorder="1" applyFill="1" applyFont="1">
      <alignment readingOrder="0"/>
    </xf>
    <xf borderId="11" fillId="0" fontId="2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12" fillId="0" fontId="3" numFmtId="0" xfId="0" applyBorder="1" applyFont="1"/>
    <xf borderId="7" fillId="0" fontId="1" numFmtId="17" xfId="0" applyAlignment="1" applyBorder="1" applyFont="1" applyNumberFormat="1">
      <alignment horizontal="center" shrinkToFit="0" vertical="center" wrapText="1"/>
    </xf>
    <xf borderId="13" fillId="0" fontId="3" numFmtId="0" xfId="0" applyBorder="1" applyFont="1"/>
    <xf borderId="7" fillId="0" fontId="1" numFmtId="0" xfId="0" applyAlignment="1" applyBorder="1" applyFont="1">
      <alignment horizontal="center" readingOrder="0" shrinkToFit="0" vertical="center" wrapText="1"/>
    </xf>
    <xf borderId="14" fillId="0" fontId="3" numFmtId="0" xfId="0" applyBorder="1" applyFont="1"/>
    <xf borderId="7" fillId="2" fontId="2" numFmtId="0" xfId="0" applyAlignment="1" applyBorder="1" applyFont="1">
      <alignment horizontal="left" shrinkToFit="0" vertical="center" wrapText="1"/>
    </xf>
    <xf borderId="15" fillId="0" fontId="3" numFmtId="0" xfId="0" applyBorder="1" applyFont="1"/>
    <xf borderId="7" fillId="0" fontId="1" numFmtId="164" xfId="0" applyAlignment="1" applyBorder="1" applyFont="1" applyNumberFormat="1">
      <alignment horizontal="center" shrinkToFit="0" vertical="center" wrapText="1"/>
    </xf>
    <xf borderId="16" fillId="0" fontId="3" numFmtId="0" xfId="0" applyBorder="1" applyFont="1"/>
    <xf borderId="7" fillId="0" fontId="1" numFmtId="0" xfId="0" applyAlignment="1" applyBorder="1" applyFont="1">
      <alignment horizontal="center" shrinkToFit="0" wrapText="1"/>
    </xf>
    <xf borderId="8" fillId="2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readingOrder="0" shrinkToFit="0" wrapText="1"/>
    </xf>
    <xf borderId="4" fillId="0" fontId="1" numFmtId="164" xfId="0" applyAlignment="1" applyBorder="1" applyFont="1" applyNumberFormat="1">
      <alignment horizontal="center" shrinkToFit="0" wrapText="1"/>
    </xf>
    <xf borderId="0" fillId="0" fontId="7" numFmtId="0" xfId="0" applyFont="1"/>
    <xf borderId="17" fillId="4" fontId="2" numFmtId="0" xfId="0" applyAlignment="1" applyBorder="1" applyFont="1">
      <alignment horizontal="center" shrinkToFit="0" vertical="center" wrapText="1"/>
    </xf>
    <xf borderId="18" fillId="4" fontId="2" numFmtId="0" xfId="0" applyAlignment="1" applyBorder="1" applyFont="1">
      <alignment horizontal="center" shrinkToFit="0" vertical="center" wrapText="1"/>
    </xf>
    <xf borderId="18" fillId="4" fontId="5" numFmtId="0" xfId="0" applyAlignment="1" applyBorder="1" applyFont="1">
      <alignment vertical="center"/>
    </xf>
    <xf borderId="7" fillId="7" fontId="2" numFmtId="0" xfId="0" applyAlignment="1" applyBorder="1" applyFill="1" applyFont="1">
      <alignment horizontal="center" readingOrder="0" shrinkToFit="0" vertical="center" wrapText="1"/>
    </xf>
    <xf borderId="7" fillId="2" fontId="8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7" fillId="0" fontId="9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9" fillId="0" fontId="3" numFmtId="0" xfId="0" applyBorder="1" applyFont="1"/>
    <xf borderId="7" fillId="5" fontId="5" numFmtId="0" xfId="0" applyAlignment="1" applyBorder="1" applyFont="1">
      <alignment horizontal="center" shrinkToFit="0" vertical="center" wrapText="1"/>
    </xf>
    <xf borderId="7" fillId="5" fontId="5" numFmtId="14" xfId="0" applyAlignment="1" applyBorder="1" applyFont="1" applyNumberFormat="1">
      <alignment horizontal="center" shrinkToFit="0" vertical="center" wrapText="1"/>
    </xf>
    <xf borderId="7" fillId="0" fontId="1" numFmtId="14" xfId="0" applyAlignment="1" applyBorder="1" applyFont="1" applyNumberFormat="1">
      <alignment horizontal="center" shrinkToFit="0" vertical="center" wrapText="1"/>
    </xf>
    <xf borderId="7" fillId="0" fontId="1" numFmtId="165" xfId="0" applyAlignment="1" applyBorder="1" applyFont="1" applyNumberFormat="1">
      <alignment horizontal="center" shrinkToFit="0" vertical="center" wrapText="1"/>
    </xf>
    <xf borderId="7" fillId="0" fontId="1" numFmtId="165" xfId="0" applyAlignment="1" applyBorder="1" applyFont="1" applyNumberFormat="1">
      <alignment horizontal="center" readingOrder="0" shrinkToFit="0" vertical="center" wrapText="1"/>
    </xf>
    <xf borderId="0" fillId="2" fontId="10" numFmtId="0" xfId="0" applyAlignment="1" applyFont="1">
      <alignment horizontal="center" readingOrder="0" vertical="center"/>
    </xf>
    <xf borderId="8" fillId="5" fontId="5" numFmtId="0" xfId="0" applyAlignment="1" applyBorder="1" applyFont="1">
      <alignment horizontal="center" shrinkToFit="0" vertical="center" wrapText="1"/>
    </xf>
    <xf borderId="18" fillId="4" fontId="5" numFmtId="0" xfId="0" applyAlignment="1" applyBorder="1" applyFont="1">
      <alignment horizontal="center" shrinkToFit="0" vertical="center" wrapText="1"/>
    </xf>
    <xf borderId="7" fillId="4" fontId="5" numFmtId="0" xfId="0" applyAlignment="1" applyBorder="1" applyFont="1">
      <alignment vertical="center"/>
    </xf>
    <xf borderId="7" fillId="0" fontId="1" numFmtId="1" xfId="0" applyAlignment="1" applyBorder="1" applyFont="1" applyNumberFormat="1">
      <alignment horizontal="center" shrinkToFit="0" vertical="center" wrapText="1"/>
    </xf>
    <xf borderId="0" fillId="2" fontId="11" numFmtId="0" xfId="0" applyAlignment="1" applyFont="1">
      <alignment horizontal="center" readingOrder="0" shrinkToFit="0" vertical="center" wrapText="1"/>
    </xf>
    <xf borderId="20" fillId="2" fontId="1" numFmtId="0" xfId="0" applyAlignment="1" applyBorder="1" applyFont="1">
      <alignment horizontal="center" shrinkToFit="0" vertical="center" wrapText="1"/>
    </xf>
    <xf borderId="0" fillId="0" fontId="1" numFmtId="2" xfId="0" applyAlignment="1" applyFont="1" applyNumberFormat="1">
      <alignment horizontal="center" shrinkToFit="0" vertical="center" wrapText="1"/>
    </xf>
    <xf borderId="7" fillId="0" fontId="12" numFmtId="0" xfId="0" applyAlignment="1" applyBorder="1" applyFont="1">
      <alignment horizontal="center" readingOrder="0" shrinkToFit="0" vertical="center" wrapText="1"/>
    </xf>
    <xf borderId="7" fillId="8" fontId="13" numFmtId="0" xfId="0" applyAlignment="1" applyBorder="1" applyFill="1" applyFont="1">
      <alignment horizontal="center" readingOrder="0" shrinkToFit="0" vertical="center" wrapText="1"/>
    </xf>
    <xf borderId="7" fillId="2" fontId="14" numFmtId="0" xfId="0" applyAlignment="1" applyBorder="1" applyFont="1">
      <alignment horizontal="center" shrinkToFit="0" wrapText="1"/>
    </xf>
    <xf borderId="4" fillId="2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7" fillId="4" fontId="2" numFmtId="0" xfId="0" applyAlignment="1" applyBorder="1" applyFont="1">
      <alignment vertical="center"/>
    </xf>
    <xf borderId="21" fillId="0" fontId="7" numFmtId="0" xfId="0" applyBorder="1" applyFont="1"/>
    <xf borderId="7" fillId="9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20" fillId="2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9" fillId="3" fontId="2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7" fillId="5" fontId="16" numFmtId="0" xfId="0" applyAlignment="1" applyBorder="1" applyFont="1">
      <alignment horizontal="center" shrinkToFit="0" vertical="center" wrapText="1"/>
    </xf>
    <xf borderId="7" fillId="5" fontId="16" numFmtId="14" xfId="0" applyAlignment="1" applyBorder="1" applyFont="1" applyNumberFormat="1">
      <alignment horizontal="center" shrinkToFit="0" vertical="center" wrapText="1"/>
    </xf>
    <xf borderId="7" fillId="4" fontId="16" numFmtId="14" xfId="0" applyAlignment="1" applyBorder="1" applyFont="1" applyNumberFormat="1">
      <alignment horizontal="center" shrinkToFit="0" vertical="center" wrapText="1"/>
    </xf>
    <xf borderId="7" fillId="4" fontId="16" numFmtId="0" xfId="0" applyAlignment="1" applyBorder="1" applyFont="1">
      <alignment horizontal="center" shrinkToFit="0" vertical="center" wrapText="1"/>
    </xf>
    <xf borderId="8" fillId="4" fontId="16" numFmtId="0" xfId="0" applyAlignment="1" applyBorder="1" applyFont="1">
      <alignment horizontal="center" shrinkToFit="0" vertical="center" wrapText="1"/>
    </xf>
    <xf borderId="4" fillId="0" fontId="1" numFmtId="14" xfId="0" applyAlignment="1" applyBorder="1" applyFont="1" applyNumberForma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23" fillId="0" fontId="1" numFmtId="0" xfId="0" applyAlignment="1" applyBorder="1" applyFont="1">
      <alignment horizontal="center" shrinkToFit="0" wrapText="1"/>
    </xf>
    <xf borderId="24" fillId="0" fontId="1" numFmtId="0" xfId="0" applyAlignment="1" applyBorder="1" applyFont="1">
      <alignment horizontal="center" shrinkToFit="0" wrapText="1"/>
    </xf>
    <xf borderId="24" fillId="0" fontId="1" numFmtId="14" xfId="0" applyAlignment="1" applyBorder="1" applyFont="1" applyNumberFormat="1">
      <alignment horizontal="center" shrinkToFit="0" wrapText="1"/>
    </xf>
    <xf borderId="24" fillId="0" fontId="1" numFmtId="0" xfId="0" applyAlignment="1" applyBorder="1" applyFont="1">
      <alignment horizontal="center" shrinkToFit="0" wrapText="1"/>
    </xf>
    <xf borderId="24" fillId="2" fontId="1" numFmtId="0" xfId="0" applyAlignment="1" applyBorder="1" applyFont="1">
      <alignment horizontal="center" shrinkToFit="0" wrapText="1"/>
    </xf>
    <xf borderId="24" fillId="2" fontId="1" numFmtId="166" xfId="0" applyAlignment="1" applyBorder="1" applyFont="1" applyNumberFormat="1">
      <alignment horizontal="center" shrinkToFit="0" wrapText="1"/>
    </xf>
    <xf borderId="24" fillId="2" fontId="1" numFmtId="14" xfId="0" applyAlignment="1" applyBorder="1" applyFont="1" applyNumberFormat="1">
      <alignment horizontal="center" shrinkToFit="0" wrapText="1"/>
    </xf>
    <xf borderId="24" fillId="0" fontId="17" numFmtId="0" xfId="0" applyAlignment="1" applyBorder="1" applyFont="1">
      <alignment horizontal="center" shrinkToFit="0" wrapText="1"/>
    </xf>
    <xf borderId="24" fillId="2" fontId="1" numFmtId="0" xfId="0" applyAlignment="1" applyBorder="1" applyFont="1">
      <alignment horizontal="center" shrinkToFit="0" wrapText="1"/>
    </xf>
    <xf borderId="24" fillId="2" fontId="1" numFmtId="14" xfId="0" applyAlignment="1" applyBorder="1" applyFont="1" applyNumberFormat="1">
      <alignment horizontal="center" shrinkToFit="0" wrapText="1"/>
    </xf>
    <xf borderId="24" fillId="2" fontId="11" numFmtId="0" xfId="0" applyAlignment="1" applyBorder="1" applyFont="1">
      <alignment horizontal="center" shrinkToFit="0" wrapText="1"/>
    </xf>
    <xf borderId="24" fillId="0" fontId="1" numFmtId="14" xfId="0" applyAlignment="1" applyBorder="1" applyFont="1" applyNumberFormat="1">
      <alignment horizontal="center" shrinkToFit="0" wrapText="1"/>
    </xf>
    <xf borderId="7" fillId="0" fontId="2" numFmtId="0" xfId="0" applyAlignment="1" applyBorder="1" applyFont="1">
      <alignment horizontal="center" shrinkToFit="0" vertical="center" wrapText="1"/>
    </xf>
    <xf borderId="7" fillId="0" fontId="2" numFmtId="14" xfId="0" applyAlignment="1" applyBorder="1" applyFont="1" applyNumberFormat="1">
      <alignment horizontal="center" shrinkToFit="0" vertical="center" wrapText="1"/>
    </xf>
    <xf borderId="7" fillId="5" fontId="18" numFmtId="0" xfId="0" applyAlignment="1" applyBorder="1" applyFont="1">
      <alignment horizontal="center" shrinkToFit="0" vertical="center" wrapText="1"/>
    </xf>
    <xf borderId="7" fillId="4" fontId="18" numFmtId="0" xfId="0" applyAlignment="1" applyBorder="1" applyFont="1">
      <alignment horizontal="center" shrinkToFit="0" vertical="center" wrapText="1"/>
    </xf>
    <xf borderId="7" fillId="2" fontId="1" numFmtId="165" xfId="0" applyAlignment="1" applyBorder="1" applyFont="1" applyNumberFormat="1">
      <alignment horizontal="center" shrinkToFit="0" vertical="center" wrapText="1"/>
    </xf>
    <xf borderId="7" fillId="0" fontId="1" numFmtId="167" xfId="0" applyAlignment="1" applyBorder="1" applyFont="1" applyNumberFormat="1">
      <alignment horizontal="center" shrinkToFit="0" vertical="center" wrapText="1"/>
    </xf>
    <xf borderId="7" fillId="0" fontId="1" numFmtId="167" xfId="0" applyAlignment="1" applyBorder="1" applyFont="1" applyNumberFormat="1">
      <alignment horizontal="center" readingOrder="0" shrinkToFit="0" vertical="center" wrapText="1"/>
    </xf>
    <xf borderId="18" fillId="5" fontId="5" numFmtId="0" xfId="0" applyAlignment="1" applyBorder="1" applyFont="1">
      <alignment horizontal="center" shrinkToFit="0" vertical="center" wrapText="1"/>
    </xf>
    <xf borderId="2" fillId="0" fontId="1" numFmtId="167" xfId="0" applyAlignment="1" applyBorder="1" applyFont="1" applyNumberForma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/>
    </xf>
    <xf borderId="7" fillId="2" fontId="19" numFmtId="0" xfId="0" applyAlignment="1" applyBorder="1" applyFont="1">
      <alignment horizontal="center" shrinkToFit="0" vertical="center" wrapText="1"/>
    </xf>
    <xf borderId="7" fillId="2" fontId="19" numFmtId="0" xfId="0" applyAlignment="1" applyBorder="1" applyFont="1">
      <alignment horizontal="center" shrinkToFit="0" wrapText="1"/>
    </xf>
    <xf borderId="7" fillId="4" fontId="2" numFmtId="0" xfId="0" applyBorder="1" applyFont="1"/>
    <xf borderId="7" fillId="0" fontId="1" numFmtId="0" xfId="0" applyBorder="1" applyFont="1"/>
    <xf borderId="9" fillId="3" fontId="2" numFmtId="0" xfId="0" applyAlignment="1" applyBorder="1" applyFont="1">
      <alignment horizontal="center"/>
    </xf>
    <xf borderId="7" fillId="4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7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8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9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0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scielo.org.co/scielo.php?script=sci_arttext&amp;pid=S0121-68052012000100009" TargetMode="External"/><Relationship Id="rId3" Type="http://schemas.openxmlformats.org/officeDocument/2006/relationships/hyperlink" Target="http://revistasum.umanizales.edu.co/ojs/index.php/Lumina/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www.innpulsacolombia.com/es/eventos/ii-congreso-internacional-de-finanzas-retos-y-oportunidades-ante-la-realidad-economica" TargetMode="External"/><Relationship Id="rId3" Type="http://schemas.openxmlformats.org/officeDocument/2006/relationships/hyperlink" Target="http://aicogestion.org/x-congreso-iberoamericano-contabilidad-gestion-workshop-2016/" TargetMode="External"/><Relationship Id="rId4" Type="http://schemas.openxmlformats.org/officeDocument/2006/relationships/drawing" Target="../drawings/drawing8.xml"/><Relationship Id="rId5" Type="http://schemas.openxmlformats.org/officeDocument/2006/relationships/vmlDrawing" Target="../drawings/vmlDrawing5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8.71"/>
    <col customWidth="1" min="3" max="3" width="19.57"/>
    <col customWidth="1" min="4" max="4" width="20.57"/>
    <col customWidth="1" min="5" max="5" width="28.29"/>
    <col customWidth="1" min="6" max="6" width="25.71"/>
    <col customWidth="1" min="7" max="7" width="10.86"/>
    <col customWidth="1" min="8" max="8" width="12.43"/>
    <col customWidth="1" min="9" max="9" width="12.14"/>
    <col customWidth="1" min="10" max="10" width="10.0"/>
    <col customWidth="1" min="11" max="11" width="20.0"/>
    <col customWidth="1" min="12" max="18" width="10.0"/>
  </cols>
  <sheetData>
    <row r="1">
      <c r="A1" s="2"/>
      <c r="B1" s="2"/>
      <c r="C1" s="2"/>
      <c r="D1" s="2"/>
      <c r="E1" s="2"/>
      <c r="F1" s="2"/>
      <c r="G1" s="2"/>
      <c r="H1" s="4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6"/>
      <c r="B2" s="6"/>
      <c r="C2" s="9" t="s">
        <v>21</v>
      </c>
      <c r="D2" s="11"/>
      <c r="E2" s="13"/>
      <c r="F2" s="2"/>
      <c r="G2" s="2"/>
      <c r="H2" s="4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2"/>
      <c r="B3" s="2"/>
      <c r="C3" s="2"/>
      <c r="D3" s="2"/>
      <c r="E3" s="2"/>
      <c r="F3" s="2"/>
      <c r="G3" s="2"/>
      <c r="H3" s="4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2"/>
      <c r="B4" s="15" t="s">
        <v>23</v>
      </c>
      <c r="C4" s="15" t="s">
        <v>26</v>
      </c>
      <c r="D4" s="17" t="s">
        <v>27</v>
      </c>
      <c r="E4" s="15" t="s">
        <v>29</v>
      </c>
      <c r="F4" s="15" t="s">
        <v>30</v>
      </c>
      <c r="G4" s="15" t="s">
        <v>31</v>
      </c>
      <c r="H4" s="17" t="s">
        <v>32</v>
      </c>
      <c r="I4" s="2"/>
      <c r="J4" s="19" t="s">
        <v>33</v>
      </c>
      <c r="K4" s="2"/>
      <c r="L4" s="2"/>
      <c r="M4" s="2"/>
      <c r="N4" s="2"/>
      <c r="O4" s="2"/>
      <c r="P4" s="2"/>
      <c r="Q4" s="2"/>
      <c r="R4" s="2"/>
    </row>
    <row r="5" ht="30.0" customHeight="1">
      <c r="A5" s="2"/>
      <c r="B5" s="23">
        <v>1.0</v>
      </c>
      <c r="C5" s="24" t="s">
        <v>38</v>
      </c>
      <c r="D5" s="26" t="s">
        <v>39</v>
      </c>
      <c r="E5" s="23" t="s">
        <v>42</v>
      </c>
      <c r="F5" s="23" t="s">
        <v>43</v>
      </c>
      <c r="G5" s="33" t="s">
        <v>44</v>
      </c>
      <c r="H5" s="23" t="s">
        <v>47</v>
      </c>
      <c r="I5" s="2"/>
      <c r="J5" s="2"/>
      <c r="K5" s="2"/>
      <c r="L5" s="2"/>
      <c r="M5" s="2"/>
      <c r="N5" s="2"/>
      <c r="O5" s="2"/>
      <c r="P5" s="2"/>
      <c r="Q5" s="2"/>
      <c r="R5" s="2"/>
    </row>
    <row r="6" ht="45.0" customHeight="1">
      <c r="A6" s="2"/>
      <c r="B6" s="35">
        <v>2.0</v>
      </c>
      <c r="C6" s="24" t="s">
        <v>49</v>
      </c>
      <c r="D6" s="37"/>
      <c r="E6" s="23" t="s">
        <v>50</v>
      </c>
      <c r="F6" s="23" t="s">
        <v>51</v>
      </c>
      <c r="G6" s="33" t="s">
        <v>52</v>
      </c>
      <c r="H6" s="23" t="s">
        <v>47</v>
      </c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2"/>
      <c r="B7" s="35">
        <v>3.0</v>
      </c>
      <c r="C7" s="24" t="s">
        <v>53</v>
      </c>
      <c r="D7" s="37"/>
      <c r="E7" s="23" t="s">
        <v>54</v>
      </c>
      <c r="F7" s="35" t="s">
        <v>55</v>
      </c>
      <c r="G7" s="39">
        <v>42370.0</v>
      </c>
      <c r="H7" s="23" t="s">
        <v>47</v>
      </c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2"/>
      <c r="B8" s="35">
        <v>4.0</v>
      </c>
      <c r="C8" s="41" t="s">
        <v>56</v>
      </c>
      <c r="D8" s="37"/>
      <c r="E8" s="43" t="s">
        <v>57</v>
      </c>
      <c r="F8" s="44" t="s">
        <v>58</v>
      </c>
      <c r="G8" s="45">
        <v>42736.0</v>
      </c>
      <c r="H8" s="43" t="s">
        <v>47</v>
      </c>
      <c r="I8" s="2"/>
      <c r="J8" s="2"/>
      <c r="K8" s="2"/>
      <c r="L8" s="2"/>
      <c r="M8" s="2"/>
      <c r="N8" s="2"/>
      <c r="O8" s="2"/>
      <c r="P8" s="2"/>
      <c r="Q8" s="2"/>
    </row>
    <row r="9">
      <c r="A9" s="2"/>
      <c r="B9" s="2"/>
      <c r="C9" s="2"/>
      <c r="D9" s="2"/>
      <c r="E9" s="2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</row>
    <row r="10">
      <c r="A10" s="2"/>
      <c r="B10" s="2"/>
      <c r="C10" s="2"/>
      <c r="D10" s="2"/>
      <c r="E10" s="2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">
    <mergeCell ref="C2:E2"/>
  </mergeCells>
  <dataValidations>
    <dataValidation type="list" allowBlank="1" showInputMessage="1" showErrorMessage="1" prompt="Tipo de Viculación - Seleccionar si el integrante es un semillero, monitor, aistente a docencia, profesional de apoyo, etc" sqref="D5:D8">
      <formula1>"Director grupo,docente investigador,Investigador externo,Semillero,monitor,profesional de investigación vinculado al grupo,Profesional de apoyo otras areas,Asistente de investigación"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79646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.29"/>
    <col customWidth="1" min="2" max="2" width="37.14"/>
    <col customWidth="1" min="3" max="3" width="13.57"/>
    <col customWidth="1" min="4" max="4" width="7.57"/>
    <col customWidth="1" min="5" max="5" width="19.29"/>
    <col customWidth="1" min="6" max="6" width="18.0"/>
    <col customWidth="1" min="7" max="7" width="13.86"/>
    <col customWidth="1" min="8" max="8" width="16.14"/>
    <col customWidth="1" min="9" max="9" width="23.86"/>
    <col customWidth="1" min="10" max="10" width="16.14"/>
    <col customWidth="1" min="11" max="20" width="10.0"/>
    <col customWidth="1" min="21" max="21" width="15.14"/>
  </cols>
  <sheetData>
    <row r="1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75" customHeight="1">
      <c r="A2" s="27" t="s">
        <v>40</v>
      </c>
      <c r="B2" s="55"/>
      <c r="C2" s="28"/>
      <c r="D2" s="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>
      <c r="A4" s="56" t="s">
        <v>23</v>
      </c>
      <c r="B4" s="56" t="s">
        <v>466</v>
      </c>
      <c r="C4" s="56" t="s">
        <v>60</v>
      </c>
      <c r="D4" s="56" t="s">
        <v>467</v>
      </c>
      <c r="E4" s="56" t="s">
        <v>468</v>
      </c>
      <c r="F4" s="56" t="s">
        <v>469</v>
      </c>
      <c r="G4" s="17" t="s">
        <v>502</v>
      </c>
      <c r="H4" s="56" t="s">
        <v>503</v>
      </c>
      <c r="I4" s="113" t="s">
        <v>471</v>
      </c>
      <c r="J4" s="63" t="s">
        <v>473</v>
      </c>
      <c r="K4" s="63" t="s">
        <v>504</v>
      </c>
      <c r="L4" s="2"/>
      <c r="M4" s="2"/>
      <c r="N4" s="2"/>
      <c r="O4" s="2"/>
      <c r="P4" s="2"/>
      <c r="Q4" s="2"/>
      <c r="R4" s="2"/>
      <c r="S4" s="2"/>
      <c r="T4" s="2"/>
      <c r="U4" s="2"/>
    </row>
    <row r="5" ht="102.75" customHeight="1">
      <c r="A5" s="23">
        <v>1.0</v>
      </c>
      <c r="B5" s="23" t="s">
        <v>505</v>
      </c>
      <c r="C5" s="23" t="s">
        <v>506</v>
      </c>
      <c r="D5" s="23">
        <v>1.0</v>
      </c>
      <c r="E5" s="23" t="s">
        <v>507</v>
      </c>
      <c r="F5" s="23" t="s">
        <v>478</v>
      </c>
      <c r="G5" s="35" t="s">
        <v>508</v>
      </c>
      <c r="H5" s="114">
        <v>42157.0</v>
      </c>
      <c r="I5" s="23"/>
      <c r="J5" s="35" t="s">
        <v>509</v>
      </c>
      <c r="K5" s="23"/>
      <c r="L5" s="2"/>
      <c r="M5" s="2"/>
      <c r="N5" s="2"/>
      <c r="O5" s="2"/>
      <c r="P5" s="2"/>
      <c r="Q5" s="2"/>
      <c r="R5" s="2"/>
      <c r="S5" s="2"/>
      <c r="T5" s="2"/>
      <c r="U5" s="2"/>
    </row>
    <row r="6" ht="77.25" customHeight="1">
      <c r="A6" s="23">
        <v>2.0</v>
      </c>
      <c r="B6" s="23"/>
      <c r="C6" s="23"/>
      <c r="D6" s="23"/>
      <c r="E6" s="23"/>
      <c r="F6" s="23"/>
      <c r="G6" s="111"/>
      <c r="H6" s="73"/>
      <c r="I6" s="23"/>
      <c r="J6" s="23"/>
      <c r="K6" s="23"/>
      <c r="L6" s="2"/>
      <c r="M6" s="2"/>
      <c r="N6" s="2"/>
      <c r="O6" s="2"/>
      <c r="P6" s="2"/>
      <c r="Q6" s="2"/>
      <c r="R6" s="2"/>
      <c r="S6" s="2"/>
      <c r="T6" s="2"/>
      <c r="U6" s="2"/>
    </row>
    <row r="7" ht="60.0" customHeight="1">
      <c r="A7" s="23">
        <v>3.0</v>
      </c>
      <c r="B7" s="23"/>
      <c r="C7" s="23"/>
      <c r="D7" s="23"/>
      <c r="E7" s="23"/>
      <c r="F7" s="23"/>
      <c r="G7" s="111"/>
      <c r="H7" s="73"/>
      <c r="I7" s="23"/>
      <c r="J7" s="23"/>
      <c r="K7" s="23"/>
      <c r="L7" s="2"/>
      <c r="M7" s="2"/>
      <c r="N7" s="2"/>
      <c r="O7" s="2"/>
      <c r="P7" s="2"/>
      <c r="Q7" s="2"/>
      <c r="R7" s="2"/>
      <c r="S7" s="2"/>
      <c r="T7" s="2"/>
      <c r="U7" s="2"/>
    </row>
    <row r="8" ht="60.0" customHeight="1">
      <c r="A8" s="23">
        <v>4.0</v>
      </c>
      <c r="B8" s="23"/>
      <c r="C8" s="23"/>
      <c r="D8" s="23"/>
      <c r="E8" s="23"/>
      <c r="F8" s="23"/>
      <c r="G8" s="111"/>
      <c r="H8" s="73"/>
      <c r="I8" s="23"/>
      <c r="J8" s="23"/>
      <c r="K8" s="23"/>
      <c r="L8" s="2"/>
      <c r="M8" s="2"/>
      <c r="N8" s="2"/>
      <c r="O8" s="2"/>
      <c r="P8" s="2"/>
      <c r="Q8" s="2"/>
      <c r="R8" s="2"/>
      <c r="S8" s="2"/>
      <c r="T8" s="2"/>
      <c r="U8" s="2"/>
    </row>
    <row r="9" ht="60.0" customHeight="1">
      <c r="A9" s="23">
        <v>5.0</v>
      </c>
      <c r="B9" s="23"/>
      <c r="C9" s="23"/>
      <c r="D9" s="23"/>
      <c r="E9" s="23"/>
      <c r="F9" s="23"/>
      <c r="G9" s="111"/>
      <c r="H9" s="73"/>
      <c r="I9" s="23"/>
      <c r="J9" s="23"/>
      <c r="K9" s="23"/>
      <c r="L9" s="2"/>
      <c r="M9" s="2"/>
      <c r="N9" s="2"/>
      <c r="O9" s="2"/>
      <c r="P9" s="2"/>
      <c r="Q9" s="2"/>
      <c r="R9" s="2"/>
      <c r="S9" s="2"/>
      <c r="T9" s="2"/>
      <c r="U9" s="2"/>
    </row>
    <row r="10">
      <c r="A10" s="23">
        <v>6.0</v>
      </c>
      <c r="B10" s="23"/>
      <c r="C10" s="23"/>
      <c r="D10" s="23"/>
      <c r="E10" s="23"/>
      <c r="F10" s="23"/>
      <c r="G10" s="23"/>
      <c r="H10" s="73"/>
      <c r="I10" s="23"/>
      <c r="J10" s="23"/>
      <c r="K10" s="23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>
      <c r="A11" s="23">
        <v>7.0</v>
      </c>
      <c r="B11" s="23"/>
      <c r="C11" s="23"/>
      <c r="D11" s="23"/>
      <c r="E11" s="23"/>
      <c r="F11" s="23"/>
      <c r="G11" s="23"/>
      <c r="H11" s="73"/>
      <c r="I11" s="23"/>
      <c r="J11" s="23"/>
      <c r="K11" s="23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>
      <c r="A12" s="23">
        <v>8.0</v>
      </c>
      <c r="B12" s="23"/>
      <c r="C12" s="23"/>
      <c r="D12" s="23"/>
      <c r="E12" s="23"/>
      <c r="F12" s="23"/>
      <c r="G12" s="23"/>
      <c r="H12" s="73"/>
      <c r="I12" s="23"/>
      <c r="J12" s="23"/>
      <c r="K12" s="23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>
      <c r="A13" s="23">
        <v>9.0</v>
      </c>
      <c r="B13" s="23"/>
      <c r="C13" s="23"/>
      <c r="D13" s="23"/>
      <c r="E13" s="23"/>
      <c r="F13" s="23"/>
      <c r="G13" s="23"/>
      <c r="H13" s="73"/>
      <c r="I13" s="23"/>
      <c r="J13" s="23"/>
      <c r="K13" s="23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>
      <c r="A14" s="23">
        <v>10.0</v>
      </c>
      <c r="B14" s="23"/>
      <c r="C14" s="23"/>
      <c r="D14" s="23"/>
      <c r="E14" s="23"/>
      <c r="F14" s="23"/>
      <c r="G14" s="23"/>
      <c r="H14" s="73"/>
      <c r="I14" s="23"/>
      <c r="J14" s="23"/>
      <c r="K14" s="23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>
      <c r="A15" s="23">
        <v>11.0</v>
      </c>
      <c r="B15" s="23"/>
      <c r="C15" s="23"/>
      <c r="D15" s="23"/>
      <c r="E15" s="23"/>
      <c r="F15" s="23"/>
      <c r="G15" s="23"/>
      <c r="H15" s="73"/>
      <c r="I15" s="23"/>
      <c r="J15" s="23"/>
      <c r="K15" s="23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>
      <c r="A16" s="23">
        <v>12.0</v>
      </c>
      <c r="B16" s="23"/>
      <c r="C16" s="23"/>
      <c r="D16" s="23"/>
      <c r="E16" s="23"/>
      <c r="F16" s="23"/>
      <c r="G16" s="23"/>
      <c r="H16" s="73"/>
      <c r="I16" s="23"/>
      <c r="J16" s="23"/>
      <c r="K16" s="23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>
      <c r="A17" s="23">
        <v>13.0</v>
      </c>
      <c r="B17" s="23"/>
      <c r="C17" s="23"/>
      <c r="D17" s="23"/>
      <c r="E17" s="23"/>
      <c r="F17" s="23"/>
      <c r="G17" s="23"/>
      <c r="H17" s="73"/>
      <c r="I17" s="23"/>
      <c r="J17" s="23"/>
      <c r="K17" s="23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>
      <c r="A18" s="23">
        <v>14.0</v>
      </c>
      <c r="B18" s="23"/>
      <c r="C18" s="23"/>
      <c r="D18" s="23"/>
      <c r="E18" s="23"/>
      <c r="F18" s="23"/>
      <c r="G18" s="23"/>
      <c r="H18" s="73"/>
      <c r="I18" s="23"/>
      <c r="J18" s="23"/>
      <c r="K18" s="23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>
      <c r="A19" s="23">
        <v>15.0</v>
      </c>
      <c r="B19" s="23"/>
      <c r="C19" s="23"/>
      <c r="D19" s="23"/>
      <c r="E19" s="23"/>
      <c r="F19" s="23"/>
      <c r="G19" s="23"/>
      <c r="H19" s="73"/>
      <c r="I19" s="23"/>
      <c r="J19" s="23"/>
      <c r="K19" s="23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>
      <c r="A20" s="23">
        <v>16.0</v>
      </c>
      <c r="B20" s="23"/>
      <c r="C20" s="23"/>
      <c r="D20" s="23"/>
      <c r="E20" s="23"/>
      <c r="F20" s="23"/>
      <c r="G20" s="23"/>
      <c r="H20" s="73"/>
      <c r="I20" s="23"/>
      <c r="J20" s="23"/>
      <c r="K20" s="23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5.75" customHeight="1">
      <c r="A21" s="23">
        <v>17.0</v>
      </c>
      <c r="B21" s="23"/>
      <c r="C21" s="23"/>
      <c r="D21" s="23"/>
      <c r="E21" s="23"/>
      <c r="F21" s="23"/>
      <c r="G21" s="23"/>
      <c r="H21" s="73"/>
      <c r="I21" s="23"/>
      <c r="J21" s="23"/>
      <c r="K21" s="23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5.75" customHeight="1">
      <c r="A22" s="23">
        <v>18.0</v>
      </c>
      <c r="B22" s="23"/>
      <c r="C22" s="23"/>
      <c r="D22" s="23"/>
      <c r="E22" s="23"/>
      <c r="F22" s="23"/>
      <c r="G22" s="23"/>
      <c r="H22" s="73"/>
      <c r="I22" s="23"/>
      <c r="J22" s="23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5.75" customHeight="1">
      <c r="A23" s="23">
        <v>19.0</v>
      </c>
      <c r="B23" s="23"/>
      <c r="C23" s="23"/>
      <c r="D23" s="23"/>
      <c r="E23" s="23"/>
      <c r="F23" s="23"/>
      <c r="G23" s="23"/>
      <c r="H23" s="73"/>
      <c r="I23" s="23"/>
      <c r="J23" s="23"/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5.75" customHeight="1">
      <c r="A24" s="23">
        <v>20.0</v>
      </c>
      <c r="B24" s="23"/>
      <c r="C24" s="23"/>
      <c r="D24" s="23"/>
      <c r="E24" s="23"/>
      <c r="F24" s="23"/>
      <c r="G24" s="23"/>
      <c r="H24" s="73"/>
      <c r="I24" s="23"/>
      <c r="J24" s="23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5.75" customHeight="1">
      <c r="A25" s="23">
        <v>21.0</v>
      </c>
      <c r="B25" s="23"/>
      <c r="C25" s="23"/>
      <c r="D25" s="23"/>
      <c r="E25" s="23"/>
      <c r="F25" s="23"/>
      <c r="G25" s="23"/>
      <c r="H25" s="73"/>
      <c r="I25" s="23"/>
      <c r="J25" s="23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5.75" customHeight="1">
      <c r="A26" s="23">
        <v>22.0</v>
      </c>
      <c r="B26" s="23"/>
      <c r="C26" s="23"/>
      <c r="D26" s="23"/>
      <c r="E26" s="23"/>
      <c r="F26" s="23"/>
      <c r="G26" s="23"/>
      <c r="H26" s="73"/>
      <c r="I26" s="23"/>
      <c r="J26" s="23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5.75" customHeight="1">
      <c r="A27" s="23">
        <v>23.0</v>
      </c>
      <c r="B27" s="23"/>
      <c r="C27" s="23"/>
      <c r="D27" s="23"/>
      <c r="E27" s="23"/>
      <c r="F27" s="23"/>
      <c r="G27" s="23"/>
      <c r="H27" s="73"/>
      <c r="I27" s="23"/>
      <c r="J27" s="23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3">
        <v>24.0</v>
      </c>
      <c r="B28" s="23"/>
      <c r="C28" s="23"/>
      <c r="D28" s="23"/>
      <c r="E28" s="23"/>
      <c r="F28" s="23"/>
      <c r="G28" s="23"/>
      <c r="H28" s="73"/>
      <c r="I28" s="23"/>
      <c r="J28" s="23"/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5.75" customHeight="1">
      <c r="A29" s="23">
        <v>25.0</v>
      </c>
      <c r="B29" s="23"/>
      <c r="C29" s="23"/>
      <c r="D29" s="23"/>
      <c r="E29" s="23"/>
      <c r="F29" s="23"/>
      <c r="G29" s="23"/>
      <c r="H29" s="73"/>
      <c r="I29" s="23"/>
      <c r="J29" s="23"/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5.75" customHeight="1">
      <c r="A30" s="23">
        <v>26.0</v>
      </c>
      <c r="B30" s="23"/>
      <c r="C30" s="23"/>
      <c r="D30" s="23"/>
      <c r="E30" s="23"/>
      <c r="F30" s="23"/>
      <c r="G30" s="23"/>
      <c r="H30" s="73"/>
      <c r="I30" s="23"/>
      <c r="J30" s="23"/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5.75" customHeight="1">
      <c r="A31" s="23">
        <v>27.0</v>
      </c>
      <c r="B31" s="23"/>
      <c r="C31" s="23"/>
      <c r="D31" s="23"/>
      <c r="E31" s="23"/>
      <c r="F31" s="23"/>
      <c r="G31" s="23"/>
      <c r="H31" s="73"/>
      <c r="I31" s="23"/>
      <c r="J31" s="23"/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5.75" customHeight="1">
      <c r="A32" s="23">
        <v>28.0</v>
      </c>
      <c r="B32" s="23"/>
      <c r="C32" s="23"/>
      <c r="D32" s="23"/>
      <c r="E32" s="23"/>
      <c r="F32" s="23"/>
      <c r="G32" s="23"/>
      <c r="H32" s="73"/>
      <c r="I32" s="23"/>
      <c r="J32" s="23"/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5.75" customHeight="1">
      <c r="A33" s="23">
        <v>29.0</v>
      </c>
      <c r="B33" s="23"/>
      <c r="C33" s="23"/>
      <c r="D33" s="23"/>
      <c r="E33" s="23"/>
      <c r="F33" s="23"/>
      <c r="G33" s="23"/>
      <c r="H33" s="73"/>
      <c r="I33" s="23"/>
      <c r="J33" s="23"/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5.75" customHeight="1">
      <c r="A34" s="23">
        <v>30.0</v>
      </c>
      <c r="B34" s="23"/>
      <c r="C34" s="23"/>
      <c r="D34" s="23"/>
      <c r="E34" s="23"/>
      <c r="F34" s="23"/>
      <c r="G34" s="23"/>
      <c r="H34" s="73"/>
      <c r="I34" s="23"/>
      <c r="J34" s="23"/>
      <c r="K34" s="23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5.75" customHeight="1">
      <c r="A35" s="23">
        <v>31.0</v>
      </c>
      <c r="B35" s="23"/>
      <c r="C35" s="23"/>
      <c r="D35" s="23"/>
      <c r="E35" s="23"/>
      <c r="F35" s="23"/>
      <c r="G35" s="23"/>
      <c r="H35" s="73"/>
      <c r="I35" s="23"/>
      <c r="J35" s="23"/>
      <c r="K35" s="23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5.75" customHeight="1">
      <c r="A36" s="23">
        <v>32.0</v>
      </c>
      <c r="B36" s="23"/>
      <c r="C36" s="23"/>
      <c r="D36" s="23"/>
      <c r="E36" s="23"/>
      <c r="F36" s="23"/>
      <c r="G36" s="23"/>
      <c r="H36" s="73"/>
      <c r="I36" s="23"/>
      <c r="J36" s="23"/>
      <c r="K36" s="23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5.75" customHeight="1">
      <c r="A37" s="23">
        <v>33.0</v>
      </c>
      <c r="B37" s="23"/>
      <c r="C37" s="23"/>
      <c r="D37" s="23"/>
      <c r="E37" s="23"/>
      <c r="F37" s="23"/>
      <c r="G37" s="23"/>
      <c r="H37" s="73"/>
      <c r="I37" s="23"/>
      <c r="J37" s="23"/>
      <c r="K37" s="23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3">
        <v>34.0</v>
      </c>
      <c r="B38" s="23"/>
      <c r="C38" s="23"/>
      <c r="D38" s="23"/>
      <c r="E38" s="23"/>
      <c r="F38" s="23"/>
      <c r="G38" s="23"/>
      <c r="H38" s="73"/>
      <c r="I38" s="23"/>
      <c r="J38" s="23"/>
      <c r="K38" s="23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5.75" customHeight="1">
      <c r="A39" s="23">
        <v>35.0</v>
      </c>
      <c r="B39" s="23"/>
      <c r="C39" s="23"/>
      <c r="D39" s="23"/>
      <c r="E39" s="23"/>
      <c r="F39" s="23"/>
      <c r="G39" s="23"/>
      <c r="H39" s="73"/>
      <c r="I39" s="23"/>
      <c r="J39" s="23"/>
      <c r="K39" s="23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5.75" customHeight="1">
      <c r="A40" s="23">
        <v>36.0</v>
      </c>
      <c r="B40" s="23"/>
      <c r="C40" s="23"/>
      <c r="D40" s="23"/>
      <c r="E40" s="23"/>
      <c r="F40" s="23"/>
      <c r="G40" s="23"/>
      <c r="H40" s="73"/>
      <c r="I40" s="23"/>
      <c r="J40" s="23"/>
      <c r="K40" s="23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5.75" customHeight="1">
      <c r="A41" s="23">
        <v>37.0</v>
      </c>
      <c r="B41" s="23"/>
      <c r="C41" s="23"/>
      <c r="D41" s="23"/>
      <c r="E41" s="23"/>
      <c r="F41" s="23"/>
      <c r="G41" s="23"/>
      <c r="H41" s="73"/>
      <c r="I41" s="23"/>
      <c r="J41" s="23"/>
      <c r="K41" s="23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5.75" customHeight="1">
      <c r="A42" s="23">
        <v>38.0</v>
      </c>
      <c r="B42" s="23"/>
      <c r="C42" s="23"/>
      <c r="D42" s="23"/>
      <c r="E42" s="23"/>
      <c r="F42" s="23"/>
      <c r="G42" s="23"/>
      <c r="H42" s="23"/>
      <c r="I42" s="115"/>
      <c r="J42" s="11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C2"/>
  </mergeCells>
  <dataValidations>
    <dataValidation type="custom" allowBlank="1" showErrorMessage="1" sqref="H43:H987">
      <formula1>GTE(LEN(H43),(2))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79646"/>
    <pageSetUpPr/>
  </sheetPr>
  <sheetViews>
    <sheetView showGridLines="0" workbookViewId="0"/>
  </sheetViews>
  <sheetFormatPr customHeight="1" defaultColWidth="14.43" defaultRowHeight="15.0"/>
  <cols>
    <col customWidth="1" min="1" max="2" width="3.86"/>
    <col customWidth="1" min="3" max="3" width="36.14"/>
    <col customWidth="1" min="4" max="4" width="25.86"/>
    <col customWidth="1" min="5" max="5" width="7.43"/>
    <col customWidth="1" min="6" max="6" width="10.0"/>
    <col customWidth="1" min="7" max="7" width="13.14"/>
    <col customWidth="1" min="8" max="8" width="10.0"/>
    <col customWidth="1" min="9" max="9" width="16.14"/>
    <col customWidth="1" min="10" max="10" width="38.0"/>
    <col customWidth="1" min="11" max="11" width="24.14"/>
    <col customWidth="1" min="12" max="21" width="10.0"/>
  </cols>
  <sheetData>
    <row r="1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75" customHeight="1">
      <c r="A2" s="6"/>
      <c r="B2" s="27" t="s">
        <v>40</v>
      </c>
      <c r="C2" s="55"/>
      <c r="D2" s="28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>
      <c r="A3" s="2"/>
      <c r="B3" s="15" t="s">
        <v>23</v>
      </c>
      <c r="C3" s="15" t="s">
        <v>466</v>
      </c>
      <c r="D3" s="15" t="s">
        <v>60</v>
      </c>
      <c r="E3" s="15" t="s">
        <v>467</v>
      </c>
      <c r="F3" s="15" t="s">
        <v>468</v>
      </c>
      <c r="G3" s="15" t="s">
        <v>469</v>
      </c>
      <c r="H3" s="15" t="s">
        <v>510</v>
      </c>
      <c r="I3" s="15" t="s">
        <v>471</v>
      </c>
      <c r="J3" s="48" t="s">
        <v>511</v>
      </c>
      <c r="K3" s="63" t="s">
        <v>504</v>
      </c>
      <c r="L3" s="2"/>
      <c r="M3" s="2"/>
      <c r="N3" s="2"/>
      <c r="O3" s="2"/>
      <c r="P3" s="2"/>
      <c r="Q3" s="2"/>
      <c r="R3" s="2"/>
      <c r="S3" s="2"/>
      <c r="T3" s="2"/>
      <c r="U3" s="2"/>
    </row>
    <row r="4" ht="31.5" customHeight="1">
      <c r="A4" s="2"/>
      <c r="B4" s="23">
        <v>1.0</v>
      </c>
      <c r="C4" s="23" t="s">
        <v>512</v>
      </c>
      <c r="D4" s="23" t="s">
        <v>513</v>
      </c>
      <c r="E4" s="23">
        <v>2.0</v>
      </c>
      <c r="F4" s="23" t="s">
        <v>514</v>
      </c>
      <c r="G4" s="23" t="s">
        <v>478</v>
      </c>
      <c r="H4" s="59">
        <v>42339.0</v>
      </c>
      <c r="I4" s="23"/>
      <c r="J4" s="25" t="s">
        <v>515</v>
      </c>
      <c r="K4" s="35"/>
      <c r="L4" s="2"/>
      <c r="M4" s="2"/>
      <c r="N4" s="2"/>
      <c r="O4" s="2"/>
      <c r="P4" s="2"/>
      <c r="Q4" s="2"/>
      <c r="R4" s="2"/>
      <c r="S4" s="2"/>
      <c r="T4" s="2"/>
      <c r="U4" s="2"/>
    </row>
    <row r="5">
      <c r="A5" s="2"/>
      <c r="B5" s="23">
        <v>2.0</v>
      </c>
      <c r="C5" s="35" t="s">
        <v>516</v>
      </c>
      <c r="D5" s="35" t="s">
        <v>517</v>
      </c>
      <c r="E5" s="35">
        <v>1.0</v>
      </c>
      <c r="F5" s="23" t="s">
        <v>514</v>
      </c>
      <c r="G5" s="23" t="s">
        <v>478</v>
      </c>
      <c r="H5" s="112">
        <v>43040.0</v>
      </c>
      <c r="I5" s="23"/>
      <c r="J5" s="35" t="s">
        <v>515</v>
      </c>
      <c r="K5" s="23"/>
      <c r="L5" s="2"/>
      <c r="M5" s="2"/>
      <c r="N5" s="2"/>
      <c r="O5" s="2"/>
      <c r="P5" s="2"/>
      <c r="Q5" s="2"/>
      <c r="R5" s="2"/>
      <c r="S5" s="2"/>
      <c r="T5" s="2"/>
      <c r="U5" s="2"/>
    </row>
    <row r="6">
      <c r="A6" s="2"/>
      <c r="B6" s="23">
        <v>3.0</v>
      </c>
      <c r="C6" s="35" t="s">
        <v>518</v>
      </c>
      <c r="D6" s="35" t="s">
        <v>519</v>
      </c>
      <c r="E6" s="35">
        <v>2.0</v>
      </c>
      <c r="F6" s="23" t="s">
        <v>514</v>
      </c>
      <c r="G6" s="23" t="s">
        <v>478</v>
      </c>
      <c r="H6" s="60">
        <v>43252.0</v>
      </c>
      <c r="I6" s="23"/>
      <c r="J6" s="35" t="s">
        <v>515</v>
      </c>
      <c r="K6" s="23"/>
      <c r="L6" s="2"/>
      <c r="M6" s="2"/>
      <c r="N6" s="2"/>
      <c r="O6" s="2"/>
      <c r="P6" s="2"/>
      <c r="Q6" s="2"/>
      <c r="R6" s="2"/>
      <c r="S6" s="2"/>
      <c r="T6" s="2"/>
      <c r="U6" s="2"/>
    </row>
    <row r="7">
      <c r="A7" s="2"/>
      <c r="B7" s="23">
        <v>4.0</v>
      </c>
      <c r="C7" s="23"/>
      <c r="D7" s="23"/>
      <c r="E7" s="23"/>
      <c r="F7" s="23"/>
      <c r="G7" s="23"/>
      <c r="H7" s="23"/>
      <c r="I7" s="23"/>
      <c r="J7" s="23"/>
      <c r="K7" s="23"/>
      <c r="L7" s="2"/>
      <c r="M7" s="2"/>
      <c r="N7" s="2"/>
      <c r="O7" s="2"/>
      <c r="P7" s="2"/>
      <c r="Q7" s="2"/>
      <c r="R7" s="2"/>
      <c r="S7" s="2"/>
      <c r="T7" s="2"/>
      <c r="U7" s="2"/>
    </row>
    <row r="8">
      <c r="A8" s="2"/>
      <c r="B8" s="23">
        <v>5.0</v>
      </c>
      <c r="C8" s="23"/>
      <c r="D8" s="23"/>
      <c r="E8" s="23"/>
      <c r="F8" s="23"/>
      <c r="G8" s="23"/>
      <c r="H8" s="23"/>
      <c r="I8" s="23"/>
      <c r="J8" s="23"/>
      <c r="K8" s="23"/>
      <c r="L8" s="2"/>
      <c r="M8" s="2"/>
      <c r="N8" s="2"/>
      <c r="O8" s="2"/>
      <c r="P8" s="2"/>
      <c r="Q8" s="2"/>
      <c r="R8" s="2"/>
      <c r="S8" s="2"/>
      <c r="T8" s="2"/>
      <c r="U8" s="2"/>
    </row>
    <row r="9">
      <c r="A9" s="2"/>
      <c r="B9" s="23">
        <v>6.0</v>
      </c>
      <c r="C9" s="23"/>
      <c r="D9" s="23"/>
      <c r="E9" s="23"/>
      <c r="F9" s="23"/>
      <c r="G9" s="23"/>
      <c r="H9" s="23"/>
      <c r="I9" s="23"/>
      <c r="J9" s="23"/>
      <c r="K9" s="23"/>
      <c r="L9" s="2"/>
      <c r="M9" s="2"/>
      <c r="N9" s="2"/>
      <c r="O9" s="2"/>
      <c r="P9" s="2"/>
      <c r="Q9" s="2"/>
      <c r="R9" s="2"/>
      <c r="S9" s="2"/>
      <c r="T9" s="2"/>
      <c r="U9" s="2"/>
    </row>
    <row r="10">
      <c r="A10" s="2"/>
      <c r="B10" s="23">
        <v>7.0</v>
      </c>
      <c r="C10" s="23"/>
      <c r="D10" s="23"/>
      <c r="E10" s="23"/>
      <c r="F10" s="23"/>
      <c r="G10" s="23"/>
      <c r="H10" s="23"/>
      <c r="I10" s="23"/>
      <c r="J10" s="23"/>
      <c r="K10" s="23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>
      <c r="A11" s="2"/>
      <c r="B11" s="23">
        <v>8.0</v>
      </c>
      <c r="C11" s="23"/>
      <c r="D11" s="23"/>
      <c r="E11" s="23"/>
      <c r="F11" s="23"/>
      <c r="G11" s="23"/>
      <c r="H11" s="23"/>
      <c r="I11" s="23"/>
      <c r="J11" s="23"/>
      <c r="K11" s="23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>
      <c r="A12" s="2"/>
      <c r="B12" s="23">
        <v>9.0</v>
      </c>
      <c r="C12" s="23"/>
      <c r="D12" s="23"/>
      <c r="E12" s="23"/>
      <c r="F12" s="23"/>
      <c r="G12" s="23"/>
      <c r="H12" s="23"/>
      <c r="I12" s="23"/>
      <c r="J12" s="23"/>
      <c r="K12" s="23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>
      <c r="A13" s="2"/>
      <c r="B13" s="23">
        <v>10.0</v>
      </c>
      <c r="C13" s="23"/>
      <c r="D13" s="23"/>
      <c r="E13" s="23"/>
      <c r="F13" s="23"/>
      <c r="G13" s="23"/>
      <c r="H13" s="23"/>
      <c r="I13" s="23"/>
      <c r="J13" s="23"/>
      <c r="K13" s="23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>
      <c r="A14" s="2"/>
      <c r="B14" s="23">
        <v>11.0</v>
      </c>
      <c r="C14" s="23"/>
      <c r="D14" s="23"/>
      <c r="E14" s="23"/>
      <c r="F14" s="23"/>
      <c r="G14" s="23"/>
      <c r="H14" s="23"/>
      <c r="I14" s="23"/>
      <c r="J14" s="23"/>
      <c r="K14" s="23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>
      <c r="A15" s="2"/>
      <c r="B15" s="23">
        <v>12.0</v>
      </c>
      <c r="C15" s="23"/>
      <c r="D15" s="23"/>
      <c r="E15" s="23"/>
      <c r="F15" s="23"/>
      <c r="G15" s="23"/>
      <c r="H15" s="23"/>
      <c r="I15" s="23"/>
      <c r="J15" s="23"/>
      <c r="K15" s="23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>
      <c r="A16" s="2"/>
      <c r="B16" s="23">
        <v>13.0</v>
      </c>
      <c r="C16" s="23"/>
      <c r="D16" s="23"/>
      <c r="E16" s="23"/>
      <c r="F16" s="23"/>
      <c r="G16" s="23"/>
      <c r="H16" s="23"/>
      <c r="I16" s="23"/>
      <c r="J16" s="23"/>
      <c r="K16" s="23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>
      <c r="A17" s="2"/>
      <c r="B17" s="23">
        <v>14.0</v>
      </c>
      <c r="C17" s="23"/>
      <c r="D17" s="23"/>
      <c r="E17" s="23"/>
      <c r="F17" s="23"/>
      <c r="G17" s="23"/>
      <c r="H17" s="23"/>
      <c r="I17" s="23"/>
      <c r="J17" s="23"/>
      <c r="K17" s="23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>
      <c r="A18" s="2"/>
      <c r="B18" s="23">
        <v>15.0</v>
      </c>
      <c r="C18" s="23"/>
      <c r="D18" s="23"/>
      <c r="E18" s="23"/>
      <c r="F18" s="23"/>
      <c r="G18" s="23"/>
      <c r="H18" s="23"/>
      <c r="I18" s="23"/>
      <c r="J18" s="23"/>
      <c r="K18" s="23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>
      <c r="A19" s="2"/>
      <c r="B19" s="23">
        <v>16.0</v>
      </c>
      <c r="C19" s="23"/>
      <c r="D19" s="23"/>
      <c r="E19" s="23"/>
      <c r="F19" s="23"/>
      <c r="G19" s="23"/>
      <c r="H19" s="23"/>
      <c r="I19" s="23"/>
      <c r="J19" s="23"/>
      <c r="K19" s="23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>
      <c r="A20" s="2"/>
      <c r="B20" s="23">
        <v>17.0</v>
      </c>
      <c r="C20" s="23"/>
      <c r="D20" s="23"/>
      <c r="E20" s="23"/>
      <c r="F20" s="23"/>
      <c r="G20" s="23"/>
      <c r="H20" s="23"/>
      <c r="I20" s="23"/>
      <c r="J20" s="23"/>
      <c r="K20" s="23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5.75" customHeight="1">
      <c r="A21" s="2"/>
      <c r="B21" s="23">
        <v>18.0</v>
      </c>
      <c r="C21" s="23"/>
      <c r="D21" s="23"/>
      <c r="E21" s="23"/>
      <c r="F21" s="23"/>
      <c r="G21" s="23"/>
      <c r="H21" s="23"/>
      <c r="I21" s="23"/>
      <c r="J21" s="23"/>
      <c r="K21" s="23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5.75" customHeight="1">
      <c r="A22" s="2"/>
      <c r="B22" s="23">
        <v>19.0</v>
      </c>
      <c r="C22" s="23"/>
      <c r="D22" s="23"/>
      <c r="E22" s="23"/>
      <c r="F22" s="23"/>
      <c r="G22" s="23"/>
      <c r="H22" s="23"/>
      <c r="I22" s="23"/>
      <c r="J22" s="23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5.75" customHeight="1">
      <c r="A23" s="2"/>
      <c r="B23" s="23">
        <v>20.0</v>
      </c>
      <c r="C23" s="23"/>
      <c r="D23" s="23"/>
      <c r="E23" s="23"/>
      <c r="F23" s="23"/>
      <c r="G23" s="23"/>
      <c r="H23" s="23"/>
      <c r="I23" s="23"/>
      <c r="J23" s="23"/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5.75" customHeight="1">
      <c r="A24" s="2"/>
      <c r="B24" s="23">
        <v>21.0</v>
      </c>
      <c r="C24" s="23"/>
      <c r="D24" s="23"/>
      <c r="E24" s="23"/>
      <c r="F24" s="23"/>
      <c r="G24" s="23"/>
      <c r="H24" s="23"/>
      <c r="I24" s="23"/>
      <c r="J24" s="23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5.75" customHeight="1">
      <c r="A25" s="2"/>
      <c r="B25" s="23">
        <v>22.0</v>
      </c>
      <c r="C25" s="23"/>
      <c r="D25" s="23"/>
      <c r="E25" s="23"/>
      <c r="F25" s="23"/>
      <c r="G25" s="23"/>
      <c r="H25" s="23"/>
      <c r="I25" s="23"/>
      <c r="J25" s="23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5.75" customHeight="1">
      <c r="A26" s="2"/>
      <c r="B26" s="23">
        <v>23.0</v>
      </c>
      <c r="C26" s="23"/>
      <c r="D26" s="23"/>
      <c r="E26" s="23"/>
      <c r="F26" s="23"/>
      <c r="G26" s="23"/>
      <c r="H26" s="23"/>
      <c r="I26" s="23"/>
      <c r="J26" s="23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5.75" customHeight="1">
      <c r="A27" s="2"/>
      <c r="B27" s="23">
        <v>24.0</v>
      </c>
      <c r="C27" s="23"/>
      <c r="D27" s="23"/>
      <c r="E27" s="23"/>
      <c r="F27" s="23"/>
      <c r="G27" s="23"/>
      <c r="H27" s="23"/>
      <c r="I27" s="23"/>
      <c r="J27" s="23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"/>
      <c r="B28" s="23">
        <v>25.0</v>
      </c>
      <c r="C28" s="23"/>
      <c r="D28" s="23"/>
      <c r="E28" s="23"/>
      <c r="F28" s="23"/>
      <c r="G28" s="23"/>
      <c r="H28" s="23"/>
      <c r="I28" s="23"/>
      <c r="J28" s="23"/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5.75" customHeight="1">
      <c r="A29" s="2"/>
      <c r="B29" s="23">
        <v>26.0</v>
      </c>
      <c r="C29" s="23"/>
      <c r="D29" s="23"/>
      <c r="E29" s="23"/>
      <c r="F29" s="23"/>
      <c r="G29" s="23"/>
      <c r="H29" s="23"/>
      <c r="I29" s="23"/>
      <c r="J29" s="23"/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5.75" customHeight="1">
      <c r="A30" s="2"/>
      <c r="B30" s="23">
        <v>27.0</v>
      </c>
      <c r="C30" s="23"/>
      <c r="D30" s="23"/>
      <c r="E30" s="23"/>
      <c r="F30" s="23"/>
      <c r="G30" s="23"/>
      <c r="H30" s="23"/>
      <c r="I30" s="23"/>
      <c r="J30" s="23"/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5.75" customHeight="1">
      <c r="A31" s="2"/>
      <c r="B31" s="23">
        <v>28.0</v>
      </c>
      <c r="C31" s="23"/>
      <c r="D31" s="23"/>
      <c r="E31" s="23"/>
      <c r="F31" s="23"/>
      <c r="G31" s="23"/>
      <c r="H31" s="23"/>
      <c r="I31" s="23"/>
      <c r="J31" s="23"/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5.75" customHeight="1">
      <c r="A32" s="2"/>
      <c r="B32" s="23">
        <v>29.0</v>
      </c>
      <c r="C32" s="23"/>
      <c r="D32" s="23"/>
      <c r="E32" s="23"/>
      <c r="F32" s="23"/>
      <c r="G32" s="23"/>
      <c r="H32" s="23"/>
      <c r="I32" s="23"/>
      <c r="J32" s="23"/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5.75" customHeight="1">
      <c r="A33" s="2"/>
      <c r="B33" s="23">
        <v>30.0</v>
      </c>
      <c r="C33" s="23"/>
      <c r="D33" s="23"/>
      <c r="E33" s="23"/>
      <c r="F33" s="23"/>
      <c r="G33" s="23"/>
      <c r="H33" s="23"/>
      <c r="I33" s="23"/>
      <c r="J33" s="23"/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5.75" customHeight="1">
      <c r="A34" s="2"/>
      <c r="B34" s="23">
        <v>31.0</v>
      </c>
      <c r="C34" s="23"/>
      <c r="D34" s="23"/>
      <c r="E34" s="23"/>
      <c r="F34" s="23"/>
      <c r="G34" s="23"/>
      <c r="H34" s="23"/>
      <c r="I34" s="23"/>
      <c r="J34" s="23"/>
      <c r="K34" s="23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5.75" customHeight="1">
      <c r="A35" s="2"/>
      <c r="B35" s="23">
        <v>32.0</v>
      </c>
      <c r="C35" s="23"/>
      <c r="D35" s="23"/>
      <c r="E35" s="23"/>
      <c r="F35" s="23"/>
      <c r="G35" s="23"/>
      <c r="H35" s="23"/>
      <c r="I35" s="23"/>
      <c r="J35" s="23"/>
      <c r="K35" s="23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5.75" customHeight="1">
      <c r="A36" s="2"/>
      <c r="B36" s="23">
        <v>33.0</v>
      </c>
      <c r="C36" s="23"/>
      <c r="D36" s="23"/>
      <c r="E36" s="23"/>
      <c r="F36" s="23"/>
      <c r="G36" s="23"/>
      <c r="H36" s="23"/>
      <c r="I36" s="23"/>
      <c r="J36" s="23"/>
      <c r="K36" s="23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5.75" customHeight="1">
      <c r="A37" s="2"/>
      <c r="B37" s="23">
        <v>34.0</v>
      </c>
      <c r="C37" s="23"/>
      <c r="D37" s="23"/>
      <c r="E37" s="23"/>
      <c r="F37" s="23"/>
      <c r="G37" s="23"/>
      <c r="H37" s="23"/>
      <c r="I37" s="23"/>
      <c r="J37" s="23"/>
      <c r="K37" s="23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"/>
      <c r="B38" s="23">
        <v>35.0</v>
      </c>
      <c r="C38" s="23"/>
      <c r="D38" s="23"/>
      <c r="E38" s="23"/>
      <c r="F38" s="23"/>
      <c r="G38" s="23"/>
      <c r="H38" s="23"/>
      <c r="I38" s="23"/>
      <c r="J38" s="23"/>
      <c r="K38" s="23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5.75" customHeight="1">
      <c r="A39" s="2"/>
      <c r="B39" s="23">
        <v>36.0</v>
      </c>
      <c r="C39" s="23"/>
      <c r="D39" s="23"/>
      <c r="E39" s="23"/>
      <c r="F39" s="23"/>
      <c r="G39" s="23"/>
      <c r="H39" s="23"/>
      <c r="I39" s="23"/>
      <c r="J39" s="23"/>
      <c r="K39" s="23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5.75" customHeight="1">
      <c r="A40" s="2"/>
      <c r="B40" s="23">
        <v>37.0</v>
      </c>
      <c r="C40" s="23"/>
      <c r="D40" s="23"/>
      <c r="E40" s="23"/>
      <c r="F40" s="23"/>
      <c r="G40" s="23"/>
      <c r="H40" s="23"/>
      <c r="I40" s="23"/>
      <c r="J40" s="23"/>
      <c r="K40" s="23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5.75" customHeight="1">
      <c r="A41" s="2"/>
      <c r="B41" s="23">
        <v>38.0</v>
      </c>
      <c r="C41" s="23"/>
      <c r="D41" s="23"/>
      <c r="E41" s="23"/>
      <c r="F41" s="23"/>
      <c r="G41" s="23"/>
      <c r="H41" s="23"/>
      <c r="I41" s="23"/>
      <c r="J41" s="23"/>
      <c r="K41" s="23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5.75" customHeight="1">
      <c r="A42" s="2"/>
      <c r="B42" s="23">
        <v>39.0</v>
      </c>
      <c r="C42" s="23"/>
      <c r="D42" s="23"/>
      <c r="E42" s="23"/>
      <c r="F42" s="23"/>
      <c r="G42" s="23"/>
      <c r="H42" s="23"/>
      <c r="I42" s="23"/>
      <c r="J42" s="23"/>
      <c r="K42" s="23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5.75" customHeight="1">
      <c r="A43" s="2"/>
      <c r="B43" s="23">
        <v>40.0</v>
      </c>
      <c r="C43" s="23"/>
      <c r="D43" s="23"/>
      <c r="E43" s="23"/>
      <c r="F43" s="23"/>
      <c r="G43" s="23"/>
      <c r="H43" s="23"/>
      <c r="I43" s="23"/>
      <c r="J43" s="23"/>
      <c r="K43" s="23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5.75" customHeight="1">
      <c r="A44" s="2"/>
      <c r="B44" s="23">
        <v>41.0</v>
      </c>
      <c r="C44" s="23"/>
      <c r="D44" s="23"/>
      <c r="E44" s="23"/>
      <c r="F44" s="23"/>
      <c r="G44" s="23"/>
      <c r="H44" s="23"/>
      <c r="I44" s="23"/>
      <c r="J44" s="23"/>
      <c r="K44" s="23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5.75" customHeight="1">
      <c r="A45" s="2"/>
      <c r="B45" s="23">
        <v>42.0</v>
      </c>
      <c r="C45" s="23"/>
      <c r="D45" s="23"/>
      <c r="E45" s="23"/>
      <c r="F45" s="23"/>
      <c r="G45" s="23"/>
      <c r="H45" s="23"/>
      <c r="I45" s="23"/>
      <c r="J45" s="23"/>
      <c r="K45" s="23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5.75" customHeight="1">
      <c r="A46" s="2"/>
      <c r="B46" s="23">
        <v>43.0</v>
      </c>
      <c r="C46" s="23"/>
      <c r="D46" s="23"/>
      <c r="E46" s="23"/>
      <c r="F46" s="23"/>
      <c r="G46" s="23"/>
      <c r="H46" s="23"/>
      <c r="I46" s="23"/>
      <c r="J46" s="23"/>
      <c r="K46" s="23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5.75" customHeight="1">
      <c r="A47" s="2"/>
      <c r="B47" s="23">
        <v>44.0</v>
      </c>
      <c r="C47" s="23"/>
      <c r="D47" s="23"/>
      <c r="E47" s="23"/>
      <c r="F47" s="23"/>
      <c r="G47" s="23"/>
      <c r="H47" s="23"/>
      <c r="I47" s="23"/>
      <c r="J47" s="23"/>
      <c r="K47" s="23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5.75" customHeight="1">
      <c r="A48" s="2"/>
      <c r="B48" s="23">
        <v>45.0</v>
      </c>
      <c r="C48" s="23"/>
      <c r="D48" s="23"/>
      <c r="E48" s="23"/>
      <c r="F48" s="23"/>
      <c r="G48" s="23"/>
      <c r="H48" s="23"/>
      <c r="I48" s="23"/>
      <c r="J48" s="23"/>
      <c r="K48" s="23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5.75" customHeight="1">
      <c r="A49" s="2"/>
      <c r="B49" s="23">
        <v>46.0</v>
      </c>
      <c r="C49" s="23"/>
      <c r="D49" s="23"/>
      <c r="E49" s="23"/>
      <c r="F49" s="23"/>
      <c r="G49" s="23"/>
      <c r="H49" s="23"/>
      <c r="I49" s="23"/>
      <c r="J49" s="23"/>
      <c r="K49" s="23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5.75" customHeight="1">
      <c r="A50" s="2"/>
      <c r="B50" s="23">
        <v>47.0</v>
      </c>
      <c r="C50" s="23"/>
      <c r="D50" s="23"/>
      <c r="E50" s="23"/>
      <c r="F50" s="23"/>
      <c r="G50" s="23"/>
      <c r="H50" s="23"/>
      <c r="I50" s="23"/>
      <c r="J50" s="23"/>
      <c r="K50" s="23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5.75" customHeight="1">
      <c r="A51" s="2"/>
      <c r="B51" s="23">
        <v>48.0</v>
      </c>
      <c r="C51" s="23"/>
      <c r="D51" s="23"/>
      <c r="E51" s="23"/>
      <c r="F51" s="23"/>
      <c r="G51" s="23"/>
      <c r="H51" s="23"/>
      <c r="I51" s="23"/>
      <c r="J51" s="23"/>
      <c r="K51" s="23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5.75" customHeight="1">
      <c r="A52" s="2"/>
      <c r="B52" s="23">
        <v>49.0</v>
      </c>
      <c r="C52" s="23"/>
      <c r="D52" s="23"/>
      <c r="E52" s="23"/>
      <c r="F52" s="23"/>
      <c r="G52" s="23"/>
      <c r="H52" s="23"/>
      <c r="I52" s="23"/>
      <c r="J52" s="23"/>
      <c r="K52" s="23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5.75" customHeight="1">
      <c r="A53" s="2"/>
      <c r="B53" s="23">
        <v>50.0</v>
      </c>
      <c r="C53" s="23"/>
      <c r="D53" s="23"/>
      <c r="E53" s="23"/>
      <c r="F53" s="23"/>
      <c r="G53" s="23"/>
      <c r="H53" s="23"/>
      <c r="I53" s="23"/>
      <c r="J53" s="23"/>
      <c r="K53" s="23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5.75" customHeight="1">
      <c r="A54" s="2"/>
      <c r="B54" s="23">
        <v>51.0</v>
      </c>
      <c r="C54" s="23"/>
      <c r="D54" s="23"/>
      <c r="E54" s="23"/>
      <c r="F54" s="23"/>
      <c r="G54" s="23"/>
      <c r="H54" s="23"/>
      <c r="I54" s="23"/>
      <c r="J54" s="23"/>
      <c r="K54" s="23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"/>
      <c r="B55" s="23">
        <v>52.0</v>
      </c>
      <c r="C55" s="23"/>
      <c r="D55" s="23"/>
      <c r="E55" s="23"/>
      <c r="F55" s="23"/>
      <c r="G55" s="23"/>
      <c r="H55" s="23"/>
      <c r="I55" s="23"/>
      <c r="J55" s="23"/>
      <c r="K55" s="23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5.75" customHeight="1">
      <c r="A56" s="2"/>
      <c r="B56" s="23">
        <v>53.0</v>
      </c>
      <c r="C56" s="23"/>
      <c r="D56" s="23"/>
      <c r="E56" s="23"/>
      <c r="F56" s="23"/>
      <c r="G56" s="23"/>
      <c r="H56" s="23"/>
      <c r="I56" s="23"/>
      <c r="J56" s="23"/>
      <c r="K56" s="23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5.75" customHeight="1">
      <c r="A57" s="2"/>
      <c r="B57" s="23">
        <v>54.0</v>
      </c>
      <c r="C57" s="23"/>
      <c r="D57" s="23"/>
      <c r="E57" s="23"/>
      <c r="F57" s="23"/>
      <c r="G57" s="23"/>
      <c r="H57" s="23"/>
      <c r="I57" s="23"/>
      <c r="J57" s="23"/>
      <c r="K57" s="23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5.75" customHeight="1">
      <c r="A58" s="2"/>
      <c r="B58" s="23">
        <v>55.0</v>
      </c>
      <c r="C58" s="23"/>
      <c r="D58" s="23"/>
      <c r="E58" s="23"/>
      <c r="F58" s="23"/>
      <c r="G58" s="23"/>
      <c r="H58" s="23"/>
      <c r="I58" s="23"/>
      <c r="J58" s="23"/>
      <c r="K58" s="23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5.75" customHeight="1">
      <c r="A59" s="2"/>
      <c r="B59" s="23">
        <v>56.0</v>
      </c>
      <c r="C59" s="23"/>
      <c r="D59" s="23"/>
      <c r="E59" s="23"/>
      <c r="F59" s="23"/>
      <c r="G59" s="23"/>
      <c r="H59" s="23"/>
      <c r="I59" s="23"/>
      <c r="J59" s="23"/>
      <c r="K59" s="23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5.75" customHeight="1">
      <c r="A60" s="2"/>
      <c r="B60" s="23">
        <v>57.0</v>
      </c>
      <c r="C60" s="23"/>
      <c r="D60" s="23"/>
      <c r="E60" s="23"/>
      <c r="F60" s="23"/>
      <c r="G60" s="23"/>
      <c r="H60" s="23"/>
      <c r="I60" s="23"/>
      <c r="J60" s="23"/>
      <c r="K60" s="23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5.75" customHeight="1">
      <c r="A61" s="2"/>
      <c r="B61" s="23">
        <v>58.0</v>
      </c>
      <c r="C61" s="23"/>
      <c r="D61" s="23"/>
      <c r="E61" s="23"/>
      <c r="F61" s="23"/>
      <c r="G61" s="23"/>
      <c r="H61" s="23"/>
      <c r="I61" s="23"/>
      <c r="J61" s="23"/>
      <c r="K61" s="23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5.75" customHeight="1">
      <c r="A62" s="2"/>
      <c r="B62" s="23">
        <v>59.0</v>
      </c>
      <c r="C62" s="23"/>
      <c r="D62" s="23"/>
      <c r="E62" s="23"/>
      <c r="F62" s="23"/>
      <c r="G62" s="23"/>
      <c r="H62" s="23"/>
      <c r="I62" s="23"/>
      <c r="J62" s="23"/>
      <c r="K62" s="23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5.75" customHeight="1">
      <c r="A63" s="2"/>
      <c r="B63" s="23">
        <v>60.0</v>
      </c>
      <c r="C63" s="23"/>
      <c r="D63" s="23"/>
      <c r="E63" s="23"/>
      <c r="F63" s="23"/>
      <c r="G63" s="23"/>
      <c r="H63" s="23"/>
      <c r="I63" s="23"/>
      <c r="J63" s="23"/>
      <c r="K63" s="23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5.75" customHeight="1">
      <c r="A64" s="2"/>
      <c r="B64" s="23">
        <v>61.0</v>
      </c>
      <c r="C64" s="23"/>
      <c r="D64" s="23"/>
      <c r="E64" s="23"/>
      <c r="F64" s="23"/>
      <c r="G64" s="23"/>
      <c r="H64" s="23"/>
      <c r="I64" s="23"/>
      <c r="J64" s="23"/>
      <c r="K64" s="23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5.75" customHeight="1">
      <c r="A65" s="2"/>
      <c r="B65" s="23">
        <v>62.0</v>
      </c>
      <c r="C65" s="23"/>
      <c r="D65" s="23"/>
      <c r="E65" s="23"/>
      <c r="F65" s="23"/>
      <c r="G65" s="23"/>
      <c r="H65" s="23"/>
      <c r="I65" s="23"/>
      <c r="J65" s="23"/>
      <c r="K65" s="23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5.75" customHeight="1">
      <c r="A66" s="2"/>
      <c r="B66" s="23">
        <v>63.0</v>
      </c>
      <c r="C66" s="23"/>
      <c r="D66" s="23"/>
      <c r="E66" s="23"/>
      <c r="F66" s="23"/>
      <c r="G66" s="23"/>
      <c r="H66" s="23"/>
      <c r="I66" s="23"/>
      <c r="J66" s="23"/>
      <c r="K66" s="23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5.75" customHeight="1">
      <c r="A67" s="2"/>
      <c r="B67" s="23">
        <v>64.0</v>
      </c>
      <c r="C67" s="23"/>
      <c r="D67" s="23"/>
      <c r="E67" s="23"/>
      <c r="F67" s="23"/>
      <c r="G67" s="23"/>
      <c r="H67" s="23"/>
      <c r="I67" s="23"/>
      <c r="J67" s="23"/>
      <c r="K67" s="23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5.75" customHeight="1">
      <c r="A68" s="2"/>
      <c r="B68" s="23">
        <v>65.0</v>
      </c>
      <c r="C68" s="23"/>
      <c r="D68" s="23"/>
      <c r="E68" s="23"/>
      <c r="F68" s="23"/>
      <c r="G68" s="23"/>
      <c r="H68" s="23"/>
      <c r="I68" s="23"/>
      <c r="J68" s="23"/>
      <c r="K68" s="23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5.75" customHeight="1">
      <c r="A69" s="2"/>
      <c r="B69" s="23">
        <v>66.0</v>
      </c>
      <c r="C69" s="23"/>
      <c r="D69" s="23"/>
      <c r="E69" s="23"/>
      <c r="F69" s="23"/>
      <c r="G69" s="23"/>
      <c r="H69" s="23"/>
      <c r="I69" s="23"/>
      <c r="J69" s="23"/>
      <c r="K69" s="23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5.75" customHeight="1">
      <c r="A70" s="2"/>
      <c r="B70" s="23">
        <v>67.0</v>
      </c>
      <c r="C70" s="23"/>
      <c r="D70" s="23"/>
      <c r="E70" s="23"/>
      <c r="F70" s="23"/>
      <c r="G70" s="23"/>
      <c r="H70" s="23"/>
      <c r="I70" s="23"/>
      <c r="J70" s="23"/>
      <c r="K70" s="23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5.75" customHeight="1">
      <c r="A71" s="2"/>
      <c r="B71" s="23">
        <v>68.0</v>
      </c>
      <c r="C71" s="23"/>
      <c r="D71" s="23"/>
      <c r="E71" s="23"/>
      <c r="F71" s="23"/>
      <c r="G71" s="23"/>
      <c r="H71" s="23"/>
      <c r="I71" s="23"/>
      <c r="J71" s="23"/>
      <c r="K71" s="23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5.75" customHeight="1">
      <c r="A72" s="2"/>
      <c r="B72" s="23">
        <v>69.0</v>
      </c>
      <c r="C72" s="23"/>
      <c r="D72" s="23"/>
      <c r="E72" s="23"/>
      <c r="F72" s="23"/>
      <c r="G72" s="23"/>
      <c r="H72" s="23"/>
      <c r="I72" s="23"/>
      <c r="J72" s="23"/>
      <c r="K72" s="23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5.75" customHeight="1">
      <c r="A73" s="2"/>
      <c r="B73" s="23">
        <v>70.0</v>
      </c>
      <c r="C73" s="23"/>
      <c r="D73" s="23"/>
      <c r="E73" s="23"/>
      <c r="F73" s="23"/>
      <c r="G73" s="23"/>
      <c r="H73" s="23"/>
      <c r="I73" s="23"/>
      <c r="J73" s="23"/>
      <c r="K73" s="23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5.75" customHeight="1">
      <c r="A74" s="2"/>
      <c r="B74" s="23">
        <v>71.0</v>
      </c>
      <c r="C74" s="23"/>
      <c r="D74" s="23"/>
      <c r="E74" s="23"/>
      <c r="F74" s="23"/>
      <c r="G74" s="23"/>
      <c r="H74" s="23"/>
      <c r="I74" s="23"/>
      <c r="J74" s="23"/>
      <c r="K74" s="23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5.75" customHeight="1">
      <c r="A75" s="2"/>
      <c r="B75" s="23">
        <v>72.0</v>
      </c>
      <c r="C75" s="23"/>
      <c r="D75" s="23"/>
      <c r="E75" s="23"/>
      <c r="F75" s="23"/>
      <c r="G75" s="23"/>
      <c r="H75" s="23"/>
      <c r="I75" s="23"/>
      <c r="J75" s="23"/>
      <c r="K75" s="23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5.75" customHeight="1">
      <c r="A76" s="2"/>
      <c r="B76" s="23">
        <v>73.0</v>
      </c>
      <c r="C76" s="23"/>
      <c r="D76" s="23"/>
      <c r="E76" s="23"/>
      <c r="F76" s="23"/>
      <c r="G76" s="23"/>
      <c r="H76" s="23"/>
      <c r="I76" s="23"/>
      <c r="J76" s="23"/>
      <c r="K76" s="23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5.75" customHeight="1">
      <c r="A77" s="2"/>
      <c r="B77" s="23">
        <v>74.0</v>
      </c>
      <c r="C77" s="23"/>
      <c r="D77" s="23"/>
      <c r="E77" s="23"/>
      <c r="F77" s="23"/>
      <c r="G77" s="23"/>
      <c r="H77" s="23"/>
      <c r="I77" s="23"/>
      <c r="J77" s="23"/>
      <c r="K77" s="23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5.75" customHeight="1">
      <c r="A78" s="2"/>
      <c r="B78" s="23">
        <v>75.0</v>
      </c>
      <c r="C78" s="23"/>
      <c r="D78" s="23"/>
      <c r="E78" s="23"/>
      <c r="F78" s="23"/>
      <c r="G78" s="23"/>
      <c r="H78" s="23"/>
      <c r="I78" s="23"/>
      <c r="J78" s="23"/>
      <c r="K78" s="23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5.75" customHeight="1">
      <c r="A79" s="2"/>
      <c r="B79" s="23">
        <v>76.0</v>
      </c>
      <c r="C79" s="23"/>
      <c r="D79" s="23"/>
      <c r="E79" s="23"/>
      <c r="F79" s="23"/>
      <c r="G79" s="23"/>
      <c r="H79" s="23"/>
      <c r="I79" s="23"/>
      <c r="J79" s="23"/>
      <c r="K79" s="23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5.75" customHeight="1">
      <c r="A80" s="2"/>
      <c r="B80" s="23">
        <v>77.0</v>
      </c>
      <c r="C80" s="23"/>
      <c r="D80" s="23"/>
      <c r="E80" s="23"/>
      <c r="F80" s="23"/>
      <c r="G80" s="23"/>
      <c r="H80" s="23"/>
      <c r="I80" s="23"/>
      <c r="J80" s="23"/>
      <c r="K80" s="23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5.75" customHeight="1">
      <c r="A81" s="2"/>
      <c r="B81" s="23">
        <v>78.0</v>
      </c>
      <c r="C81" s="23"/>
      <c r="D81" s="23"/>
      <c r="E81" s="23"/>
      <c r="F81" s="23"/>
      <c r="G81" s="23"/>
      <c r="H81" s="23"/>
      <c r="I81" s="23"/>
      <c r="J81" s="23"/>
      <c r="K81" s="23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5.75" customHeight="1">
      <c r="A82" s="2"/>
      <c r="B82" s="23">
        <v>79.0</v>
      </c>
      <c r="C82" s="23"/>
      <c r="D82" s="23"/>
      <c r="E82" s="23"/>
      <c r="F82" s="23"/>
      <c r="G82" s="23"/>
      <c r="H82" s="23"/>
      <c r="I82" s="23"/>
      <c r="J82" s="23"/>
      <c r="K82" s="23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5.75" customHeight="1">
      <c r="A83" s="2"/>
      <c r="B83" s="23">
        <v>80.0</v>
      </c>
      <c r="C83" s="23"/>
      <c r="D83" s="23"/>
      <c r="E83" s="23"/>
      <c r="F83" s="23"/>
      <c r="G83" s="23"/>
      <c r="H83" s="23"/>
      <c r="I83" s="23"/>
      <c r="J83" s="23"/>
      <c r="K83" s="23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5.75" customHeight="1">
      <c r="A84" s="2"/>
      <c r="B84" s="23">
        <v>81.0</v>
      </c>
      <c r="C84" s="23"/>
      <c r="D84" s="23"/>
      <c r="E84" s="23"/>
      <c r="F84" s="23"/>
      <c r="G84" s="23"/>
      <c r="H84" s="23"/>
      <c r="I84" s="23"/>
      <c r="J84" s="23"/>
      <c r="K84" s="23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5.75" customHeight="1">
      <c r="A85" s="2"/>
      <c r="B85" s="23">
        <v>82.0</v>
      </c>
      <c r="C85" s="23"/>
      <c r="D85" s="23"/>
      <c r="E85" s="23"/>
      <c r="F85" s="23"/>
      <c r="G85" s="23"/>
      <c r="H85" s="23"/>
      <c r="I85" s="23"/>
      <c r="J85" s="23"/>
      <c r="K85" s="23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5.75" customHeight="1">
      <c r="A86" s="2"/>
      <c r="B86" s="23">
        <v>83.0</v>
      </c>
      <c r="C86" s="23"/>
      <c r="D86" s="23"/>
      <c r="E86" s="23"/>
      <c r="F86" s="23"/>
      <c r="G86" s="23"/>
      <c r="H86" s="23"/>
      <c r="I86" s="23"/>
      <c r="J86" s="23"/>
      <c r="K86" s="23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5.75" customHeight="1">
      <c r="A87" s="2"/>
      <c r="B87" s="23">
        <v>84.0</v>
      </c>
      <c r="C87" s="23"/>
      <c r="D87" s="23"/>
      <c r="E87" s="23"/>
      <c r="F87" s="23"/>
      <c r="G87" s="23"/>
      <c r="H87" s="23"/>
      <c r="I87" s="23"/>
      <c r="J87" s="23"/>
      <c r="K87" s="23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5.75" customHeight="1">
      <c r="A88" s="2"/>
      <c r="B88" s="23">
        <v>85.0</v>
      </c>
      <c r="C88" s="23"/>
      <c r="D88" s="23"/>
      <c r="E88" s="23"/>
      <c r="F88" s="23"/>
      <c r="G88" s="23"/>
      <c r="H88" s="23"/>
      <c r="I88" s="23"/>
      <c r="J88" s="23"/>
      <c r="K88" s="23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5.75" customHeight="1">
      <c r="A89" s="2"/>
      <c r="B89" s="23">
        <v>86.0</v>
      </c>
      <c r="C89" s="23"/>
      <c r="D89" s="23"/>
      <c r="E89" s="23"/>
      <c r="F89" s="23"/>
      <c r="G89" s="23"/>
      <c r="H89" s="23"/>
      <c r="I89" s="23"/>
      <c r="J89" s="23"/>
      <c r="K89" s="23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5.75" customHeight="1">
      <c r="A90" s="2"/>
      <c r="B90" s="23">
        <v>87.0</v>
      </c>
      <c r="C90" s="23"/>
      <c r="D90" s="23"/>
      <c r="E90" s="23"/>
      <c r="F90" s="23"/>
      <c r="G90" s="23"/>
      <c r="H90" s="23"/>
      <c r="I90" s="23"/>
      <c r="J90" s="23"/>
      <c r="K90" s="23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5.75" customHeight="1">
      <c r="A91" s="2"/>
      <c r="B91" s="23">
        <v>88.0</v>
      </c>
      <c r="C91" s="23"/>
      <c r="D91" s="23"/>
      <c r="E91" s="23"/>
      <c r="F91" s="23"/>
      <c r="G91" s="23"/>
      <c r="H91" s="23"/>
      <c r="I91" s="23"/>
      <c r="J91" s="23"/>
      <c r="K91" s="23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5.75" customHeight="1">
      <c r="A92" s="2"/>
      <c r="B92" s="23">
        <v>89.0</v>
      </c>
      <c r="C92" s="23"/>
      <c r="D92" s="23"/>
      <c r="E92" s="23"/>
      <c r="F92" s="23"/>
      <c r="G92" s="23"/>
      <c r="H92" s="23"/>
      <c r="I92" s="23"/>
      <c r="J92" s="23"/>
      <c r="K92" s="23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5.75" customHeight="1">
      <c r="A93" s="2"/>
      <c r="B93" s="23">
        <v>90.0</v>
      </c>
      <c r="C93" s="23"/>
      <c r="D93" s="23"/>
      <c r="E93" s="23"/>
      <c r="F93" s="23"/>
      <c r="G93" s="23"/>
      <c r="H93" s="23"/>
      <c r="I93" s="23"/>
      <c r="J93" s="23"/>
      <c r="K93" s="23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5.75" customHeight="1">
      <c r="A94" s="2"/>
      <c r="B94" s="23">
        <v>91.0</v>
      </c>
      <c r="C94" s="23"/>
      <c r="D94" s="23"/>
      <c r="E94" s="23"/>
      <c r="F94" s="23"/>
      <c r="G94" s="23"/>
      <c r="H94" s="23"/>
      <c r="I94" s="23"/>
      <c r="J94" s="23"/>
      <c r="K94" s="23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5.75" customHeight="1">
      <c r="A95" s="2"/>
      <c r="B95" s="23">
        <v>92.0</v>
      </c>
      <c r="C95" s="23"/>
      <c r="D95" s="23"/>
      <c r="E95" s="23"/>
      <c r="F95" s="23"/>
      <c r="G95" s="23"/>
      <c r="H95" s="23"/>
      <c r="I95" s="23"/>
      <c r="J95" s="23"/>
      <c r="K95" s="23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5.75" customHeight="1">
      <c r="A96" s="2"/>
      <c r="B96" s="23">
        <v>93.0</v>
      </c>
      <c r="C96" s="23"/>
      <c r="D96" s="23"/>
      <c r="E96" s="23"/>
      <c r="F96" s="23"/>
      <c r="G96" s="23"/>
      <c r="H96" s="23"/>
      <c r="I96" s="23"/>
      <c r="J96" s="23"/>
      <c r="K96" s="23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5.75" customHeight="1">
      <c r="A97" s="2"/>
      <c r="B97" s="23">
        <v>94.0</v>
      </c>
      <c r="C97" s="23"/>
      <c r="D97" s="23"/>
      <c r="E97" s="23"/>
      <c r="F97" s="23"/>
      <c r="G97" s="23"/>
      <c r="H97" s="23"/>
      <c r="I97" s="23"/>
      <c r="J97" s="23"/>
      <c r="K97" s="23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5.75" customHeight="1">
      <c r="A98" s="2"/>
      <c r="B98" s="23">
        <v>95.0</v>
      </c>
      <c r="C98" s="23"/>
      <c r="D98" s="23"/>
      <c r="E98" s="23"/>
      <c r="F98" s="23"/>
      <c r="G98" s="23"/>
      <c r="H98" s="23"/>
      <c r="I98" s="23"/>
      <c r="J98" s="23"/>
      <c r="K98" s="23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5.75" customHeight="1">
      <c r="A99" s="2"/>
      <c r="B99" s="23">
        <v>96.0</v>
      </c>
      <c r="C99" s="23"/>
      <c r="D99" s="23"/>
      <c r="E99" s="23"/>
      <c r="F99" s="23"/>
      <c r="G99" s="23"/>
      <c r="H99" s="23"/>
      <c r="I99" s="23"/>
      <c r="J99" s="23"/>
      <c r="K99" s="23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5.75" customHeight="1">
      <c r="A100" s="2"/>
      <c r="B100" s="23">
        <v>97.0</v>
      </c>
      <c r="C100" s="23"/>
      <c r="D100" s="23"/>
      <c r="E100" s="23"/>
      <c r="F100" s="23"/>
      <c r="G100" s="23"/>
      <c r="H100" s="23"/>
      <c r="I100" s="23"/>
      <c r="J100" s="23"/>
      <c r="K100" s="23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5.75" customHeight="1">
      <c r="A101" s="2"/>
      <c r="B101" s="23">
        <v>98.0</v>
      </c>
      <c r="C101" s="23"/>
      <c r="D101" s="23"/>
      <c r="E101" s="23"/>
      <c r="F101" s="23"/>
      <c r="G101" s="23"/>
      <c r="H101" s="23"/>
      <c r="I101" s="23"/>
      <c r="J101" s="23"/>
      <c r="K101" s="23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5.75" customHeight="1">
      <c r="A102" s="2"/>
      <c r="B102" s="23">
        <v>99.0</v>
      </c>
      <c r="C102" s="23"/>
      <c r="D102" s="23"/>
      <c r="E102" s="23"/>
      <c r="F102" s="23"/>
      <c r="G102" s="23"/>
      <c r="H102" s="23"/>
      <c r="I102" s="23"/>
      <c r="J102" s="23"/>
      <c r="K102" s="23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5.75" customHeight="1">
      <c r="A103" s="2"/>
      <c r="B103" s="23">
        <v>100.0</v>
      </c>
      <c r="C103" s="23"/>
      <c r="D103" s="23"/>
      <c r="E103" s="23"/>
      <c r="F103" s="23"/>
      <c r="G103" s="23"/>
      <c r="H103" s="23"/>
      <c r="I103" s="23"/>
      <c r="J103" s="23"/>
      <c r="K103" s="23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5.75" customHeight="1">
      <c r="A104" s="2"/>
      <c r="B104" s="23">
        <v>101.0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5.75" customHeight="1">
      <c r="A105" s="2"/>
      <c r="B105" s="23">
        <v>102.0</v>
      </c>
      <c r="C105" s="23"/>
      <c r="D105" s="23"/>
      <c r="E105" s="23"/>
      <c r="F105" s="23"/>
      <c r="G105" s="23"/>
      <c r="H105" s="23"/>
      <c r="I105" s="23"/>
      <c r="J105" s="23"/>
      <c r="K105" s="23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5.75" customHeight="1">
      <c r="A106" s="2"/>
      <c r="B106" s="23">
        <v>103.0</v>
      </c>
      <c r="C106" s="23"/>
      <c r="D106" s="23"/>
      <c r="E106" s="23"/>
      <c r="F106" s="23"/>
      <c r="G106" s="23"/>
      <c r="H106" s="23"/>
      <c r="I106" s="23"/>
      <c r="J106" s="23"/>
      <c r="K106" s="23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5.75" customHeight="1">
      <c r="A107" s="2"/>
      <c r="B107" s="23">
        <v>104.0</v>
      </c>
      <c r="C107" s="23"/>
      <c r="D107" s="23"/>
      <c r="E107" s="23"/>
      <c r="F107" s="23"/>
      <c r="G107" s="23"/>
      <c r="H107" s="23"/>
      <c r="I107" s="23"/>
      <c r="J107" s="23"/>
      <c r="K107" s="23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5.75" customHeight="1">
      <c r="A108" s="2"/>
      <c r="B108" s="23">
        <v>105.0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5.75" customHeight="1">
      <c r="A109" s="2"/>
      <c r="B109" s="23">
        <v>106.0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5.75" customHeight="1">
      <c r="A110" s="2"/>
      <c r="B110" s="23">
        <v>107.0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5.75" customHeight="1">
      <c r="A111" s="2"/>
      <c r="B111" s="23">
        <v>108.0</v>
      </c>
      <c r="C111" s="23"/>
      <c r="D111" s="23"/>
      <c r="E111" s="23"/>
      <c r="F111" s="23"/>
      <c r="G111" s="23"/>
      <c r="H111" s="23"/>
      <c r="I111" s="23"/>
      <c r="J111" s="23"/>
      <c r="K111" s="23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5.75" customHeight="1">
      <c r="A112" s="2"/>
      <c r="B112" s="23">
        <v>109.0</v>
      </c>
      <c r="C112" s="23"/>
      <c r="D112" s="23"/>
      <c r="E112" s="23"/>
      <c r="F112" s="23"/>
      <c r="G112" s="23"/>
      <c r="H112" s="23"/>
      <c r="I112" s="23"/>
      <c r="J112" s="23"/>
      <c r="K112" s="23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5.75" customHeight="1">
      <c r="A113" s="2"/>
      <c r="B113" s="23">
        <v>110.0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5.75" customHeight="1">
      <c r="A114" s="2"/>
      <c r="B114" s="23">
        <v>111.0</v>
      </c>
      <c r="C114" s="23"/>
      <c r="D114" s="23"/>
      <c r="E114" s="23"/>
      <c r="F114" s="23"/>
      <c r="G114" s="23"/>
      <c r="H114" s="23"/>
      <c r="I114" s="23"/>
      <c r="J114" s="23"/>
      <c r="K114" s="23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5.75" customHeight="1">
      <c r="A115" s="2"/>
      <c r="B115" s="23">
        <v>112.0</v>
      </c>
      <c r="C115" s="23"/>
      <c r="D115" s="23"/>
      <c r="E115" s="23"/>
      <c r="F115" s="23"/>
      <c r="G115" s="23"/>
      <c r="H115" s="23"/>
      <c r="I115" s="23"/>
      <c r="J115" s="23"/>
      <c r="K115" s="23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5.75" customHeight="1">
      <c r="A116" s="2"/>
      <c r="B116" s="23">
        <v>113.0</v>
      </c>
      <c r="C116" s="23"/>
      <c r="D116" s="23"/>
      <c r="E116" s="23"/>
      <c r="F116" s="23"/>
      <c r="G116" s="23"/>
      <c r="H116" s="23"/>
      <c r="I116" s="23"/>
      <c r="J116" s="23"/>
      <c r="K116" s="23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5.75" customHeight="1">
      <c r="A117" s="2"/>
      <c r="B117" s="23">
        <v>114.0</v>
      </c>
      <c r="C117" s="23"/>
      <c r="D117" s="23"/>
      <c r="E117" s="23"/>
      <c r="F117" s="23"/>
      <c r="G117" s="23"/>
      <c r="H117" s="23"/>
      <c r="I117" s="23"/>
      <c r="J117" s="23"/>
      <c r="K117" s="23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5.75" customHeight="1">
      <c r="A118" s="2"/>
      <c r="B118" s="23">
        <v>115.0</v>
      </c>
      <c r="C118" s="23"/>
      <c r="D118" s="23"/>
      <c r="E118" s="23"/>
      <c r="F118" s="23"/>
      <c r="G118" s="23"/>
      <c r="H118" s="23"/>
      <c r="I118" s="23"/>
      <c r="J118" s="23"/>
      <c r="K118" s="23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5.75" customHeight="1">
      <c r="A119" s="2"/>
      <c r="B119" s="23">
        <v>116.0</v>
      </c>
      <c r="C119" s="23"/>
      <c r="D119" s="23"/>
      <c r="E119" s="23"/>
      <c r="F119" s="23"/>
      <c r="G119" s="23"/>
      <c r="H119" s="23"/>
      <c r="I119" s="23"/>
      <c r="J119" s="23"/>
      <c r="K119" s="23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5.75" customHeight="1">
      <c r="A120" s="2"/>
      <c r="B120" s="23">
        <v>117.0</v>
      </c>
      <c r="C120" s="23"/>
      <c r="D120" s="23"/>
      <c r="E120" s="23"/>
      <c r="F120" s="23"/>
      <c r="G120" s="23"/>
      <c r="H120" s="23"/>
      <c r="I120" s="23"/>
      <c r="J120" s="23"/>
      <c r="K120" s="23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5.75" customHeight="1">
      <c r="A121" s="2"/>
      <c r="B121" s="23">
        <v>118.0</v>
      </c>
      <c r="C121" s="23"/>
      <c r="D121" s="23"/>
      <c r="E121" s="23"/>
      <c r="F121" s="23"/>
      <c r="G121" s="23"/>
      <c r="H121" s="23"/>
      <c r="I121" s="23"/>
      <c r="J121" s="23"/>
      <c r="K121" s="23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5.75" customHeight="1">
      <c r="A122" s="2"/>
      <c r="B122" s="23">
        <v>119.0</v>
      </c>
      <c r="C122" s="23"/>
      <c r="D122" s="23"/>
      <c r="E122" s="23"/>
      <c r="F122" s="23"/>
      <c r="G122" s="23"/>
      <c r="H122" s="23"/>
      <c r="I122" s="23"/>
      <c r="J122" s="23"/>
      <c r="K122" s="23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5.75" customHeight="1">
      <c r="A123" s="2"/>
      <c r="B123" s="23">
        <v>120.0</v>
      </c>
      <c r="C123" s="23"/>
      <c r="D123" s="23"/>
      <c r="E123" s="23"/>
      <c r="F123" s="23"/>
      <c r="G123" s="23"/>
      <c r="H123" s="23"/>
      <c r="I123" s="23"/>
      <c r="J123" s="23"/>
      <c r="K123" s="23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5.75" customHeight="1">
      <c r="A124" s="2"/>
      <c r="B124" s="23">
        <v>121.0</v>
      </c>
      <c r="C124" s="23"/>
      <c r="D124" s="23"/>
      <c r="E124" s="23"/>
      <c r="F124" s="23"/>
      <c r="G124" s="23"/>
      <c r="H124" s="23"/>
      <c r="I124" s="23"/>
      <c r="J124" s="23"/>
      <c r="K124" s="23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5.75" customHeight="1">
      <c r="A125" s="2"/>
      <c r="B125" s="23">
        <v>122.0</v>
      </c>
      <c r="C125" s="23"/>
      <c r="D125" s="23"/>
      <c r="E125" s="23"/>
      <c r="F125" s="23"/>
      <c r="G125" s="23"/>
      <c r="H125" s="23"/>
      <c r="I125" s="23"/>
      <c r="J125" s="23"/>
      <c r="K125" s="23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5.75" customHeight="1">
      <c r="A126" s="2"/>
      <c r="B126" s="23">
        <v>123.0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5.75" customHeight="1">
      <c r="A127" s="2"/>
      <c r="B127" s="23">
        <v>124.0</v>
      </c>
      <c r="C127" s="23"/>
      <c r="D127" s="23"/>
      <c r="E127" s="23"/>
      <c r="F127" s="23"/>
      <c r="G127" s="23"/>
      <c r="H127" s="23"/>
      <c r="I127" s="23"/>
      <c r="J127" s="23"/>
      <c r="K127" s="23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5.75" customHeight="1">
      <c r="A128" s="2"/>
      <c r="B128" s="23">
        <v>125.0</v>
      </c>
      <c r="C128" s="23"/>
      <c r="D128" s="23"/>
      <c r="E128" s="23"/>
      <c r="F128" s="23"/>
      <c r="G128" s="23"/>
      <c r="H128" s="23"/>
      <c r="I128" s="23"/>
      <c r="J128" s="23"/>
      <c r="K128" s="23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5.75" customHeight="1">
      <c r="A129" s="2"/>
      <c r="B129" s="23">
        <v>126.0</v>
      </c>
      <c r="C129" s="23"/>
      <c r="D129" s="23"/>
      <c r="E129" s="23"/>
      <c r="F129" s="23"/>
      <c r="G129" s="23"/>
      <c r="H129" s="23"/>
      <c r="I129" s="23"/>
      <c r="J129" s="23"/>
      <c r="K129" s="23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5.75" customHeight="1">
      <c r="A130" s="2"/>
      <c r="B130" s="23">
        <v>127.0</v>
      </c>
      <c r="C130" s="23"/>
      <c r="D130" s="23"/>
      <c r="E130" s="23"/>
      <c r="F130" s="23"/>
      <c r="G130" s="23"/>
      <c r="H130" s="23"/>
      <c r="I130" s="23"/>
      <c r="J130" s="23"/>
      <c r="K130" s="23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5.75" customHeight="1">
      <c r="A131" s="2"/>
      <c r="B131" s="23">
        <v>128.0</v>
      </c>
      <c r="C131" s="23"/>
      <c r="D131" s="23"/>
      <c r="E131" s="23"/>
      <c r="F131" s="23"/>
      <c r="G131" s="23"/>
      <c r="H131" s="23"/>
      <c r="I131" s="23"/>
      <c r="J131" s="23"/>
      <c r="K131" s="23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5.75" customHeight="1">
      <c r="A132" s="2"/>
      <c r="B132" s="23">
        <v>129.0</v>
      </c>
      <c r="C132" s="23"/>
      <c r="D132" s="23"/>
      <c r="E132" s="23"/>
      <c r="F132" s="23"/>
      <c r="G132" s="23"/>
      <c r="H132" s="23"/>
      <c r="I132" s="23"/>
      <c r="J132" s="23"/>
      <c r="K132" s="23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5.75" customHeight="1">
      <c r="A133" s="2"/>
      <c r="B133" s="23">
        <v>130.0</v>
      </c>
      <c r="C133" s="23"/>
      <c r="D133" s="23"/>
      <c r="E133" s="23"/>
      <c r="F133" s="23"/>
      <c r="G133" s="23"/>
      <c r="H133" s="23"/>
      <c r="I133" s="23"/>
      <c r="J133" s="23"/>
      <c r="K133" s="23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5.75" customHeight="1">
      <c r="A134" s="2"/>
      <c r="B134" s="23">
        <v>131.0</v>
      </c>
      <c r="C134" s="23"/>
      <c r="D134" s="23"/>
      <c r="E134" s="23"/>
      <c r="F134" s="23"/>
      <c r="G134" s="23"/>
      <c r="H134" s="23"/>
      <c r="I134" s="23"/>
      <c r="J134" s="23"/>
      <c r="K134" s="23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5.75" customHeight="1">
      <c r="A135" s="2"/>
      <c r="B135" s="23">
        <v>132.0</v>
      </c>
      <c r="C135" s="23"/>
      <c r="D135" s="23"/>
      <c r="E135" s="23"/>
      <c r="F135" s="23"/>
      <c r="G135" s="23"/>
      <c r="H135" s="23"/>
      <c r="I135" s="23"/>
      <c r="J135" s="23"/>
      <c r="K135" s="23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5.75" customHeight="1">
      <c r="A136" s="2"/>
      <c r="B136" s="23">
        <v>133.0</v>
      </c>
      <c r="C136" s="23"/>
      <c r="D136" s="23"/>
      <c r="E136" s="23"/>
      <c r="F136" s="23"/>
      <c r="G136" s="23"/>
      <c r="H136" s="23"/>
      <c r="I136" s="23"/>
      <c r="J136" s="23"/>
      <c r="K136" s="23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5.75" customHeight="1">
      <c r="A137" s="2"/>
      <c r="B137" s="23">
        <v>134.0</v>
      </c>
      <c r="C137" s="23"/>
      <c r="D137" s="23"/>
      <c r="E137" s="23"/>
      <c r="F137" s="23"/>
      <c r="G137" s="23"/>
      <c r="H137" s="23"/>
      <c r="I137" s="23"/>
      <c r="J137" s="23"/>
      <c r="K137" s="23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5.75" customHeight="1">
      <c r="A138" s="2"/>
      <c r="B138" s="23">
        <v>135.0</v>
      </c>
      <c r="C138" s="23"/>
      <c r="D138" s="23"/>
      <c r="E138" s="23"/>
      <c r="F138" s="23"/>
      <c r="G138" s="23"/>
      <c r="H138" s="23"/>
      <c r="I138" s="23"/>
      <c r="J138" s="23"/>
      <c r="K138" s="23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5.75" customHeight="1">
      <c r="A139" s="2"/>
      <c r="B139" s="23">
        <v>136.0</v>
      </c>
      <c r="C139" s="23"/>
      <c r="D139" s="23"/>
      <c r="E139" s="23"/>
      <c r="F139" s="23"/>
      <c r="G139" s="23"/>
      <c r="H139" s="23"/>
      <c r="I139" s="23"/>
      <c r="J139" s="23"/>
      <c r="K139" s="23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5.75" customHeight="1">
      <c r="A140" s="2"/>
      <c r="B140" s="23">
        <v>137.0</v>
      </c>
      <c r="C140" s="23"/>
      <c r="D140" s="23"/>
      <c r="E140" s="23"/>
      <c r="F140" s="23"/>
      <c r="G140" s="23"/>
      <c r="H140" s="23"/>
      <c r="I140" s="23"/>
      <c r="J140" s="23"/>
      <c r="K140" s="23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5.75" customHeight="1">
      <c r="A141" s="2"/>
      <c r="B141" s="23">
        <v>138.0</v>
      </c>
      <c r="C141" s="23"/>
      <c r="D141" s="23"/>
      <c r="E141" s="23"/>
      <c r="F141" s="23"/>
      <c r="G141" s="23"/>
      <c r="H141" s="23"/>
      <c r="I141" s="23"/>
      <c r="J141" s="23"/>
      <c r="K141" s="23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>
    <dataValidation type="custom" allowBlank="1" showErrorMessage="1" sqref="I4:I956">
      <formula1>GTE(LEN(I4),(2))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20.57"/>
    <col customWidth="1" min="3" max="3" width="19.43"/>
    <col customWidth="1" min="4" max="4" width="22.43"/>
    <col customWidth="1" min="5" max="5" width="29.43"/>
    <col customWidth="1" min="6" max="26" width="10.86"/>
  </cols>
  <sheetData>
    <row r="1" ht="16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6.5" customHeight="1">
      <c r="A2" s="116" t="s">
        <v>520</v>
      </c>
      <c r="B2" s="55"/>
      <c r="C2" s="55"/>
      <c r="D2" s="55"/>
      <c r="E2" s="28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6.5" customHeight="1">
      <c r="A3" s="5"/>
      <c r="B3" s="5"/>
      <c r="C3" s="117"/>
      <c r="D3" s="118"/>
      <c r="E3" s="118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6.5" customHeight="1">
      <c r="A4" s="119" t="s">
        <v>23</v>
      </c>
      <c r="B4" s="119" t="s">
        <v>422</v>
      </c>
      <c r="C4" s="119" t="s">
        <v>521</v>
      </c>
      <c r="D4" s="119" t="s">
        <v>522</v>
      </c>
      <c r="E4" s="119" t="s">
        <v>523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6.5" customHeight="1">
      <c r="A5" s="120"/>
      <c r="B5" s="120"/>
      <c r="C5" s="120"/>
      <c r="D5" s="120"/>
      <c r="E5" s="12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6.5" customHeight="1">
      <c r="A6" s="120"/>
      <c r="B6" s="120"/>
      <c r="C6" s="120"/>
      <c r="D6" s="120"/>
      <c r="E6" s="12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6.5" customHeight="1">
      <c r="A7" s="120"/>
      <c r="B7" s="120"/>
      <c r="C7" s="120"/>
      <c r="D7" s="120"/>
      <c r="E7" s="12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6.5" customHeight="1">
      <c r="A8" s="120"/>
      <c r="B8" s="120"/>
      <c r="C8" s="120"/>
      <c r="D8" s="120"/>
      <c r="E8" s="12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6.5" customHeight="1">
      <c r="A9" s="120"/>
      <c r="B9" s="120"/>
      <c r="C9" s="120"/>
      <c r="D9" s="120"/>
      <c r="E9" s="12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6.5" customHeight="1">
      <c r="A10" s="120"/>
      <c r="B10" s="120"/>
      <c r="C10" s="120"/>
      <c r="D10" s="120"/>
      <c r="E10" s="12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6.5" customHeight="1">
      <c r="A11" s="120"/>
      <c r="B11" s="120"/>
      <c r="C11" s="120"/>
      <c r="D11" s="120"/>
      <c r="E11" s="12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6.5" customHeight="1">
      <c r="A12" s="120"/>
      <c r="B12" s="120"/>
      <c r="C12" s="120"/>
      <c r="D12" s="120"/>
      <c r="E12" s="12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6.5" customHeight="1">
      <c r="A13" s="120"/>
      <c r="B13" s="120"/>
      <c r="C13" s="120"/>
      <c r="D13" s="120"/>
      <c r="E13" s="12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6.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6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6.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6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6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6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6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6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6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6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6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6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6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6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6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6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6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6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6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6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6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6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6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6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6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6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6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6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6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6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6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6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6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6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6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6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6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6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6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6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6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6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6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6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6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6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6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6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6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6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6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6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6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6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6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6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6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6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6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6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6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6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6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6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6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6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6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6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6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6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6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6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6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6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6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6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6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6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6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6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6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6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6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6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6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6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6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6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6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6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6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6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6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6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6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6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6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6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6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6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6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6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6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6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6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6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6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6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6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6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6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6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6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6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6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6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6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6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6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6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6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6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6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6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6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6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6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6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6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6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6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6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6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6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6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6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6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6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6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6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6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6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6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6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6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6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6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6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6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6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6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6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6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6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6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6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6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6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6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6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6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6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6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6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6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6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6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6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6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6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6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6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6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6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6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6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6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6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6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6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6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6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6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6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6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6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6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6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6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6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6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6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6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6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6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6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6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6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6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6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6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6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6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6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6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6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6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6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6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6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6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6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6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6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6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6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6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6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6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6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6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6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6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6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6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6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6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6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6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6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6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6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6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6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6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6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6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6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6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6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6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6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6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6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6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6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6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6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6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6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6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6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6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6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6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6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6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6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6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6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6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6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6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6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6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6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6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6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6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6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6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6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6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6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6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6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6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6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6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6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6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6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6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6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6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6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6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6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6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6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6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6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6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6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6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6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6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6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6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6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6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6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6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6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6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6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6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6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6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6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6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6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6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6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6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6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6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6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6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6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6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6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6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6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6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6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6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6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6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6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6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6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6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6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6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6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6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6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6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6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6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6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6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6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6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6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6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6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6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6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6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6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6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6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6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6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6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6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6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6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6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6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6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6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6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6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6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6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6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6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6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6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6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6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6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6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6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6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6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6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6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6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6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6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6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6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6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6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6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6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6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6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6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6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6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6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6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6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6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6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6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6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6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6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6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6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6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6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6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6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6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6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6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6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6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6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6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6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6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6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6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6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6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6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6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6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6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6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6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6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6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6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6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6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6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6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6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6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6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6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6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6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6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6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6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6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6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6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6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6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6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6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6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6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6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6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6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6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6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6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6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6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6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6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6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6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6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6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6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6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6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6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6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6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6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6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6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6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6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6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6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6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6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6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6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6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6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6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6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6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6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6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6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6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6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6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6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6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6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6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6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6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6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6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6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6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6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6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6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6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6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6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6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6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6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6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6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6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6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6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6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6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6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6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6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6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6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6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6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6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6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6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6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6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6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6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6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6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6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6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6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6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6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6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6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6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6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6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6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6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6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6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6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6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6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6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6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6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6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6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6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6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6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6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6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6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6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6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6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6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6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6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6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6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6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6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6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6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6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6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6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6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6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6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6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6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6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6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6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6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6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6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6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6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6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6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6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6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6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6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6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6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6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6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6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6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6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6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6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6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6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6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6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6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6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6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6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6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6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6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6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6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6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6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6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6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6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6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6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6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6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6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6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6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6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6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6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6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6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6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6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6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6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6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6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6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6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6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6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6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6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6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6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6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6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6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6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6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6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6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6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6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6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6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6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6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6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6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6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6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6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6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6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6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6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6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6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6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6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6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6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6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6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6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6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6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6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6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6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6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6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6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6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6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6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6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6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6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6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6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6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6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6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6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6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6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6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6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6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6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6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6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6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6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6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6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6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6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6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6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6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6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6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6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6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6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6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6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6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6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6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6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6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6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6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6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6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6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6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6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6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6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6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6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6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6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6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6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6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6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6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6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6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6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6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6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6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6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6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6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6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6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6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6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6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6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6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6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6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6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6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6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6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6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6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6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6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6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6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6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6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6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6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6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6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6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6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6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6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6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6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6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6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6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6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6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6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6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6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6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6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6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6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6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6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6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6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6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6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6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6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6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6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6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6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6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6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6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6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6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6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6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6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6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6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6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6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6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6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6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6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6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6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6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6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6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6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6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6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6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6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6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6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6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6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6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6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6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6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6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6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6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6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6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6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6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6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6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6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6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6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6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6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6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6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6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6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6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6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6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6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6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6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6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6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6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6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6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6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6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6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6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6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6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6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6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6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6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6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6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6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6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6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6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6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6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6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6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6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6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6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6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6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6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6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6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6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6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6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6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6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6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6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6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6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6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6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6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6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6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6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6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6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6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6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6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6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6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6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6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6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6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6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6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6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6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6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6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6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6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6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6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6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6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6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6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6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6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6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6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6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6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6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6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6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6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6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6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6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6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6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6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6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6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6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6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6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6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6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6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6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6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6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6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6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6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6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6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6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6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6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6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6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6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6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6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6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2:E2"/>
  </mergeCells>
  <printOptions/>
  <pageMargins bottom="0.75" footer="0.0" header="0.0" left="0.7" right="0.7" top="0.75"/>
  <pageSetup orientation="landscape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20.57"/>
    <col customWidth="1" min="3" max="3" width="19.43"/>
    <col customWidth="1" min="4" max="4" width="22.43"/>
    <col customWidth="1" min="5" max="5" width="29.43"/>
    <col customWidth="1" min="6" max="26" width="10.86"/>
  </cols>
  <sheetData>
    <row r="1" ht="16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6.5" customHeight="1">
      <c r="A2" s="121" t="s">
        <v>524</v>
      </c>
      <c r="B2" s="55"/>
      <c r="C2" s="55"/>
      <c r="D2" s="55"/>
      <c r="E2" s="28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6.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40.5" customHeight="1">
      <c r="A4" s="119" t="s">
        <v>23</v>
      </c>
      <c r="B4" s="119" t="s">
        <v>525</v>
      </c>
      <c r="C4" s="119" t="s">
        <v>521</v>
      </c>
      <c r="D4" s="122" t="s">
        <v>526</v>
      </c>
      <c r="E4" s="119" t="s">
        <v>523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6.5" customHeight="1">
      <c r="A5" s="120"/>
      <c r="B5" s="120"/>
      <c r="C5" s="120"/>
      <c r="D5" s="120"/>
      <c r="E5" s="12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6.5" customHeight="1">
      <c r="A6" s="120"/>
      <c r="B6" s="120"/>
      <c r="C6" s="120"/>
      <c r="D6" s="120"/>
      <c r="E6" s="12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6.5" customHeight="1">
      <c r="A7" s="120"/>
      <c r="B7" s="120"/>
      <c r="C7" s="120"/>
      <c r="D7" s="120"/>
      <c r="E7" s="12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6.5" customHeight="1">
      <c r="A8" s="120"/>
      <c r="B8" s="120"/>
      <c r="C8" s="120"/>
      <c r="D8" s="120"/>
      <c r="E8" s="12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6.5" customHeight="1">
      <c r="A9" s="120"/>
      <c r="B9" s="120"/>
      <c r="C9" s="120"/>
      <c r="D9" s="120"/>
      <c r="E9" s="12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6.5" customHeight="1">
      <c r="A10" s="120"/>
      <c r="B10" s="120"/>
      <c r="C10" s="120"/>
      <c r="D10" s="120"/>
      <c r="E10" s="12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6.5" customHeight="1">
      <c r="A11" s="120"/>
      <c r="B11" s="120"/>
      <c r="C11" s="120"/>
      <c r="D11" s="120"/>
      <c r="E11" s="12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6.5" customHeight="1">
      <c r="A12" s="120"/>
      <c r="B12" s="120"/>
      <c r="C12" s="120"/>
      <c r="D12" s="120"/>
      <c r="E12" s="12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6.5" customHeight="1">
      <c r="A13" s="120"/>
      <c r="B13" s="120"/>
      <c r="C13" s="120"/>
      <c r="D13" s="120"/>
      <c r="E13" s="12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6.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6.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6.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6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6.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6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6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6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6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6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6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6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6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6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6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6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6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6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6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6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6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6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6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6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6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6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6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6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6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6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6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6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6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6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6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6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6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6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6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6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6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6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6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6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6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6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6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6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6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6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6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6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6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6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6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6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6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6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6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6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6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6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6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6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6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6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6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6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6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6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6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6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6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6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6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6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6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6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6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6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6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6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6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6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6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6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6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6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6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6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6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6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6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6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6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6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6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6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6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6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6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6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6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6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6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6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6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6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6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6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6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6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6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6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6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6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6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6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6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6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6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6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6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6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6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6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6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6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6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6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6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6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6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6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6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6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6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6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6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6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6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6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6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6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6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6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6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6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6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6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6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6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6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6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6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6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6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6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6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6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6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6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6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6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6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6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6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6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6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6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6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6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6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6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6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6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6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6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6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6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6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6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6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6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6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6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6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6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6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6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6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6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6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6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6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6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6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6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6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6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6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6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6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6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6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6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6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6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6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6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6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6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6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6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6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6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6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6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6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6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6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6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6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6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6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6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6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6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6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6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6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6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6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6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6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6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6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6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6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6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6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6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6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6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6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6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6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6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6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6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6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6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6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6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6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6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6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6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6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6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6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6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6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6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6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6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6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6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6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6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6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6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6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6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6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6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6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6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6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6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6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6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6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6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6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6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6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6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6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6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6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6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6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6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6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6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6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6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6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6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6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6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6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6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6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6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6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6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6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6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6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6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6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6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6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6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6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6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6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6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6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6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6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6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6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6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6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6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6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6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6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6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6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6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6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6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6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6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6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6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6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6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6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6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6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6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6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6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6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6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6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6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6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6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6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6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6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6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6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6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6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6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6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6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6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6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6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6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6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6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6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6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6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6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6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6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6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6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6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6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6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6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6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6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6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6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6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6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6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6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6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6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6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6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6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6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6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6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6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6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6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6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6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6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6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6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6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6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6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6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6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6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6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6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6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6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6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6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6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6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6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6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6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6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6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6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6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6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6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6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6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6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6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6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6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6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6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6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6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6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6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6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6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6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6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6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6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6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6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6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6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6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6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6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6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6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6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6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6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6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6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6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6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6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6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6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6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6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6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6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6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6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6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6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6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6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6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6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6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6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6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6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6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6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6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6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6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6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6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6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6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6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6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6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6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6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6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6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6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6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6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6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6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6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6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6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6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6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6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6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6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6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6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6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6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6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6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6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6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6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6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6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6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6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6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6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6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6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6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6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6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6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6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6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6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6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6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6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6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6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6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6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6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6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6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6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6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6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6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6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6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6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6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6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6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6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6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6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6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6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6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6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6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6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6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6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6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6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6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6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6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6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6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6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6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6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6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6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6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6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6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6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6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6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6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6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6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6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6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6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6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6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6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6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6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6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6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6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6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6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6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6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6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6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6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6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6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6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6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6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6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6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6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6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6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6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6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6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6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6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6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6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6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6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6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6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6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6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6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6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6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6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6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6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6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6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6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6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6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6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6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6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6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6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6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6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6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6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6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6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6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6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6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6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6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6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6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6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6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6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6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6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6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6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6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6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6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6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6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6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6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6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6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6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6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6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6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6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6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6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6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6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6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6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6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6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6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6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6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6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6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6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6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6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6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6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6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6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6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6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6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6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6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6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6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6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6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6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6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6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6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6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6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6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6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6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6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6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6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6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6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6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6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6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6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6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6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6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6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6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6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6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6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6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6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6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6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6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6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6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6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6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6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6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6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6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6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6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6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6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6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6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6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6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6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6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6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6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6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6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6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6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6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6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6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6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6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6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6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6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6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6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6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6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6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6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6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6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6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6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6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6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6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6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6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6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6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6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6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6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6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6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6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6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6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6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6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6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6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6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6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6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6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6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6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6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6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6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6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6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6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6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6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6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6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6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6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6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6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6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6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6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6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6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6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6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6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6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6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6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6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6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6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6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6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6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6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6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6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6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6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6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6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6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6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6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6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6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6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6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6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6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6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6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6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6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6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6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6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6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6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6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6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6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6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6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6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6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6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6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6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6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6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6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6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6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6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6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6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6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6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6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6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6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6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6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6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6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6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6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6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6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6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6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6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6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6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6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6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6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6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6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6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6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6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6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6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6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6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6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6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6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6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6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6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6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6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6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6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6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6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6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6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6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6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6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6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6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6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6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6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6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6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6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6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6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6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6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6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6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6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6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6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6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6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6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6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6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6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6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6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6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6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6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6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6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6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6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6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6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6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6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6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6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6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6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6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6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6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6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6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6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6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6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6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6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6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6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6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6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6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6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6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6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6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6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6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2:E2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9" width="9.43"/>
  </cols>
  <sheetData>
    <row r="1">
      <c r="A1" s="1"/>
      <c r="B1" s="1" t="s">
        <v>0</v>
      </c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/>
      <c r="B2" s="1"/>
      <c r="C2" s="1"/>
      <c r="D2" s="1"/>
      <c r="E2" s="1"/>
      <c r="F2" s="1"/>
      <c r="G2" s="1" t="s">
        <v>5</v>
      </c>
      <c r="H2" s="1"/>
      <c r="I2" s="1">
        <v>1993.0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/>
      <c r="B3" s="1" t="s">
        <v>6</v>
      </c>
      <c r="C3" s="1">
        <v>1.0</v>
      </c>
      <c r="D3" s="1"/>
      <c r="E3" s="1" t="s">
        <v>7</v>
      </c>
      <c r="F3" s="1"/>
      <c r="G3" s="1"/>
      <c r="H3" s="1"/>
      <c r="I3" s="1">
        <v>1994.0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/>
      <c r="B4" s="1" t="s">
        <v>8</v>
      </c>
      <c r="C4" s="1">
        <v>2.0</v>
      </c>
      <c r="D4" s="1"/>
      <c r="E4" s="1" t="s">
        <v>9</v>
      </c>
      <c r="F4" s="1"/>
      <c r="G4" s="1"/>
      <c r="H4" s="1"/>
      <c r="I4" s="1">
        <v>1995.0</v>
      </c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/>
      <c r="B5" s="1" t="s">
        <v>10</v>
      </c>
      <c r="C5" s="1">
        <v>3.0</v>
      </c>
      <c r="D5" s="1"/>
      <c r="E5" s="1" t="s">
        <v>11</v>
      </c>
      <c r="F5" s="1"/>
      <c r="G5" s="1"/>
      <c r="H5" s="1"/>
      <c r="I5" s="1">
        <v>1996.0</v>
      </c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1"/>
      <c r="B6" s="1" t="s">
        <v>12</v>
      </c>
      <c r="C6" s="1">
        <v>4.0</v>
      </c>
      <c r="D6" s="1"/>
      <c r="E6" s="1"/>
      <c r="F6" s="1"/>
      <c r="G6" s="1"/>
      <c r="H6" s="1"/>
      <c r="I6" s="1">
        <v>1997.0</v>
      </c>
      <c r="J6" s="1"/>
      <c r="K6" s="1"/>
      <c r="L6" s="1"/>
      <c r="M6" s="1"/>
      <c r="N6" s="1"/>
      <c r="O6" s="1"/>
      <c r="P6" s="1"/>
      <c r="Q6" s="1"/>
      <c r="R6" s="1"/>
      <c r="S6" s="1"/>
    </row>
    <row r="7">
      <c r="A7" s="1"/>
      <c r="B7" s="1" t="s">
        <v>13</v>
      </c>
      <c r="C7" s="1">
        <v>5.0</v>
      </c>
      <c r="D7" s="1"/>
      <c r="E7" s="1"/>
      <c r="F7" s="1"/>
      <c r="G7" s="1"/>
      <c r="H7" s="1"/>
      <c r="I7" s="1">
        <v>1998.0</v>
      </c>
      <c r="J7" s="1"/>
      <c r="K7" s="1"/>
      <c r="L7" s="1"/>
      <c r="M7" s="1"/>
      <c r="N7" s="1"/>
      <c r="O7" s="1"/>
      <c r="P7" s="1"/>
      <c r="Q7" s="1"/>
      <c r="R7" s="1"/>
      <c r="S7" s="1"/>
    </row>
    <row r="8">
      <c r="A8" s="1"/>
      <c r="B8" s="1" t="s">
        <v>14</v>
      </c>
      <c r="C8" s="1">
        <v>6.0</v>
      </c>
      <c r="D8" s="1"/>
      <c r="E8" s="1"/>
      <c r="F8" s="1"/>
      <c r="G8" s="1"/>
      <c r="H8" s="1"/>
      <c r="I8" s="1">
        <v>1999.0</v>
      </c>
      <c r="J8" s="1"/>
      <c r="K8" s="1"/>
      <c r="L8" s="1"/>
      <c r="M8" s="1"/>
      <c r="N8" s="1"/>
      <c r="O8" s="1"/>
      <c r="P8" s="1"/>
      <c r="Q8" s="1"/>
      <c r="R8" s="1"/>
      <c r="S8" s="1"/>
    </row>
    <row r="9">
      <c r="A9" s="1"/>
      <c r="B9" s="1" t="s">
        <v>15</v>
      </c>
      <c r="C9" s="1">
        <v>7.0</v>
      </c>
      <c r="D9" s="1"/>
      <c r="E9" s="1"/>
      <c r="F9" s="1"/>
      <c r="G9" s="1"/>
      <c r="H9" s="1"/>
      <c r="I9" s="1">
        <v>2000.0</v>
      </c>
      <c r="J9" s="1"/>
      <c r="K9" s="1"/>
      <c r="L9" s="1"/>
      <c r="M9" s="1"/>
      <c r="N9" s="1"/>
      <c r="O9" s="1"/>
      <c r="P9" s="1"/>
      <c r="Q9" s="1"/>
      <c r="R9" s="1"/>
      <c r="S9" s="1"/>
    </row>
    <row r="10">
      <c r="A10" s="1"/>
      <c r="B10" s="1" t="s">
        <v>16</v>
      </c>
      <c r="C10" s="1">
        <v>8.0</v>
      </c>
      <c r="D10" s="1"/>
      <c r="E10" s="1"/>
      <c r="F10" s="1"/>
      <c r="G10" s="1"/>
      <c r="H10" s="1"/>
      <c r="I10" s="1">
        <v>2001.0</v>
      </c>
      <c r="J10" s="1"/>
      <c r="K10" s="1"/>
      <c r="L10" s="1"/>
      <c r="M10" s="1"/>
      <c r="N10" s="1"/>
      <c r="O10" s="1"/>
      <c r="P10" s="1"/>
      <c r="Q10" s="1"/>
      <c r="R10" s="1"/>
      <c r="S10" s="1"/>
    </row>
    <row r="11">
      <c r="A11" s="1"/>
      <c r="B11" s="1" t="s">
        <v>17</v>
      </c>
      <c r="C11" s="1">
        <v>9.0</v>
      </c>
      <c r="D11" s="1"/>
      <c r="E11" s="1"/>
      <c r="F11" s="1"/>
      <c r="G11" s="1"/>
      <c r="H11" s="1"/>
      <c r="I11" s="1">
        <v>2002.0</v>
      </c>
      <c r="J11" s="1"/>
      <c r="K11" s="1"/>
      <c r="L11" s="1"/>
      <c r="M11" s="1"/>
      <c r="N11" s="1"/>
      <c r="O11" s="1"/>
      <c r="P11" s="1"/>
      <c r="Q11" s="1"/>
      <c r="R11" s="1"/>
      <c r="S11" s="1"/>
    </row>
    <row r="12">
      <c r="A12" s="1"/>
      <c r="B12" s="1" t="s">
        <v>18</v>
      </c>
      <c r="C12" s="1">
        <v>10.0</v>
      </c>
      <c r="D12" s="1"/>
      <c r="E12" s="1"/>
      <c r="F12" s="1"/>
      <c r="G12" s="1"/>
      <c r="H12" s="1"/>
      <c r="I12" s="1">
        <v>2003.0</v>
      </c>
      <c r="J12" s="1"/>
      <c r="K12" s="1"/>
      <c r="L12" s="1"/>
      <c r="M12" s="1"/>
      <c r="N12" s="1"/>
      <c r="O12" s="1"/>
      <c r="P12" s="1"/>
      <c r="Q12" s="1"/>
      <c r="R12" s="1"/>
      <c r="S12" s="1"/>
    </row>
    <row r="13">
      <c r="A13" s="1"/>
      <c r="B13" s="1" t="s">
        <v>19</v>
      </c>
      <c r="C13" s="1">
        <v>11.0</v>
      </c>
      <c r="D13" s="1"/>
      <c r="E13" s="1"/>
      <c r="F13" s="1"/>
      <c r="G13" s="1"/>
      <c r="H13" s="1"/>
      <c r="I13" s="1">
        <v>2004.0</v>
      </c>
      <c r="J13" s="1"/>
      <c r="K13" s="1"/>
      <c r="L13" s="1"/>
      <c r="M13" s="1"/>
      <c r="N13" s="1"/>
      <c r="O13" s="1"/>
      <c r="P13" s="1"/>
      <c r="Q13" s="1"/>
      <c r="R13" s="1"/>
      <c r="S13" s="1"/>
    </row>
    <row r="14">
      <c r="A14" s="1"/>
      <c r="B14" s="1" t="s">
        <v>20</v>
      </c>
      <c r="C14" s="1">
        <v>12.0</v>
      </c>
      <c r="D14" s="1"/>
      <c r="E14" s="1"/>
      <c r="F14" s="1"/>
      <c r="G14" s="1"/>
      <c r="H14" s="1"/>
      <c r="I14" s="1">
        <v>2005.0</v>
      </c>
      <c r="J14" s="1"/>
      <c r="K14" s="1"/>
      <c r="L14" s="1"/>
      <c r="M14" s="1"/>
      <c r="N14" s="1"/>
      <c r="O14" s="1"/>
      <c r="P14" s="1"/>
      <c r="Q14" s="1"/>
      <c r="R14" s="1"/>
      <c r="S14" s="1"/>
    </row>
    <row r="15">
      <c r="A15" s="1"/>
      <c r="B15" s="1"/>
      <c r="C15" s="1">
        <v>13.0</v>
      </c>
      <c r="D15" s="1"/>
      <c r="E15" s="1"/>
      <c r="F15" s="1"/>
      <c r="G15" s="1"/>
      <c r="H15" s="1"/>
      <c r="I15" s="1">
        <v>2006.0</v>
      </c>
      <c r="J15" s="1"/>
      <c r="K15" s="1"/>
      <c r="L15" s="1"/>
      <c r="M15" s="1"/>
      <c r="N15" s="1"/>
      <c r="O15" s="1"/>
      <c r="P15" s="1"/>
      <c r="Q15" s="1"/>
      <c r="R15" s="1"/>
      <c r="S15" s="1"/>
    </row>
    <row r="16">
      <c r="A16" s="1"/>
      <c r="B16" s="1"/>
      <c r="C16" s="1"/>
      <c r="D16" s="1"/>
      <c r="E16" s="1"/>
      <c r="F16" s="1"/>
      <c r="G16" s="1"/>
      <c r="H16" s="1"/>
      <c r="I16" s="1">
        <v>2007.0</v>
      </c>
      <c r="J16" s="1"/>
      <c r="K16" s="1"/>
      <c r="L16" s="1"/>
      <c r="M16" s="1"/>
      <c r="N16" s="1"/>
      <c r="O16" s="1"/>
      <c r="P16" s="1"/>
      <c r="Q16" s="1"/>
      <c r="R16" s="1"/>
      <c r="S16" s="1"/>
    </row>
    <row r="17">
      <c r="A17" s="1"/>
      <c r="B17" s="1"/>
      <c r="C17" s="1"/>
      <c r="D17" s="1"/>
      <c r="E17" s="1"/>
      <c r="F17" s="1"/>
      <c r="G17" s="1"/>
      <c r="H17" s="1"/>
      <c r="I17" s="1">
        <v>2008.0</v>
      </c>
      <c r="J17" s="1"/>
      <c r="K17" s="1"/>
      <c r="L17" s="1"/>
      <c r="M17" s="1"/>
      <c r="N17" s="1"/>
      <c r="O17" s="1"/>
      <c r="P17" s="1"/>
      <c r="Q17" s="1"/>
      <c r="R17" s="1"/>
      <c r="S17" s="1"/>
    </row>
    <row r="18">
      <c r="A18" s="1"/>
      <c r="B18" s="1"/>
      <c r="C18" s="1"/>
      <c r="D18" s="1"/>
      <c r="E18" s="1"/>
      <c r="F18" s="1"/>
      <c r="G18" s="1"/>
      <c r="H18" s="1"/>
      <c r="I18" s="1">
        <v>2009.0</v>
      </c>
      <c r="J18" s="1"/>
      <c r="K18" s="1"/>
      <c r="L18" s="1"/>
      <c r="M18" s="1"/>
      <c r="N18" s="1"/>
      <c r="O18" s="1"/>
      <c r="P18" s="1"/>
      <c r="Q18" s="1"/>
      <c r="R18" s="1"/>
      <c r="S18" s="1"/>
    </row>
    <row r="19">
      <c r="A19" s="1"/>
      <c r="B19" s="1"/>
      <c r="C19" s="1"/>
      <c r="D19" s="1"/>
      <c r="E19" s="1"/>
      <c r="F19" s="1"/>
      <c r="G19" s="1"/>
      <c r="H19" s="1"/>
      <c r="I19" s="1">
        <v>2010.0</v>
      </c>
      <c r="J19" s="1"/>
      <c r="K19" s="1"/>
      <c r="L19" s="1"/>
      <c r="M19" s="1"/>
      <c r="N19" s="1"/>
      <c r="O19" s="1"/>
      <c r="P19" s="1"/>
      <c r="Q19" s="1"/>
      <c r="R19" s="1"/>
      <c r="S19" s="1"/>
    </row>
    <row r="20">
      <c r="A20" s="1"/>
      <c r="B20" s="1"/>
      <c r="C20" s="1"/>
      <c r="D20" s="1"/>
      <c r="E20" s="1"/>
      <c r="F20" s="1"/>
      <c r="G20" s="1"/>
      <c r="H20" s="1"/>
      <c r="I20" s="1">
        <v>2011.0</v>
      </c>
      <c r="J20" s="1"/>
      <c r="K20" s="1"/>
      <c r="L20" s="1"/>
      <c r="M20" s="1"/>
      <c r="N20" s="1"/>
      <c r="O20" s="1"/>
      <c r="P20" s="1"/>
      <c r="Q20" s="1"/>
      <c r="R20" s="1"/>
      <c r="S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>
        <v>2012.0</v>
      </c>
      <c r="J21" s="1"/>
      <c r="K21" s="1"/>
      <c r="L21" s="1"/>
      <c r="M21" s="1"/>
      <c r="N21" s="1"/>
      <c r="O21" s="1"/>
      <c r="P21" s="1"/>
      <c r="Q21" s="1"/>
      <c r="R21" s="1"/>
      <c r="S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>
        <v>2013.0</v>
      </c>
      <c r="J22" s="1"/>
      <c r="K22" s="1"/>
      <c r="L22" s="1"/>
      <c r="M22" s="1"/>
      <c r="N22" s="1"/>
      <c r="O22" s="1"/>
      <c r="P22" s="1"/>
      <c r="Q22" s="1"/>
      <c r="R22" s="1"/>
      <c r="S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>
        <v>2014.0</v>
      </c>
      <c r="J23" s="1"/>
      <c r="K23" s="1"/>
      <c r="L23" s="1"/>
      <c r="M23" s="1"/>
      <c r="N23" s="1"/>
      <c r="O23" s="1"/>
      <c r="P23" s="1"/>
      <c r="Q23" s="1"/>
      <c r="R23" s="1"/>
      <c r="S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>
        <v>2015.0</v>
      </c>
      <c r="J24" s="1"/>
      <c r="K24" s="1"/>
      <c r="L24" s="1"/>
      <c r="M24" s="1"/>
      <c r="N24" s="1"/>
      <c r="O24" s="1"/>
      <c r="P24" s="1"/>
      <c r="Q24" s="1"/>
      <c r="R24" s="1"/>
      <c r="S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>
        <v>2016.0</v>
      </c>
      <c r="J25" s="1"/>
      <c r="K25" s="1"/>
      <c r="L25" s="1"/>
      <c r="M25" s="1"/>
      <c r="N25" s="1"/>
      <c r="O25" s="1"/>
      <c r="P25" s="1"/>
      <c r="Q25" s="1"/>
      <c r="R25" s="1"/>
      <c r="S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42.14"/>
    <col customWidth="1" min="3" max="4" width="27.43"/>
    <col customWidth="1" min="5" max="5" width="31.57"/>
    <col customWidth="1" min="6" max="6" width="8.57"/>
    <col customWidth="1" min="7" max="7" width="17.43"/>
    <col customWidth="1" min="8" max="14" width="8.57"/>
    <col customWidth="1" min="15" max="15" width="15.14"/>
  </cols>
  <sheetData>
    <row r="1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7"/>
      <c r="B2" s="8" t="s">
        <v>22</v>
      </c>
      <c r="C2" s="10"/>
      <c r="D2" s="1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0.75" customHeight="1">
      <c r="A5" s="14" t="s">
        <v>23</v>
      </c>
      <c r="B5" s="14" t="s">
        <v>24</v>
      </c>
      <c r="C5" s="16" t="s">
        <v>25</v>
      </c>
      <c r="D5" s="18" t="s">
        <v>28</v>
      </c>
      <c r="E5" s="14" t="s">
        <v>34</v>
      </c>
      <c r="F5" s="3"/>
      <c r="G5" s="3"/>
      <c r="H5" s="3"/>
      <c r="I5" s="3"/>
      <c r="J5" s="3"/>
      <c r="K5" s="3"/>
      <c r="L5" s="3"/>
      <c r="M5" s="3"/>
      <c r="N5" s="3"/>
      <c r="O5" s="3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20">
        <v>1.0</v>
      </c>
      <c r="B6" s="21" t="s">
        <v>35</v>
      </c>
      <c r="C6" s="22" t="s">
        <v>36</v>
      </c>
      <c r="D6" s="22" t="s">
        <v>37</v>
      </c>
      <c r="E6" s="25"/>
      <c r="F6" s="3"/>
      <c r="G6" s="3"/>
      <c r="H6" s="3"/>
      <c r="I6" s="3"/>
      <c r="J6" s="3"/>
      <c r="K6" s="3"/>
      <c r="L6" s="3"/>
      <c r="M6" s="3"/>
      <c r="N6" s="3"/>
      <c r="O6" s="3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5" customHeight="1">
      <c r="A7" s="20">
        <v>2.0</v>
      </c>
      <c r="B7" s="29" t="s">
        <v>41</v>
      </c>
      <c r="C7" s="22" t="s">
        <v>36</v>
      </c>
      <c r="D7" s="22" t="s">
        <v>37</v>
      </c>
      <c r="E7" s="31"/>
      <c r="F7" s="3"/>
      <c r="G7" s="3"/>
      <c r="H7" s="3"/>
      <c r="I7" s="3"/>
      <c r="J7" s="3"/>
      <c r="K7" s="3"/>
      <c r="L7" s="3"/>
      <c r="M7" s="3"/>
      <c r="N7" s="3"/>
      <c r="O7" s="3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20">
        <v>3.0</v>
      </c>
      <c r="B8" s="21" t="s">
        <v>45</v>
      </c>
      <c r="C8" s="22" t="s">
        <v>36</v>
      </c>
      <c r="D8" s="22" t="s">
        <v>37</v>
      </c>
      <c r="E8" s="31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5" customHeight="1">
      <c r="A9" s="20">
        <v>4.0</v>
      </c>
      <c r="B9" s="29" t="s">
        <v>46</v>
      </c>
      <c r="C9" s="22" t="s">
        <v>36</v>
      </c>
      <c r="D9" s="22" t="s">
        <v>37</v>
      </c>
      <c r="E9" s="31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20">
        <v>5.0</v>
      </c>
      <c r="B10" s="21" t="s">
        <v>48</v>
      </c>
      <c r="C10" s="22" t="s">
        <v>36</v>
      </c>
      <c r="D10" s="22" t="s">
        <v>37</v>
      </c>
      <c r="E10" s="31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5" customHeight="1">
      <c r="A11" s="20">
        <v>6.0</v>
      </c>
      <c r="B11" s="20"/>
      <c r="C11" s="42"/>
      <c r="D11" s="42"/>
      <c r="E11" s="31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5" customHeight="1">
      <c r="A12" s="20">
        <v>7.0</v>
      </c>
      <c r="B12" s="20"/>
      <c r="C12" s="42"/>
      <c r="D12" s="42"/>
      <c r="E12" s="31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5" customHeight="1">
      <c r="A13" s="20">
        <v>8.0</v>
      </c>
      <c r="B13" s="20"/>
      <c r="C13" s="42"/>
      <c r="D13" s="42"/>
      <c r="E13" s="31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5" customHeight="1">
      <c r="A14" s="20">
        <v>9.0</v>
      </c>
      <c r="B14" s="20"/>
      <c r="C14" s="42"/>
      <c r="D14" s="42"/>
      <c r="E14" s="31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5" customHeight="1">
      <c r="A15" s="20">
        <v>10.0</v>
      </c>
      <c r="B15" s="20"/>
      <c r="C15" s="42"/>
      <c r="D15" s="42"/>
      <c r="E15" s="31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5" customHeight="1">
      <c r="A16" s="20">
        <v>11.0</v>
      </c>
      <c r="B16" s="20"/>
      <c r="C16" s="42"/>
      <c r="D16" s="42"/>
      <c r="E16" s="31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5" customHeight="1">
      <c r="A17" s="20">
        <v>12.0</v>
      </c>
      <c r="B17" s="20"/>
      <c r="C17" s="42"/>
      <c r="D17" s="42"/>
      <c r="E17" s="31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5" customHeight="1">
      <c r="A18" s="20">
        <v>13.0</v>
      </c>
      <c r="B18" s="20"/>
      <c r="C18" s="42"/>
      <c r="D18" s="42"/>
      <c r="E18" s="31"/>
      <c r="F18" s="3"/>
      <c r="G18" s="3"/>
      <c r="H18" s="3"/>
      <c r="I18" s="3"/>
      <c r="J18" s="3"/>
      <c r="K18" s="3"/>
      <c r="L18" s="3"/>
      <c r="M18" s="3"/>
      <c r="N18" s="3"/>
      <c r="O18" s="3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B2:C2"/>
  </mergeCells>
  <dataValidations>
    <dataValidation type="list" allowBlank="1" showInputMessage="1" showErrorMessage="1" prompt="Seleccionar si este es el director de línea o coordinador de línea" sqref="D6:D600">
      <formula1>"Director de línea,Coordinador de línea"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79646"/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7.57"/>
    <col customWidth="1" min="2" max="2" width="45.14"/>
    <col customWidth="1" min="3" max="3" width="21.71"/>
    <col customWidth="1" min="4" max="4" width="10.86"/>
    <col customWidth="1" min="5" max="5" width="13.43"/>
    <col customWidth="1" min="6" max="6" width="13.57"/>
    <col customWidth="1" min="7" max="8" width="16.43"/>
    <col customWidth="1" min="9" max="9" width="10.43"/>
    <col customWidth="1" min="10" max="10" width="14.29"/>
    <col customWidth="1" min="11" max="12" width="10.0"/>
    <col customWidth="1" min="13" max="13" width="15.29"/>
    <col customWidth="1" min="14" max="14" width="24.71"/>
    <col customWidth="1" min="15" max="15" width="13.29"/>
    <col customWidth="1" min="16" max="16" width="12.71"/>
    <col customWidth="1" min="17" max="17" width="16.86"/>
    <col customWidth="1" min="18" max="20" width="10.0"/>
  </cols>
  <sheetData>
    <row r="1" ht="16.5" customHeight="1">
      <c r="A1" s="27" t="s">
        <v>40</v>
      </c>
      <c r="B1" s="28"/>
      <c r="C1" s="2"/>
      <c r="D1" s="2"/>
      <c r="E1" s="30"/>
      <c r="F1" s="32"/>
      <c r="G1" s="32"/>
      <c r="H1" s="32"/>
      <c r="I1" s="32"/>
      <c r="J1" s="32"/>
      <c r="K1" s="34"/>
      <c r="L1" s="2"/>
      <c r="M1" s="2"/>
      <c r="N1" s="2"/>
      <c r="O1" s="2"/>
      <c r="P1" s="2"/>
      <c r="Q1" s="2"/>
      <c r="R1" s="2"/>
      <c r="S1" s="2"/>
      <c r="T1" s="2"/>
    </row>
    <row r="2" ht="15.75" customHeight="1">
      <c r="A2" s="2"/>
      <c r="B2" s="2"/>
      <c r="C2" s="2"/>
      <c r="D2" s="2"/>
      <c r="E2" s="36"/>
      <c r="F2" s="38"/>
      <c r="G2" s="38"/>
      <c r="H2" s="38"/>
      <c r="I2" s="38"/>
      <c r="J2" s="38"/>
      <c r="K2" s="40"/>
      <c r="L2" s="2"/>
      <c r="M2" s="2"/>
      <c r="N2" s="2"/>
      <c r="O2" s="2"/>
      <c r="P2" s="2"/>
      <c r="Q2" s="2"/>
      <c r="R2" s="2"/>
      <c r="S2" s="2"/>
      <c r="T2" s="2"/>
    </row>
    <row r="3" ht="15.75" customHeight="1">
      <c r="A3" s="2"/>
      <c r="B3" s="2"/>
      <c r="C3" s="2"/>
      <c r="D3" s="2"/>
      <c r="E3" s="46"/>
      <c r="F3" s="46"/>
      <c r="G3" s="46"/>
      <c r="H3" s="46"/>
      <c r="I3" s="46"/>
      <c r="J3" s="46"/>
      <c r="K3" s="46"/>
      <c r="L3" s="2"/>
      <c r="M3" s="2"/>
      <c r="N3" s="2"/>
      <c r="O3" s="2"/>
      <c r="P3" s="2"/>
      <c r="Q3" s="2"/>
      <c r="R3" s="2"/>
      <c r="S3" s="2"/>
      <c r="T3" s="2"/>
      <c r="U3" s="1"/>
      <c r="V3" s="1"/>
      <c r="W3" s="1"/>
      <c r="X3" s="1"/>
      <c r="Y3" s="1"/>
      <c r="Z3" s="1"/>
    </row>
    <row r="4" ht="15.75" customHeight="1">
      <c r="A4" s="2"/>
      <c r="B4" s="2"/>
      <c r="C4" s="2"/>
      <c r="D4" s="2"/>
      <c r="E4" s="46"/>
      <c r="F4" s="46"/>
      <c r="G4" s="46"/>
      <c r="H4" s="46"/>
      <c r="I4" s="46"/>
      <c r="J4" s="46"/>
      <c r="K4" s="46"/>
      <c r="L4" s="2"/>
      <c r="M4" s="2"/>
      <c r="N4" s="2"/>
      <c r="O4" s="2"/>
      <c r="P4" s="2"/>
      <c r="Q4" s="2"/>
      <c r="R4" s="2"/>
      <c r="S4" s="2"/>
      <c r="T4" s="2"/>
      <c r="U4" s="1"/>
      <c r="V4" s="1"/>
      <c r="W4" s="1"/>
      <c r="X4" s="1"/>
      <c r="Y4" s="1"/>
      <c r="Z4" s="1"/>
    </row>
    <row r="5">
      <c r="A5" s="15" t="s">
        <v>23</v>
      </c>
      <c r="B5" s="15" t="s">
        <v>59</v>
      </c>
      <c r="C5" s="15" t="s">
        <v>60</v>
      </c>
      <c r="D5" s="15" t="s">
        <v>61</v>
      </c>
      <c r="E5" s="15" t="s">
        <v>62</v>
      </c>
      <c r="F5" s="15" t="s">
        <v>63</v>
      </c>
      <c r="G5" s="15" t="s">
        <v>64</v>
      </c>
      <c r="H5" s="17" t="s">
        <v>65</v>
      </c>
      <c r="I5" s="15" t="s">
        <v>66</v>
      </c>
      <c r="J5" s="17" t="s">
        <v>67</v>
      </c>
      <c r="K5" s="15" t="s">
        <v>68</v>
      </c>
      <c r="L5" s="15" t="s">
        <v>69</v>
      </c>
      <c r="M5" s="15" t="s">
        <v>70</v>
      </c>
      <c r="N5" s="15" t="s">
        <v>71</v>
      </c>
      <c r="O5" s="15" t="s">
        <v>72</v>
      </c>
      <c r="P5" s="18" t="s">
        <v>73</v>
      </c>
      <c r="Q5" s="47" t="s">
        <v>74</v>
      </c>
      <c r="R5" s="48" t="s">
        <v>75</v>
      </c>
      <c r="S5" s="47" t="s">
        <v>76</v>
      </c>
      <c r="T5" s="49" t="s">
        <v>77</v>
      </c>
      <c r="U5" s="50" t="s">
        <v>78</v>
      </c>
    </row>
    <row r="6" ht="135.0" customHeight="1">
      <c r="A6" s="31">
        <v>1.0</v>
      </c>
      <c r="B6" s="23" t="s">
        <v>79</v>
      </c>
      <c r="C6" s="31" t="s">
        <v>80</v>
      </c>
      <c r="D6" s="31">
        <v>2.0</v>
      </c>
      <c r="E6" s="31">
        <v>2016.0</v>
      </c>
      <c r="F6" s="31" t="s">
        <v>6</v>
      </c>
      <c r="G6" s="31" t="s">
        <v>81</v>
      </c>
      <c r="H6" s="25" t="s">
        <v>82</v>
      </c>
      <c r="I6" s="31" t="s">
        <v>83</v>
      </c>
      <c r="J6" s="31">
        <v>61.0</v>
      </c>
      <c r="K6" s="31">
        <v>4.0</v>
      </c>
      <c r="L6" s="31">
        <v>25.0</v>
      </c>
      <c r="M6" s="25" t="s">
        <v>9</v>
      </c>
      <c r="N6" s="31" t="s">
        <v>84</v>
      </c>
      <c r="O6" s="51" t="str">
        <f>HYPERLINK("http://dx.doi.org/10.1016/j.cya.2015.09.007","http://dx.doi.org/10.1016/j.cya.2015.09.007 ")</f>
        <v>http://dx.doi.org/10.1016/j.cya.2015.09.007 </v>
      </c>
      <c r="P6" s="22" t="s">
        <v>85</v>
      </c>
      <c r="Q6" s="25" t="s">
        <v>86</v>
      </c>
      <c r="R6" s="35">
        <v>4.0</v>
      </c>
      <c r="S6" s="35" t="s">
        <v>85</v>
      </c>
      <c r="T6" s="23"/>
      <c r="U6" s="52"/>
    </row>
    <row r="7" ht="75.0" hidden="1" customHeight="1">
      <c r="A7" s="23">
        <v>2.0</v>
      </c>
      <c r="B7" s="31" t="s">
        <v>87</v>
      </c>
      <c r="C7" s="23" t="s">
        <v>88</v>
      </c>
      <c r="D7" s="23">
        <v>3.0</v>
      </c>
      <c r="E7" s="23">
        <v>2014.0</v>
      </c>
      <c r="F7" s="23" t="s">
        <v>18</v>
      </c>
      <c r="G7" s="23" t="s">
        <v>81</v>
      </c>
      <c r="H7" s="25" t="s">
        <v>82</v>
      </c>
      <c r="I7" s="23" t="s">
        <v>83</v>
      </c>
      <c r="J7" s="23">
        <v>59.0</v>
      </c>
      <c r="K7" s="23">
        <v>145.0</v>
      </c>
      <c r="L7" s="23">
        <v>177.0</v>
      </c>
      <c r="M7" s="35" t="s">
        <v>9</v>
      </c>
      <c r="N7" s="53" t="str">
        <f>HYPERLINK("http://www.redalyc.org/articulo.oa?id=39530479007","http://www.redalyc.org/articulo.oa?id=39530479007")</f>
        <v>http://www.redalyc.org/articulo.oa?id=39530479007</v>
      </c>
      <c r="O7" s="53" t="str">
        <f>HYPERLINK("https://doi.org/10.1016/S0186-1042(14)71258-6","https://doi.org/10.1016/S0186-1042(14)71258-6")</f>
        <v>https://doi.org/10.1016/S0186-1042(14)71258-6</v>
      </c>
      <c r="P7" s="54" t="s">
        <v>85</v>
      </c>
      <c r="Q7" s="35" t="s">
        <v>86</v>
      </c>
      <c r="R7" s="35">
        <v>4.0</v>
      </c>
      <c r="S7" s="35" t="s">
        <v>85</v>
      </c>
      <c r="T7" s="23"/>
      <c r="U7" s="52"/>
    </row>
    <row r="8" ht="90.0" hidden="1" customHeight="1">
      <c r="A8" s="23">
        <v>3.0</v>
      </c>
      <c r="B8" s="31" t="s">
        <v>89</v>
      </c>
      <c r="C8" s="23" t="s">
        <v>90</v>
      </c>
      <c r="D8" s="23">
        <v>2.0</v>
      </c>
      <c r="E8" s="23">
        <v>2014.0</v>
      </c>
      <c r="F8" s="23" t="s">
        <v>14</v>
      </c>
      <c r="G8" s="23" t="s">
        <v>91</v>
      </c>
      <c r="H8" s="35" t="s">
        <v>92</v>
      </c>
      <c r="I8" s="35" t="s">
        <v>93</v>
      </c>
      <c r="J8" s="23">
        <v>18.0</v>
      </c>
      <c r="K8" s="23">
        <v>285.0</v>
      </c>
      <c r="L8" s="23">
        <v>310.0</v>
      </c>
      <c r="M8" s="23" t="s">
        <v>94</v>
      </c>
      <c r="N8" s="53" t="s">
        <v>95</v>
      </c>
      <c r="O8" s="23" t="s">
        <v>96</v>
      </c>
      <c r="P8" s="54" t="s">
        <v>85</v>
      </c>
      <c r="Q8" s="35" t="s">
        <v>85</v>
      </c>
      <c r="R8" s="35" t="s">
        <v>85</v>
      </c>
      <c r="S8" s="35" t="s">
        <v>85</v>
      </c>
      <c r="T8" s="23"/>
      <c r="U8" s="52"/>
    </row>
    <row r="9" ht="90.0" hidden="1" customHeight="1">
      <c r="A9" s="23">
        <v>4.0</v>
      </c>
      <c r="B9" s="31" t="s">
        <v>97</v>
      </c>
      <c r="C9" s="23" t="s">
        <v>98</v>
      </c>
      <c r="D9" s="23">
        <v>2.0</v>
      </c>
      <c r="E9" s="23">
        <v>2014.0</v>
      </c>
      <c r="F9" s="23" t="s">
        <v>6</v>
      </c>
      <c r="G9" s="23" t="s">
        <v>99</v>
      </c>
      <c r="H9" s="35" t="s">
        <v>100</v>
      </c>
      <c r="I9" s="23" t="s">
        <v>101</v>
      </c>
      <c r="J9" s="23">
        <v>25.0</v>
      </c>
      <c r="K9" s="23">
        <v>36.0</v>
      </c>
      <c r="L9" s="23">
        <v>65.0</v>
      </c>
      <c r="M9" s="23" t="s">
        <v>94</v>
      </c>
      <c r="N9" s="53" t="s">
        <v>102</v>
      </c>
      <c r="O9" s="23" t="s">
        <v>55</v>
      </c>
      <c r="P9" s="54" t="s">
        <v>85</v>
      </c>
      <c r="Q9" s="35" t="s">
        <v>85</v>
      </c>
      <c r="R9" s="35" t="s">
        <v>85</v>
      </c>
      <c r="S9" s="35" t="s">
        <v>85</v>
      </c>
      <c r="T9" s="23"/>
      <c r="U9" s="52"/>
    </row>
    <row r="10" ht="90.0" hidden="1" customHeight="1">
      <c r="A10" s="23">
        <v>5.0</v>
      </c>
      <c r="B10" s="31" t="s">
        <v>103</v>
      </c>
      <c r="C10" s="23" t="s">
        <v>104</v>
      </c>
      <c r="D10" s="23">
        <v>2.0</v>
      </c>
      <c r="E10" s="23">
        <v>2013.0</v>
      </c>
      <c r="F10" s="23" t="s">
        <v>19</v>
      </c>
      <c r="G10" s="23" t="s">
        <v>105</v>
      </c>
      <c r="H10" s="35" t="s">
        <v>106</v>
      </c>
      <c r="I10" s="23" t="s">
        <v>107</v>
      </c>
      <c r="J10" s="23">
        <v>7.0</v>
      </c>
      <c r="K10" s="23">
        <v>89.0</v>
      </c>
      <c r="L10" s="23">
        <v>102.0</v>
      </c>
      <c r="M10" s="23" t="s">
        <v>108</v>
      </c>
      <c r="N10" s="53" t="str">
        <f>HYPERLINK("http://eds.a.ebscohost.com/eds/detail/detail?sid=408708d7-a418-46a1-a503-d58569acb251%40sessionmgr4007&amp;vid=0&amp;hid=4211&amp;bdata=Jmxhbmc9ZXMmc2l0ZT1lZHMtbGl2ZQ%3d%3d#AN=94940353&amp;db=fua","http://eds.a.ebscohost.com/eds/detail/detail?sid=408708d7-a418-46a1-a503-d58569acb251%40sessionmgr4007&amp;vid=0&amp;hid=4211&amp;bdata=Jmxhbmc9ZXMmc2l0ZT1lZHMtbGl2ZQ%3d%3d#AN=94940353&amp;db=fua")</f>
        <v>http://eds.a.ebscohost.com/eds/detail/detail?sid=408708d7-a418-46a1-a503-d58569acb251%40sessionmgr4007&amp;vid=0&amp;hid=4211&amp;bdata=Jmxhbmc9ZXMmc2l0ZT1lZHMtbGl2ZQ%3d%3d#AN=94940353&amp;db=fua</v>
      </c>
      <c r="O10" s="23" t="s">
        <v>109</v>
      </c>
      <c r="P10" s="54" t="s">
        <v>85</v>
      </c>
      <c r="Q10" s="35" t="s">
        <v>110</v>
      </c>
      <c r="R10" s="35">
        <v>3.0</v>
      </c>
      <c r="S10" s="35" t="s">
        <v>85</v>
      </c>
      <c r="T10" s="23"/>
      <c r="U10" s="52"/>
    </row>
    <row r="11" ht="90.0" hidden="1" customHeight="1">
      <c r="A11" s="23">
        <v>6.0</v>
      </c>
      <c r="B11" s="31" t="s">
        <v>111</v>
      </c>
      <c r="C11" s="31" t="s">
        <v>112</v>
      </c>
      <c r="D11" s="31">
        <v>4.0</v>
      </c>
      <c r="E11" s="23">
        <v>2013.0</v>
      </c>
      <c r="F11" s="23" t="s">
        <v>19</v>
      </c>
      <c r="G11" s="23" t="s">
        <v>113</v>
      </c>
      <c r="H11" s="35" t="s">
        <v>92</v>
      </c>
      <c r="I11" s="23" t="s">
        <v>114</v>
      </c>
      <c r="J11" s="23">
        <v>15.0</v>
      </c>
      <c r="K11" s="23">
        <v>601.0</v>
      </c>
      <c r="L11" s="23">
        <v>616.0</v>
      </c>
      <c r="M11" s="23" t="s">
        <v>108</v>
      </c>
      <c r="N11" s="53" t="s">
        <v>115</v>
      </c>
      <c r="O11" s="23" t="s">
        <v>116</v>
      </c>
      <c r="P11" s="54" t="s">
        <v>85</v>
      </c>
      <c r="Q11" s="35" t="s">
        <v>86</v>
      </c>
      <c r="R11" s="35">
        <v>6.0</v>
      </c>
      <c r="S11" s="35" t="s">
        <v>85</v>
      </c>
      <c r="T11" s="23"/>
      <c r="U11" s="52"/>
    </row>
    <row r="12" ht="90.0" hidden="1" customHeight="1">
      <c r="A12" s="23">
        <v>7.0</v>
      </c>
      <c r="B12" s="3" t="s">
        <v>117</v>
      </c>
      <c r="C12" s="31" t="s">
        <v>118</v>
      </c>
      <c r="D12" s="31">
        <v>2.0</v>
      </c>
      <c r="E12" s="23">
        <v>2013.0</v>
      </c>
      <c r="F12" s="23" t="s">
        <v>10</v>
      </c>
      <c r="G12" s="23" t="s">
        <v>119</v>
      </c>
      <c r="H12" s="35" t="s">
        <v>92</v>
      </c>
      <c r="I12" s="23" t="s">
        <v>120</v>
      </c>
      <c r="J12" s="23">
        <v>48.0</v>
      </c>
      <c r="K12" s="23">
        <v>67.0</v>
      </c>
      <c r="L12" s="23">
        <v>79.0</v>
      </c>
      <c r="M12" s="23" t="s">
        <v>94</v>
      </c>
      <c r="N12" s="53" t="s">
        <v>121</v>
      </c>
      <c r="O12" s="53" t="str">
        <f>HYPERLINK("http://dx.doi.org/10.5700/rausp1074","http://dx.doi.org/10.5700/rausp1074 ")</f>
        <v>http://dx.doi.org/10.5700/rausp1074 </v>
      </c>
      <c r="P12" s="54" t="s">
        <v>85</v>
      </c>
      <c r="Q12" s="35" t="s">
        <v>85</v>
      </c>
      <c r="R12" s="35" t="s">
        <v>85</v>
      </c>
      <c r="S12" s="23"/>
      <c r="T12" s="23"/>
      <c r="U12" s="52"/>
    </row>
    <row r="13" ht="90.0" hidden="1" customHeight="1">
      <c r="A13" s="23">
        <v>8.0</v>
      </c>
      <c r="B13" s="31" t="s">
        <v>123</v>
      </c>
      <c r="C13" s="23" t="s">
        <v>124</v>
      </c>
      <c r="D13" s="23">
        <v>3.0</v>
      </c>
      <c r="E13" s="23">
        <v>2013.0</v>
      </c>
      <c r="F13" s="23" t="s">
        <v>10</v>
      </c>
      <c r="G13" s="23" t="s">
        <v>81</v>
      </c>
      <c r="H13" s="35" t="s">
        <v>82</v>
      </c>
      <c r="I13" s="23" t="s">
        <v>83</v>
      </c>
      <c r="J13" s="23">
        <v>58.0</v>
      </c>
      <c r="K13" s="23">
        <v>9.0</v>
      </c>
      <c r="L13" s="23">
        <v>37.0</v>
      </c>
      <c r="M13" s="23" t="s">
        <v>108</v>
      </c>
      <c r="N13" s="53" t="s">
        <v>125</v>
      </c>
      <c r="O13" s="23" t="s">
        <v>55</v>
      </c>
      <c r="P13" s="54" t="s">
        <v>85</v>
      </c>
      <c r="Q13" s="25" t="s">
        <v>86</v>
      </c>
      <c r="R13" s="35">
        <v>4.0</v>
      </c>
      <c r="S13" s="23"/>
      <c r="T13" s="23"/>
      <c r="U13" s="52"/>
    </row>
    <row r="14" ht="90.0" hidden="1" customHeight="1">
      <c r="A14" s="23">
        <v>9.0</v>
      </c>
      <c r="B14" s="31" t="s">
        <v>126</v>
      </c>
      <c r="C14" s="23" t="s">
        <v>127</v>
      </c>
      <c r="D14" s="23">
        <v>3.0</v>
      </c>
      <c r="E14" s="23">
        <v>2013.0</v>
      </c>
      <c r="F14" s="23" t="s">
        <v>8</v>
      </c>
      <c r="G14" s="23" t="s">
        <v>128</v>
      </c>
      <c r="H14" s="35" t="s">
        <v>92</v>
      </c>
      <c r="I14" s="23" t="s">
        <v>129</v>
      </c>
      <c r="J14" s="23">
        <v>47.0</v>
      </c>
      <c r="K14" s="23">
        <v>421.0</v>
      </c>
      <c r="L14" s="23">
        <v>441.0</v>
      </c>
      <c r="M14" s="23" t="s">
        <v>108</v>
      </c>
      <c r="N14" s="53" t="str">
        <f>HYPERLINK("http://www.scielo.br/scielo.php?script=sci_arttext&amp;pid=S0034-76122013000200007","http://www.scielo.br/scielo.php?script=sci_arttext&amp;pid=S0034-76122013000200007")</f>
        <v>http://www.scielo.br/scielo.php?script=sci_arttext&amp;pid=S0034-76122013000200007</v>
      </c>
      <c r="O14" s="23" t="s">
        <v>130</v>
      </c>
      <c r="P14" s="54" t="s">
        <v>85</v>
      </c>
      <c r="Q14" s="35" t="s">
        <v>86</v>
      </c>
      <c r="R14" s="35">
        <v>12.0</v>
      </c>
      <c r="S14" s="23"/>
      <c r="T14" s="23"/>
      <c r="U14" s="52"/>
    </row>
    <row r="15" ht="90.0" hidden="1" customHeight="1">
      <c r="A15" s="23">
        <v>10.0</v>
      </c>
      <c r="B15" s="31" t="s">
        <v>131</v>
      </c>
      <c r="C15" s="31" t="s">
        <v>132</v>
      </c>
      <c r="D15" s="23">
        <v>2.0</v>
      </c>
      <c r="E15" s="23">
        <v>2013.0</v>
      </c>
      <c r="F15" s="23" t="s">
        <v>8</v>
      </c>
      <c r="G15" s="23" t="s">
        <v>128</v>
      </c>
      <c r="H15" s="35" t="s">
        <v>92</v>
      </c>
      <c r="I15" s="23" t="s">
        <v>129</v>
      </c>
      <c r="J15" s="23">
        <v>47.0</v>
      </c>
      <c r="K15" s="23">
        <v>77.0</v>
      </c>
      <c r="L15" s="23">
        <v>103.0</v>
      </c>
      <c r="M15" s="23" t="s">
        <v>108</v>
      </c>
      <c r="N15" s="53" t="s">
        <v>133</v>
      </c>
      <c r="O15" s="23" t="s">
        <v>134</v>
      </c>
      <c r="P15" s="54" t="s">
        <v>85</v>
      </c>
      <c r="Q15" s="35" t="s">
        <v>86</v>
      </c>
      <c r="R15" s="35">
        <v>12.0</v>
      </c>
      <c r="S15" s="23"/>
      <c r="T15" s="23"/>
      <c r="U15" s="52"/>
    </row>
    <row r="16" ht="135.0" hidden="1" customHeight="1">
      <c r="A16" s="31">
        <v>11.0</v>
      </c>
      <c r="B16" s="31" t="s">
        <v>135</v>
      </c>
      <c r="C16" s="31" t="s">
        <v>136</v>
      </c>
      <c r="D16" s="31">
        <v>2.0</v>
      </c>
      <c r="E16" s="31">
        <v>2013.0</v>
      </c>
      <c r="F16" s="31" t="s">
        <v>6</v>
      </c>
      <c r="G16" s="31" t="s">
        <v>137</v>
      </c>
      <c r="H16" s="25" t="s">
        <v>92</v>
      </c>
      <c r="I16" s="25">
        <v>104530.0</v>
      </c>
      <c r="J16" s="31">
        <v>20.0</v>
      </c>
      <c r="K16" s="31">
        <v>1.0</v>
      </c>
      <c r="L16" s="31">
        <v>17.0</v>
      </c>
      <c r="M16" s="31" t="s">
        <v>108</v>
      </c>
      <c r="N16" s="51" t="str">
        <f>HYPERLINK("http://www.scielo.br/scielo.php?script=sci_arttext&amp;pid=S0104-530X2013000200010","http://www.scielo.br/scielo.php?script=sci_arttext&amp;pid=S0104-530X2013000200010 ")</f>
        <v>http://www.scielo.br/scielo.php?script=sci_arttext&amp;pid=S0104-530X2013000200010 </v>
      </c>
      <c r="O16" s="51" t="str">
        <f>HYPERLINK("http://dx.doi.org/10.1590/S0104-530X2013000200010","http://dx.doi.org/10.1590/S0104-530X2013000200010 
")</f>
        <v>http://dx.doi.org/10.1590/S0104-530X2013000200010 
</v>
      </c>
      <c r="P16" s="22" t="s">
        <v>85</v>
      </c>
      <c r="Q16" s="25" t="s">
        <v>86</v>
      </c>
      <c r="R16" s="25">
        <v>13.0</v>
      </c>
      <c r="S16" s="31"/>
      <c r="T16" s="31"/>
      <c r="U16" s="52"/>
    </row>
    <row r="17" ht="75.0" hidden="1" customHeight="1">
      <c r="A17" s="31">
        <v>12.0</v>
      </c>
      <c r="B17" s="31" t="s">
        <v>145</v>
      </c>
      <c r="C17" s="31" t="s">
        <v>146</v>
      </c>
      <c r="D17" s="31">
        <v>3.0</v>
      </c>
      <c r="E17" s="31">
        <v>2013.0</v>
      </c>
      <c r="F17" s="31" t="s">
        <v>6</v>
      </c>
      <c r="G17" s="31" t="s">
        <v>147</v>
      </c>
      <c r="H17" s="35" t="s">
        <v>92</v>
      </c>
      <c r="I17" s="31" t="s">
        <v>148</v>
      </c>
      <c r="J17" s="31">
        <v>47.0</v>
      </c>
      <c r="K17" s="31">
        <v>849.0</v>
      </c>
      <c r="L17" s="31">
        <v>875.0</v>
      </c>
      <c r="M17" s="31" t="s">
        <v>108</v>
      </c>
      <c r="N17" s="31" t="s">
        <v>149</v>
      </c>
      <c r="O17" s="51" t="str">
        <f>HYPERLINK("http://dx.doi.org/10.1590/S0034-76122013000400003","http://dx.doi.org/10.1590/S0034-76122013000400003 ")</f>
        <v>http://dx.doi.org/10.1590/S0034-76122013000400003 </v>
      </c>
      <c r="P17" s="54" t="s">
        <v>85</v>
      </c>
      <c r="Q17" s="35" t="s">
        <v>86</v>
      </c>
      <c r="R17" s="35">
        <v>12.0</v>
      </c>
      <c r="S17" s="25" t="s">
        <v>155</v>
      </c>
      <c r="T17" s="31"/>
      <c r="U17" s="52"/>
    </row>
    <row r="18" ht="135.0" hidden="1" customHeight="1">
      <c r="A18" s="31">
        <v>13.0</v>
      </c>
      <c r="B18" s="31" t="s">
        <v>156</v>
      </c>
      <c r="C18" s="31" t="s">
        <v>157</v>
      </c>
      <c r="D18" s="31">
        <v>3.0</v>
      </c>
      <c r="E18" s="31">
        <v>2012.0</v>
      </c>
      <c r="F18" s="31" t="s">
        <v>18</v>
      </c>
      <c r="G18" s="31" t="s">
        <v>158</v>
      </c>
      <c r="H18" s="25" t="s">
        <v>92</v>
      </c>
      <c r="I18" s="31" t="s">
        <v>159</v>
      </c>
      <c r="J18" s="31">
        <v>22.0</v>
      </c>
      <c r="K18" s="31">
        <v>564.0</v>
      </c>
      <c r="L18" s="31">
        <v>575.0</v>
      </c>
      <c r="M18" s="31" t="s">
        <v>108</v>
      </c>
      <c r="N18" s="51" t="s">
        <v>160</v>
      </c>
      <c r="O18" s="51" t="str">
        <f>HYPERLINK("http://dx.doi.org/10.1590/S0103-65132012005000057","http://dx.doi.org/10.1590/S0103-65132012005000057 ")</f>
        <v>http://dx.doi.org/10.1590/S0103-65132012005000057 </v>
      </c>
      <c r="P18" s="22" t="s">
        <v>85</v>
      </c>
      <c r="Q18" s="25" t="s">
        <v>86</v>
      </c>
      <c r="R18" s="25">
        <v>11.0</v>
      </c>
      <c r="S18" s="31"/>
      <c r="T18" s="31"/>
      <c r="U18" s="52"/>
    </row>
    <row r="19" ht="135.0" hidden="1" customHeight="1">
      <c r="A19" s="31">
        <v>14.0</v>
      </c>
      <c r="B19" s="31" t="s">
        <v>161</v>
      </c>
      <c r="C19" s="31" t="s">
        <v>162</v>
      </c>
      <c r="D19" s="31">
        <v>4.0</v>
      </c>
      <c r="E19" s="31">
        <v>2012.0</v>
      </c>
      <c r="F19" s="31" t="s">
        <v>12</v>
      </c>
      <c r="G19" s="31" t="s">
        <v>147</v>
      </c>
      <c r="H19" s="25" t="s">
        <v>92</v>
      </c>
      <c r="I19" s="31" t="s">
        <v>148</v>
      </c>
      <c r="J19" s="31">
        <v>46.0</v>
      </c>
      <c r="K19" s="31">
        <v>1295.0</v>
      </c>
      <c r="L19" s="31">
        <v>1315.0</v>
      </c>
      <c r="M19" s="31" t="s">
        <v>108</v>
      </c>
      <c r="N19" s="51" t="s">
        <v>163</v>
      </c>
      <c r="O19" s="51" t="str">
        <f>HYPERLINK("http://dx.doi.org/10.1590/S0034-76122012000500006","http://dx.doi.org/10.1590/S0034-76122012000500006 ")</f>
        <v>http://dx.doi.org/10.1590/S0034-76122012000500006 </v>
      </c>
      <c r="P19" s="54" t="s">
        <v>85</v>
      </c>
      <c r="Q19" s="35" t="s">
        <v>86</v>
      </c>
      <c r="R19" s="35">
        <v>12.0</v>
      </c>
      <c r="S19" s="31"/>
      <c r="T19" s="31"/>
      <c r="U19" s="52"/>
    </row>
    <row r="20" ht="135.0" hidden="1" customHeight="1">
      <c r="A20" s="31">
        <v>15.0</v>
      </c>
      <c r="B20" s="31" t="s">
        <v>166</v>
      </c>
      <c r="C20" s="31" t="s">
        <v>167</v>
      </c>
      <c r="D20" s="31">
        <v>3.0</v>
      </c>
      <c r="E20" s="31">
        <v>2012.0</v>
      </c>
      <c r="F20" s="31" t="s">
        <v>12</v>
      </c>
      <c r="G20" s="31" t="s">
        <v>168</v>
      </c>
      <c r="H20" s="25" t="s">
        <v>92</v>
      </c>
      <c r="I20" s="31" t="s">
        <v>169</v>
      </c>
      <c r="J20" s="31">
        <v>6.0</v>
      </c>
      <c r="K20" s="31">
        <v>20.0</v>
      </c>
      <c r="L20" s="31">
        <v>37.0</v>
      </c>
      <c r="M20" s="31" t="s">
        <v>108</v>
      </c>
      <c r="N20" s="51" t="str">
        <f>HYPERLINK("http://www.spell.org.br/documentos/ver/8049","http://www.spell.org.br/documentos/ver/8049")</f>
        <v>http://www.spell.org.br/documentos/ver/8049</v>
      </c>
      <c r="O20" s="51" t="s">
        <v>170</v>
      </c>
      <c r="P20" s="22" t="s">
        <v>85</v>
      </c>
      <c r="Q20" s="25" t="s">
        <v>110</v>
      </c>
      <c r="R20" s="25">
        <v>2.0</v>
      </c>
      <c r="S20" s="31"/>
      <c r="T20" s="31"/>
      <c r="U20" s="52"/>
    </row>
    <row r="21" ht="135.0" hidden="1" customHeight="1">
      <c r="A21" s="31">
        <v>16.0</v>
      </c>
      <c r="B21" s="3" t="s">
        <v>171</v>
      </c>
      <c r="C21" s="31" t="s">
        <v>172</v>
      </c>
      <c r="D21" s="31">
        <v>3.0</v>
      </c>
      <c r="E21" s="31">
        <v>2012.0</v>
      </c>
      <c r="F21" s="31" t="s">
        <v>10</v>
      </c>
      <c r="G21" s="31" t="s">
        <v>119</v>
      </c>
      <c r="H21" s="25" t="s">
        <v>92</v>
      </c>
      <c r="I21" s="31" t="s">
        <v>120</v>
      </c>
      <c r="J21" s="31">
        <v>47.0</v>
      </c>
      <c r="K21" s="31">
        <v>197.0</v>
      </c>
      <c r="L21" s="31">
        <v>216.0</v>
      </c>
      <c r="M21" s="31" t="s">
        <v>94</v>
      </c>
      <c r="N21" s="51" t="s">
        <v>173</v>
      </c>
      <c r="O21" s="51" t="s">
        <v>174</v>
      </c>
      <c r="P21" s="22" t="s">
        <v>85</v>
      </c>
      <c r="Q21" s="25" t="s">
        <v>85</v>
      </c>
      <c r="R21" s="25" t="s">
        <v>85</v>
      </c>
      <c r="S21" s="31"/>
      <c r="T21" s="31"/>
      <c r="U21" s="52"/>
    </row>
    <row r="22" ht="90.0" hidden="1" customHeight="1">
      <c r="A22" s="31">
        <v>17.0</v>
      </c>
      <c r="B22" s="31" t="s">
        <v>175</v>
      </c>
      <c r="C22" s="31" t="s">
        <v>176</v>
      </c>
      <c r="D22" s="31">
        <v>5.0</v>
      </c>
      <c r="E22" s="31">
        <v>2012.0</v>
      </c>
      <c r="F22" s="31" t="s">
        <v>6</v>
      </c>
      <c r="G22" s="31" t="s">
        <v>177</v>
      </c>
      <c r="H22" s="25" t="s">
        <v>178</v>
      </c>
      <c r="I22" s="31" t="s">
        <v>179</v>
      </c>
      <c r="J22" s="31">
        <v>21.0</v>
      </c>
      <c r="K22" s="31">
        <v>1.0</v>
      </c>
      <c r="L22" s="31">
        <v>40.0</v>
      </c>
      <c r="M22" s="31" t="s">
        <v>108</v>
      </c>
      <c r="N22" s="51" t="s">
        <v>180</v>
      </c>
      <c r="O22" s="31" t="s">
        <v>181</v>
      </c>
      <c r="P22" s="22" t="s">
        <v>85</v>
      </c>
      <c r="Q22" s="25" t="s">
        <v>182</v>
      </c>
      <c r="R22" s="25">
        <v>59.0</v>
      </c>
      <c r="S22" s="25" t="s">
        <v>85</v>
      </c>
      <c r="T22" s="31"/>
      <c r="U22" s="52"/>
    </row>
    <row r="23" ht="135.0" hidden="1" customHeight="1">
      <c r="A23" s="31">
        <v>20.0</v>
      </c>
      <c r="B23" s="31" t="s">
        <v>183</v>
      </c>
      <c r="C23" s="31" t="s">
        <v>184</v>
      </c>
      <c r="D23" s="31">
        <v>3.0</v>
      </c>
      <c r="E23" s="31">
        <v>2011.0</v>
      </c>
      <c r="F23" s="31" t="s">
        <v>12</v>
      </c>
      <c r="G23" s="31" t="s">
        <v>147</v>
      </c>
      <c r="H23" s="25" t="s">
        <v>92</v>
      </c>
      <c r="I23" s="31" t="s">
        <v>185</v>
      </c>
      <c r="J23" s="31">
        <v>45.0</v>
      </c>
      <c r="K23" s="31">
        <v>1565.0</v>
      </c>
      <c r="L23" s="31">
        <v>1586.0</v>
      </c>
      <c r="M23" s="31" t="s">
        <v>108</v>
      </c>
      <c r="N23" s="51" t="s">
        <v>186</v>
      </c>
      <c r="O23" s="51" t="str">
        <f>HYPERLINK("http://dx.doi.org/10.1590/S0034­76122011000500014","http://dx.doi.org/10.1590/S0034­76122011000500014")</f>
        <v>http://dx.doi.org/10.1590/S0034­76122011000500014</v>
      </c>
      <c r="P23" s="54" t="s">
        <v>85</v>
      </c>
      <c r="Q23" s="35" t="s">
        <v>86</v>
      </c>
      <c r="R23" s="35">
        <v>12.0</v>
      </c>
      <c r="S23" s="35"/>
      <c r="T23" s="31"/>
      <c r="U23" s="52"/>
    </row>
    <row r="24" ht="120.0" hidden="1" customHeight="1">
      <c r="A24" s="31">
        <v>21.0</v>
      </c>
      <c r="B24" s="31" t="s">
        <v>188</v>
      </c>
      <c r="C24" s="31" t="s">
        <v>189</v>
      </c>
      <c r="D24" s="31">
        <v>3.0</v>
      </c>
      <c r="E24" s="31">
        <v>2011.0</v>
      </c>
      <c r="F24" s="31" t="s">
        <v>12</v>
      </c>
      <c r="G24" s="25" t="s">
        <v>190</v>
      </c>
      <c r="H24" s="25" t="s">
        <v>92</v>
      </c>
      <c r="I24" s="61" t="s">
        <v>191</v>
      </c>
      <c r="J24" s="31">
        <v>10.0</v>
      </c>
      <c r="K24" s="31">
        <v>44.0</v>
      </c>
      <c r="L24" s="31">
        <v>65.0</v>
      </c>
      <c r="M24" s="25" t="s">
        <v>195</v>
      </c>
      <c r="N24" s="51" t="str">
        <f>HYPERLINK("http://www.spell.org.br/documentos/ver/5036/disclosure-de-informacoes-sobre-gestao-de-riscos-e-controle-interno-pelas-empresas-listadas-na-bm-fbovespa","http://www.spell.org.br/documentos/ver/5036/disclosure-de-informacoes-sobre-gestao-de-riscos-e-controle-interno-pelas-empresas-listadas-na-bm-fbovespa ")</f>
        <v>http://www.spell.org.br/documentos/ver/5036/disclosure-de-informacoes-sobre-gestao-de-riscos-e-controle-interno-pelas-empresas-listadas-na-bm-fbovespa </v>
      </c>
      <c r="O24" s="31" t="s">
        <v>55</v>
      </c>
      <c r="P24" s="22" t="s">
        <v>85</v>
      </c>
      <c r="Q24" s="25" t="s">
        <v>85</v>
      </c>
      <c r="R24" s="25" t="s">
        <v>85</v>
      </c>
      <c r="S24" s="31"/>
      <c r="T24" s="31"/>
      <c r="U24" s="52"/>
    </row>
    <row r="25" ht="120.0" hidden="1" customHeight="1">
      <c r="A25" s="31">
        <v>22.0</v>
      </c>
      <c r="B25" s="31" t="s">
        <v>197</v>
      </c>
      <c r="C25" s="31" t="s">
        <v>198</v>
      </c>
      <c r="D25" s="31">
        <v>3.0</v>
      </c>
      <c r="E25" s="31">
        <v>2011.0</v>
      </c>
      <c r="F25" s="31" t="s">
        <v>10</v>
      </c>
      <c r="G25" s="31" t="s">
        <v>128</v>
      </c>
      <c r="H25" s="25" t="s">
        <v>92</v>
      </c>
      <c r="I25" s="31" t="s">
        <v>148</v>
      </c>
      <c r="J25" s="31">
        <v>45.0</v>
      </c>
      <c r="K25" s="31">
        <v>159.0</v>
      </c>
      <c r="L25" s="31">
        <v>179.0</v>
      </c>
      <c r="M25" s="31" t="s">
        <v>108</v>
      </c>
      <c r="N25" s="51" t="str">
        <f>HYPERLINK("http://www.scielo.br/scielo.php?script=sci_arttext&amp;pid=S0034-76122011000100008","http://www.scielo.br/scielo.php?script=sci_arttext&amp;pid=S0034-76122011000100008")</f>
        <v>http://www.scielo.br/scielo.php?script=sci_arttext&amp;pid=S0034-76122011000100008</v>
      </c>
      <c r="O25" s="31" t="s">
        <v>55</v>
      </c>
      <c r="P25" s="54" t="s">
        <v>85</v>
      </c>
      <c r="Q25" s="35" t="s">
        <v>86</v>
      </c>
      <c r="R25" s="35">
        <v>12.0</v>
      </c>
      <c r="S25" s="31"/>
      <c r="T25" s="31"/>
      <c r="U25" s="52"/>
    </row>
    <row r="26" ht="150.0" hidden="1" customHeight="1">
      <c r="A26" s="31">
        <v>25.0</v>
      </c>
      <c r="B26" s="31" t="s">
        <v>204</v>
      </c>
      <c r="C26" s="31" t="s">
        <v>205</v>
      </c>
      <c r="D26" s="31">
        <v>4.0</v>
      </c>
      <c r="E26" s="31">
        <v>2011.0</v>
      </c>
      <c r="F26" s="31" t="s">
        <v>6</v>
      </c>
      <c r="G26" s="31" t="s">
        <v>206</v>
      </c>
      <c r="H26" s="25" t="s">
        <v>207</v>
      </c>
      <c r="I26" s="31" t="s">
        <v>208</v>
      </c>
      <c r="J26" s="31">
        <v>64.0</v>
      </c>
      <c r="K26" s="31">
        <v>242.0</v>
      </c>
      <c r="L26" s="31">
        <v>249.0</v>
      </c>
      <c r="M26" s="31" t="s">
        <v>108</v>
      </c>
      <c r="N26" s="51" t="str">
        <f>HYPERLINK("http://www.sciencedirect.com/science/article/pii/S0148296309002963","http://www.sciencedirect.com/science/article/pii/S0148296309002963 ")</f>
        <v>http://www.sciencedirect.com/science/article/pii/S0148296309002963 </v>
      </c>
      <c r="O26" s="31" t="s">
        <v>209</v>
      </c>
      <c r="P26" s="22" t="s">
        <v>85</v>
      </c>
      <c r="Q26" s="25" t="s">
        <v>210</v>
      </c>
      <c r="R26" s="25">
        <v>144.0</v>
      </c>
      <c r="S26" s="31"/>
      <c r="T26" s="31"/>
      <c r="U26" s="52"/>
    </row>
    <row r="27" ht="15.75" hidden="1" customHeight="1">
      <c r="A27" s="23">
        <v>26.0</v>
      </c>
      <c r="B27" s="31" t="s">
        <v>211</v>
      </c>
      <c r="C27" s="23" t="s">
        <v>150</v>
      </c>
      <c r="D27" s="23">
        <v>1.0</v>
      </c>
      <c r="E27" s="23">
        <v>2015.0</v>
      </c>
      <c r="F27" s="23" t="s">
        <v>12</v>
      </c>
      <c r="G27" s="23" t="s">
        <v>212</v>
      </c>
      <c r="H27" s="35" t="s">
        <v>152</v>
      </c>
      <c r="I27" s="23" t="s">
        <v>213</v>
      </c>
      <c r="J27" s="23">
        <v>31.0</v>
      </c>
      <c r="K27" s="23">
        <v>191.0</v>
      </c>
      <c r="L27" s="23">
        <v>201.0</v>
      </c>
      <c r="M27" s="23" t="s">
        <v>9</v>
      </c>
      <c r="N27" s="53" t="s">
        <v>214</v>
      </c>
      <c r="O27" s="53" t="str">
        <f>HYPERLINK("https://doi.org/10.1016/j.estger.2014.12.002","https://doi.org/10.1016/j.estger.2014.12.002")</f>
        <v>https://doi.org/10.1016/j.estger.2014.12.002</v>
      </c>
      <c r="P27" s="19" t="s">
        <v>85</v>
      </c>
      <c r="Q27" s="35" t="s">
        <v>85</v>
      </c>
      <c r="R27" s="35" t="s">
        <v>85</v>
      </c>
      <c r="S27" s="23"/>
      <c r="T27" s="23"/>
      <c r="U27" s="52"/>
    </row>
    <row r="28" ht="15.75" hidden="1" customHeight="1">
      <c r="A28" s="23">
        <v>27.0</v>
      </c>
      <c r="B28" s="3" t="s">
        <v>215</v>
      </c>
      <c r="C28" s="31" t="s">
        <v>216</v>
      </c>
      <c r="D28" s="67">
        <v>2.0</v>
      </c>
      <c r="E28" s="23">
        <v>2011.0</v>
      </c>
      <c r="F28" s="23" t="s">
        <v>20</v>
      </c>
      <c r="G28" s="23" t="s">
        <v>217</v>
      </c>
      <c r="H28" s="35" t="s">
        <v>152</v>
      </c>
      <c r="I28" s="23" t="s">
        <v>218</v>
      </c>
      <c r="J28" s="23">
        <v>19.0</v>
      </c>
      <c r="K28" s="23">
        <v>89.0</v>
      </c>
      <c r="L28" s="23">
        <v>104.0</v>
      </c>
      <c r="M28" s="23" t="s">
        <v>94</v>
      </c>
      <c r="N28" s="53" t="s">
        <v>219</v>
      </c>
      <c r="O28" s="53" t="str">
        <f>HYPERLINK("http://dx.doi.org/10.18359/rfce.2250","http://dx.doi.org/10.18359/rfce.2250 ")</f>
        <v>http://dx.doi.org/10.18359/rfce.2250 </v>
      </c>
      <c r="P28" s="54" t="s">
        <v>220</v>
      </c>
      <c r="Q28" s="35" t="s">
        <v>85</v>
      </c>
      <c r="R28" s="35" t="s">
        <v>85</v>
      </c>
      <c r="S28" s="23"/>
      <c r="T28" s="23"/>
      <c r="U28" s="52"/>
    </row>
    <row r="29" ht="15.75" hidden="1" customHeight="1">
      <c r="A29" s="23">
        <v>28.0</v>
      </c>
      <c r="B29" s="31" t="s">
        <v>221</v>
      </c>
      <c r="C29" s="23" t="s">
        <v>222</v>
      </c>
      <c r="D29" s="23">
        <v>1.0</v>
      </c>
      <c r="E29" s="23">
        <v>2011.0</v>
      </c>
      <c r="F29" s="23" t="s">
        <v>14</v>
      </c>
      <c r="G29" s="23" t="s">
        <v>212</v>
      </c>
      <c r="H29" s="35" t="s">
        <v>152</v>
      </c>
      <c r="I29" s="23" t="s">
        <v>213</v>
      </c>
      <c r="J29" s="23">
        <v>27.0</v>
      </c>
      <c r="K29" s="23">
        <v>151.0</v>
      </c>
      <c r="L29" s="23">
        <v>168.0</v>
      </c>
      <c r="M29" s="23" t="s">
        <v>9</v>
      </c>
      <c r="N29" s="53" t="s">
        <v>223</v>
      </c>
      <c r="O29" s="23" t="s">
        <v>224</v>
      </c>
      <c r="P29" s="54" t="s">
        <v>85</v>
      </c>
      <c r="Q29" s="35" t="s">
        <v>85</v>
      </c>
      <c r="R29" s="35" t="s">
        <v>85</v>
      </c>
      <c r="S29" s="23"/>
      <c r="T29" s="23"/>
      <c r="U29" s="52"/>
    </row>
    <row r="30" ht="15.75" hidden="1" customHeight="1">
      <c r="A30" s="23">
        <v>29.0</v>
      </c>
      <c r="B30" s="31" t="s">
        <v>225</v>
      </c>
      <c r="C30" s="23" t="s">
        <v>226</v>
      </c>
      <c r="D30" s="23">
        <v>2.0</v>
      </c>
      <c r="E30" s="23">
        <v>2012.0</v>
      </c>
      <c r="F30" s="35" t="s">
        <v>14</v>
      </c>
      <c r="G30" s="23" t="s">
        <v>227</v>
      </c>
      <c r="H30" s="35" t="s">
        <v>152</v>
      </c>
      <c r="I30" s="23" t="s">
        <v>228</v>
      </c>
      <c r="J30" s="23">
        <v>20.0</v>
      </c>
      <c r="K30" s="23">
        <v>123.0</v>
      </c>
      <c r="L30" s="23">
        <v>141.0</v>
      </c>
      <c r="M30" s="23" t="s">
        <v>94</v>
      </c>
      <c r="N30" s="69" t="s">
        <v>229</v>
      </c>
      <c r="O30" s="35" t="s">
        <v>85</v>
      </c>
      <c r="P30" s="54" t="s">
        <v>220</v>
      </c>
      <c r="Q30" s="35" t="s">
        <v>85</v>
      </c>
      <c r="R30" s="35" t="s">
        <v>85</v>
      </c>
      <c r="S30" s="23"/>
      <c r="T30" s="23"/>
      <c r="U30" s="52"/>
    </row>
    <row r="31" ht="48.0" customHeight="1">
      <c r="A31" s="23">
        <v>30.0</v>
      </c>
      <c r="B31" s="70" t="s">
        <v>230</v>
      </c>
      <c r="C31" s="66" t="s">
        <v>150</v>
      </c>
      <c r="D31" s="35">
        <v>1.0</v>
      </c>
      <c r="E31" s="35">
        <v>2017.0</v>
      </c>
      <c r="F31" s="35" t="s">
        <v>20</v>
      </c>
      <c r="G31" s="66" t="s">
        <v>231</v>
      </c>
      <c r="H31" s="35" t="s">
        <v>152</v>
      </c>
      <c r="I31" s="35" t="s">
        <v>232</v>
      </c>
      <c r="J31" s="35">
        <v>18.0</v>
      </c>
      <c r="K31" s="35">
        <v>32.0</v>
      </c>
      <c r="L31" s="35">
        <v>59.0</v>
      </c>
      <c r="M31" s="35" t="s">
        <v>9</v>
      </c>
      <c r="N31" s="69" t="s">
        <v>233</v>
      </c>
      <c r="O31" s="35" t="s">
        <v>85</v>
      </c>
      <c r="P31" s="54" t="s">
        <v>234</v>
      </c>
      <c r="Q31" s="35" t="s">
        <v>85</v>
      </c>
      <c r="R31" s="35" t="s">
        <v>85</v>
      </c>
      <c r="S31" s="23"/>
      <c r="T31" s="23"/>
      <c r="U31" s="52"/>
    </row>
    <row r="32" ht="15.75" customHeight="1">
      <c r="A32" s="23">
        <v>35.0</v>
      </c>
      <c r="B32" s="71" t="s">
        <v>235</v>
      </c>
      <c r="C32" s="72" t="s">
        <v>236</v>
      </c>
      <c r="D32" s="23">
        <v>2.0</v>
      </c>
      <c r="E32" s="23">
        <v>2018.0</v>
      </c>
      <c r="F32" s="35" t="s">
        <v>18</v>
      </c>
      <c r="G32" s="72" t="s">
        <v>237</v>
      </c>
      <c r="H32" s="35" t="s">
        <v>238</v>
      </c>
      <c r="I32" s="35" t="s">
        <v>239</v>
      </c>
      <c r="J32" s="35">
        <v>23.0</v>
      </c>
      <c r="K32" s="35">
        <v>1.0</v>
      </c>
      <c r="L32" s="35">
        <v>22.0</v>
      </c>
      <c r="M32" s="35" t="s">
        <v>240</v>
      </c>
      <c r="N32" s="23" t="s">
        <v>55</v>
      </c>
      <c r="O32" s="69"/>
      <c r="P32" s="35"/>
      <c r="Q32" s="54"/>
      <c r="R32" s="23"/>
      <c r="S32" s="23"/>
      <c r="T32" s="23"/>
    </row>
    <row r="33" ht="15.75" hidden="1" customHeight="1">
      <c r="A33" s="23">
        <v>36.0</v>
      </c>
      <c r="B33" s="31"/>
      <c r="C33" s="23"/>
      <c r="D33" s="23"/>
      <c r="E33" s="23"/>
      <c r="F33" s="23"/>
      <c r="G33" s="23"/>
      <c r="H33" s="66"/>
      <c r="I33" s="35"/>
      <c r="J33" s="35"/>
      <c r="K33" s="35"/>
      <c r="L33" s="35"/>
      <c r="M33" s="35"/>
      <c r="N33" s="35"/>
      <c r="O33" s="69"/>
      <c r="P33" s="35"/>
      <c r="Q33" s="54"/>
      <c r="R33" s="23"/>
      <c r="S33" s="23"/>
      <c r="T33" s="23"/>
    </row>
    <row r="34" ht="15.75" hidden="1" customHeight="1">
      <c r="A34" s="23">
        <v>37.0</v>
      </c>
      <c r="B34" s="31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53"/>
      <c r="O34" s="23"/>
      <c r="P34" s="73"/>
      <c r="Q34" s="23"/>
      <c r="R34" s="23"/>
      <c r="S34" s="23"/>
      <c r="T34" s="23"/>
    </row>
    <row r="35" ht="15.75" hidden="1" customHeight="1">
      <c r="A35" s="23">
        <v>38.0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53"/>
      <c r="O35" s="23"/>
      <c r="P35" s="73"/>
      <c r="Q35" s="23"/>
      <c r="R35" s="23"/>
      <c r="S35" s="23"/>
      <c r="T35" s="23"/>
    </row>
    <row r="36" ht="15.75" hidden="1" customHeight="1">
      <c r="A36" s="23">
        <v>39.0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53"/>
      <c r="O36" s="23"/>
      <c r="P36" s="73"/>
      <c r="Q36" s="23"/>
      <c r="R36" s="23"/>
      <c r="S36" s="23"/>
      <c r="T36" s="23"/>
    </row>
    <row r="37" ht="15.75" hidden="1" customHeight="1">
      <c r="A37" s="23">
        <v>40.0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53"/>
      <c r="O37" s="23"/>
      <c r="P37" s="73"/>
      <c r="Q37" s="23"/>
      <c r="R37" s="23"/>
      <c r="S37" s="23"/>
      <c r="T37" s="23"/>
    </row>
    <row r="38" ht="15.75" hidden="1" customHeight="1">
      <c r="A38" s="23">
        <v>41.0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53"/>
      <c r="O38" s="23"/>
      <c r="P38" s="73"/>
      <c r="Q38" s="23"/>
      <c r="R38" s="23"/>
      <c r="S38" s="23"/>
      <c r="T38" s="23"/>
    </row>
    <row r="39" ht="15.75" hidden="1" customHeight="1">
      <c r="A39" s="23">
        <v>42.0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53"/>
      <c r="O39" s="23"/>
      <c r="P39" s="73"/>
      <c r="Q39" s="23"/>
      <c r="R39" s="23"/>
      <c r="S39" s="23"/>
      <c r="T39" s="23"/>
    </row>
    <row r="40" ht="15.75" hidden="1" customHeight="1">
      <c r="A40" s="23">
        <v>43.0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53"/>
      <c r="O40" s="23"/>
      <c r="P40" s="73"/>
      <c r="Q40" s="23"/>
      <c r="R40" s="23"/>
      <c r="S40" s="23"/>
      <c r="T40" s="23"/>
    </row>
    <row r="41" ht="15.75" hidden="1" customHeight="1">
      <c r="A41" s="23">
        <v>44.0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53"/>
      <c r="O41" s="23"/>
      <c r="P41" s="73"/>
      <c r="Q41" s="23"/>
      <c r="R41" s="23"/>
      <c r="S41" s="23"/>
      <c r="T41" s="23"/>
    </row>
    <row r="42" ht="15.75" hidden="1" customHeight="1">
      <c r="A42" s="23">
        <v>45.0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53"/>
      <c r="O42" s="23"/>
      <c r="P42" s="73"/>
      <c r="Q42" s="23"/>
      <c r="R42" s="23"/>
      <c r="S42" s="23"/>
      <c r="T42" s="23"/>
    </row>
    <row r="43" ht="15.75" hidden="1" customHeight="1">
      <c r="A43" s="23">
        <v>46.0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53"/>
      <c r="O43" s="23"/>
      <c r="P43" s="73"/>
      <c r="Q43" s="23"/>
      <c r="R43" s="23"/>
      <c r="S43" s="23"/>
      <c r="T43" s="23"/>
    </row>
    <row r="44" ht="15.75" hidden="1" customHeight="1">
      <c r="A44" s="23">
        <v>47.0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53"/>
      <c r="O44" s="23"/>
      <c r="P44" s="73"/>
      <c r="Q44" s="23"/>
      <c r="R44" s="23"/>
      <c r="S44" s="23"/>
      <c r="T44" s="23"/>
    </row>
    <row r="45" ht="15.75" hidden="1" customHeight="1">
      <c r="A45" s="23">
        <v>48.0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53"/>
      <c r="O45" s="23"/>
      <c r="P45" s="73"/>
      <c r="Q45" s="23"/>
      <c r="R45" s="23"/>
      <c r="S45" s="23"/>
      <c r="T45" s="23"/>
    </row>
    <row r="46" ht="15.75" hidden="1" customHeight="1">
      <c r="A46" s="23">
        <v>49.0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53"/>
      <c r="O46" s="23"/>
      <c r="P46" s="73"/>
      <c r="Q46" s="23"/>
      <c r="R46" s="23"/>
      <c r="S46" s="23"/>
      <c r="T46" s="23"/>
    </row>
    <row r="47" ht="15.75" hidden="1" customHeight="1">
      <c r="A47" s="23">
        <v>50.0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53"/>
      <c r="O47" s="23"/>
      <c r="P47" s="73"/>
      <c r="Q47" s="23"/>
      <c r="R47" s="23"/>
      <c r="S47" s="23"/>
      <c r="T47" s="23"/>
    </row>
    <row r="48" ht="15.75" hidden="1" customHeight="1">
      <c r="A48" s="23">
        <v>48.0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53"/>
      <c r="O48" s="23"/>
      <c r="P48" s="73"/>
      <c r="Q48" s="23"/>
      <c r="R48" s="23"/>
      <c r="S48" s="23"/>
      <c r="T48" s="23"/>
    </row>
    <row r="49" ht="15.75" hidden="1" customHeight="1">
      <c r="A49" s="23">
        <v>49.0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53"/>
      <c r="O49" s="23"/>
      <c r="P49" s="73"/>
      <c r="Q49" s="23"/>
      <c r="R49" s="23"/>
      <c r="S49" s="23"/>
      <c r="T49" s="23"/>
    </row>
    <row r="50" ht="15.75" hidden="1" customHeight="1">
      <c r="A50" s="23">
        <v>50.0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53"/>
      <c r="O50" s="23"/>
      <c r="P50" s="73"/>
      <c r="Q50" s="23"/>
      <c r="R50" s="23"/>
      <c r="S50" s="23"/>
      <c r="T50" s="23"/>
    </row>
    <row r="51" ht="15.75" hidden="1" customHeight="1">
      <c r="A51" s="23">
        <v>51.0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53"/>
      <c r="O51" s="23"/>
      <c r="P51" s="73"/>
      <c r="Q51" s="23"/>
      <c r="R51" s="23"/>
      <c r="S51" s="23"/>
      <c r="T51" s="23"/>
    </row>
    <row r="52" ht="15.75" hidden="1" customHeight="1">
      <c r="A52" s="23">
        <v>52.0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53"/>
      <c r="O52" s="23"/>
      <c r="P52" s="73"/>
      <c r="Q52" s="23"/>
      <c r="R52" s="23"/>
      <c r="S52" s="23"/>
      <c r="T52" s="23"/>
    </row>
    <row r="53" ht="15.75" hidden="1" customHeight="1">
      <c r="A53" s="23">
        <v>53.0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53"/>
      <c r="O53" s="23"/>
      <c r="P53" s="73"/>
      <c r="Q53" s="23"/>
      <c r="R53" s="23"/>
      <c r="S53" s="23"/>
      <c r="T53" s="23"/>
    </row>
    <row r="54" ht="15.75" hidden="1" customHeight="1">
      <c r="A54" s="23">
        <v>54.0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53"/>
      <c r="O54" s="23"/>
      <c r="P54" s="73"/>
      <c r="Q54" s="23"/>
      <c r="R54" s="23"/>
      <c r="S54" s="23"/>
      <c r="T54" s="23"/>
    </row>
    <row r="55" ht="15.75" hidden="1" customHeight="1">
      <c r="A55" s="23">
        <v>55.0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53"/>
      <c r="O55" s="23"/>
      <c r="P55" s="73"/>
      <c r="Q55" s="23"/>
      <c r="R55" s="23"/>
      <c r="S55" s="23"/>
      <c r="T55" s="23"/>
    </row>
    <row r="56" ht="15.75" hidden="1" customHeight="1">
      <c r="A56" s="23">
        <v>56.0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53"/>
      <c r="O56" s="23"/>
      <c r="P56" s="73"/>
      <c r="Q56" s="23"/>
      <c r="R56" s="23"/>
      <c r="S56" s="23"/>
      <c r="T56" s="23"/>
    </row>
    <row r="57" ht="15.75" hidden="1" customHeight="1">
      <c r="A57" s="23">
        <v>57.0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53"/>
      <c r="O57" s="23"/>
      <c r="P57" s="73"/>
      <c r="Q57" s="23"/>
      <c r="R57" s="23"/>
      <c r="S57" s="23"/>
      <c r="T57" s="23"/>
    </row>
    <row r="58" ht="15.75" hidden="1" customHeight="1">
      <c r="A58" s="23">
        <v>58.0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53"/>
      <c r="O58" s="23"/>
      <c r="P58" s="73"/>
      <c r="Q58" s="23"/>
      <c r="R58" s="23"/>
      <c r="S58" s="23"/>
      <c r="T58" s="23"/>
    </row>
    <row r="59" ht="15.75" hidden="1" customHeight="1">
      <c r="A59" s="23">
        <v>59.0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53"/>
      <c r="O59" s="23"/>
      <c r="P59" s="73"/>
      <c r="Q59" s="23"/>
      <c r="R59" s="23"/>
      <c r="S59" s="23"/>
      <c r="T59" s="23"/>
    </row>
    <row r="60" ht="15.75" hidden="1" customHeight="1">
      <c r="A60" s="23">
        <v>60.0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53"/>
      <c r="O60" s="23"/>
      <c r="P60" s="73"/>
      <c r="Q60" s="23"/>
      <c r="R60" s="23"/>
      <c r="S60" s="23"/>
      <c r="T60" s="23"/>
    </row>
    <row r="61" ht="15.75" hidden="1" customHeight="1">
      <c r="A61" s="23">
        <v>61.0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53"/>
      <c r="O61" s="23"/>
      <c r="P61" s="73"/>
      <c r="Q61" s="23"/>
      <c r="R61" s="23"/>
      <c r="S61" s="23"/>
      <c r="T61" s="23"/>
    </row>
    <row r="62" ht="15.75" hidden="1" customHeight="1">
      <c r="A62" s="23">
        <v>62.0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53"/>
      <c r="O62" s="23"/>
      <c r="P62" s="73"/>
      <c r="Q62" s="23"/>
      <c r="R62" s="23"/>
      <c r="S62" s="23"/>
      <c r="T62" s="23"/>
    </row>
    <row r="63" ht="15.75" hidden="1" customHeight="1">
      <c r="A63" s="23">
        <v>63.0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53"/>
      <c r="O63" s="23"/>
      <c r="P63" s="73"/>
      <c r="Q63" s="23"/>
      <c r="R63" s="23"/>
      <c r="S63" s="23"/>
      <c r="T63" s="23"/>
    </row>
    <row r="64" ht="15.75" hidden="1" customHeight="1">
      <c r="A64" s="23">
        <v>64.0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53"/>
      <c r="O64" s="23"/>
      <c r="P64" s="73"/>
      <c r="Q64" s="23"/>
      <c r="R64" s="23"/>
      <c r="S64" s="23"/>
      <c r="T64" s="23"/>
    </row>
    <row r="65" ht="15.75" hidden="1" customHeight="1">
      <c r="A65" s="23">
        <v>65.0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53"/>
      <c r="O65" s="23"/>
      <c r="P65" s="73"/>
      <c r="Q65" s="23"/>
      <c r="R65" s="23"/>
      <c r="S65" s="23"/>
      <c r="T65" s="23"/>
    </row>
    <row r="66" ht="15.75" hidden="1" customHeight="1">
      <c r="A66" s="23">
        <v>66.0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53"/>
      <c r="O66" s="23"/>
      <c r="P66" s="73"/>
      <c r="Q66" s="23"/>
      <c r="R66" s="23"/>
      <c r="S66" s="23"/>
      <c r="T66" s="23"/>
    </row>
    <row r="67" ht="15.75" hidden="1" customHeight="1">
      <c r="A67" s="23">
        <v>67.0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53"/>
      <c r="O67" s="23"/>
      <c r="P67" s="73"/>
      <c r="Q67" s="23"/>
      <c r="R67" s="23"/>
      <c r="S67" s="23"/>
      <c r="T67" s="23"/>
    </row>
    <row r="68" ht="15.75" hidden="1" customHeight="1">
      <c r="A68" s="23">
        <v>68.0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53"/>
      <c r="O68" s="23"/>
      <c r="P68" s="73"/>
      <c r="Q68" s="23"/>
      <c r="R68" s="23"/>
      <c r="S68" s="23"/>
      <c r="T68" s="23"/>
    </row>
    <row r="69" ht="15.75" hidden="1" customHeight="1">
      <c r="A69" s="23">
        <v>69.0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53"/>
      <c r="O69" s="23"/>
      <c r="P69" s="73"/>
      <c r="Q69" s="23"/>
      <c r="R69" s="23"/>
      <c r="S69" s="23"/>
      <c r="T69" s="23"/>
    </row>
    <row r="70" ht="15.75" hidden="1" customHeight="1">
      <c r="A70" s="23">
        <v>70.0</v>
      </c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53"/>
      <c r="O70" s="23"/>
      <c r="P70" s="73"/>
      <c r="Q70" s="23"/>
      <c r="R70" s="23"/>
      <c r="S70" s="23"/>
      <c r="T70" s="23"/>
    </row>
    <row r="71" ht="15.75" hidden="1" customHeight="1">
      <c r="A71" s="23">
        <v>71.0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53"/>
      <c r="O71" s="23"/>
      <c r="P71" s="73"/>
      <c r="Q71" s="23"/>
      <c r="R71" s="23"/>
      <c r="S71" s="23"/>
      <c r="T71" s="23"/>
    </row>
    <row r="72" ht="15.75" hidden="1" customHeight="1">
      <c r="A72" s="23">
        <v>72.0</v>
      </c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53"/>
      <c r="O72" s="23"/>
      <c r="P72" s="73"/>
      <c r="Q72" s="23"/>
      <c r="R72" s="23"/>
      <c r="S72" s="23"/>
      <c r="T72" s="23"/>
    </row>
    <row r="73" ht="15.75" hidden="1" customHeight="1">
      <c r="A73" s="23">
        <v>73.0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53"/>
      <c r="O73" s="23"/>
      <c r="P73" s="73"/>
      <c r="Q73" s="23"/>
      <c r="R73" s="23"/>
      <c r="S73" s="23"/>
      <c r="T73" s="23"/>
    </row>
    <row r="74" ht="15.75" hidden="1" customHeight="1">
      <c r="A74" s="23">
        <v>74.0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53"/>
      <c r="O74" s="23"/>
      <c r="P74" s="73"/>
      <c r="Q74" s="23"/>
      <c r="R74" s="23"/>
      <c r="S74" s="23"/>
      <c r="T74" s="23"/>
    </row>
    <row r="75" ht="15.75" hidden="1" customHeight="1">
      <c r="A75" s="23">
        <v>75.0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53"/>
      <c r="O75" s="23"/>
      <c r="P75" s="73"/>
      <c r="Q75" s="23"/>
      <c r="R75" s="23"/>
      <c r="S75" s="23"/>
      <c r="T75" s="23"/>
    </row>
    <row r="76" ht="15.75" hidden="1" customHeight="1">
      <c r="A76" s="23">
        <v>76.0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53"/>
      <c r="O76" s="23"/>
      <c r="P76" s="73"/>
      <c r="Q76" s="23"/>
      <c r="R76" s="23"/>
      <c r="S76" s="23"/>
      <c r="T76" s="23"/>
    </row>
    <row r="77" ht="15.75" hidden="1" customHeight="1">
      <c r="A77" s="23">
        <v>77.0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53"/>
      <c r="O77" s="23"/>
      <c r="P77" s="73"/>
      <c r="Q77" s="23"/>
      <c r="R77" s="23"/>
      <c r="S77" s="23"/>
      <c r="T77" s="23"/>
    </row>
    <row r="78" ht="15.75" hidden="1" customHeight="1">
      <c r="A78" s="23">
        <v>78.0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53"/>
      <c r="O78" s="23"/>
      <c r="P78" s="73"/>
      <c r="Q78" s="23"/>
      <c r="R78" s="23"/>
      <c r="S78" s="23"/>
      <c r="T78" s="23"/>
    </row>
    <row r="79" ht="15.75" hidden="1" customHeight="1">
      <c r="A79" s="23">
        <v>79.0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53"/>
      <c r="O79" s="23"/>
      <c r="P79" s="73"/>
      <c r="Q79" s="23"/>
      <c r="R79" s="23"/>
      <c r="S79" s="23"/>
      <c r="T79" s="23"/>
    </row>
    <row r="80" ht="15.75" hidden="1" customHeight="1">
      <c r="A80" s="23">
        <v>80.0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53"/>
      <c r="O80" s="23"/>
      <c r="P80" s="73"/>
      <c r="Q80" s="23"/>
      <c r="R80" s="23"/>
      <c r="S80" s="23"/>
      <c r="T80" s="23"/>
    </row>
    <row r="81" ht="15.75" hidden="1" customHeight="1">
      <c r="A81" s="23">
        <v>81.0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53"/>
      <c r="O81" s="23"/>
      <c r="P81" s="73"/>
      <c r="Q81" s="23"/>
      <c r="R81" s="23"/>
      <c r="S81" s="23"/>
      <c r="T81" s="23"/>
    </row>
    <row r="82" ht="15.75" hidden="1" customHeight="1">
      <c r="A82" s="23">
        <v>82.0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53"/>
      <c r="O82" s="23"/>
      <c r="P82" s="73"/>
      <c r="Q82" s="23"/>
      <c r="R82" s="23"/>
      <c r="S82" s="23"/>
      <c r="T82" s="23"/>
    </row>
    <row r="83" ht="15.75" hidden="1" customHeight="1">
      <c r="A83" s="23">
        <v>83.0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53"/>
      <c r="O83" s="23"/>
      <c r="P83" s="73"/>
      <c r="Q83" s="23"/>
      <c r="R83" s="23"/>
      <c r="S83" s="23"/>
      <c r="T83" s="23"/>
    </row>
    <row r="84" ht="15.75" hidden="1" customHeight="1">
      <c r="A84" s="23">
        <v>84.0</v>
      </c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53"/>
      <c r="O84" s="23"/>
      <c r="P84" s="73"/>
      <c r="Q84" s="23"/>
      <c r="R84" s="23"/>
      <c r="S84" s="23"/>
      <c r="T84" s="23"/>
    </row>
    <row r="85" ht="15.75" hidden="1" customHeight="1">
      <c r="A85" s="23">
        <v>85.0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53"/>
      <c r="O85" s="23"/>
      <c r="P85" s="73"/>
      <c r="Q85" s="23"/>
      <c r="R85" s="23"/>
      <c r="S85" s="23"/>
      <c r="T85" s="23"/>
    </row>
    <row r="86" ht="15.75" hidden="1" customHeight="1">
      <c r="A86" s="23">
        <v>86.0</v>
      </c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53"/>
      <c r="O86" s="23"/>
      <c r="P86" s="73"/>
      <c r="Q86" s="23"/>
      <c r="R86" s="23"/>
      <c r="S86" s="23"/>
      <c r="T86" s="23"/>
    </row>
    <row r="87" ht="15.75" hidden="1" customHeight="1">
      <c r="A87" s="23">
        <v>87.0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53"/>
      <c r="O87" s="23"/>
      <c r="P87" s="73"/>
      <c r="Q87" s="23"/>
      <c r="R87" s="23"/>
      <c r="S87" s="23"/>
      <c r="T87" s="23"/>
    </row>
    <row r="88" ht="15.75" hidden="1" customHeight="1">
      <c r="A88" s="23">
        <v>88.0</v>
      </c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53"/>
      <c r="O88" s="23"/>
      <c r="P88" s="73"/>
      <c r="Q88" s="23"/>
      <c r="R88" s="23"/>
      <c r="S88" s="23"/>
      <c r="T88" s="23"/>
    </row>
    <row r="89" ht="15.75" hidden="1" customHeight="1">
      <c r="A89" s="23">
        <v>89.0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53"/>
      <c r="O89" s="23"/>
      <c r="P89" s="73"/>
      <c r="Q89" s="23"/>
      <c r="R89" s="23"/>
      <c r="S89" s="23"/>
      <c r="T89" s="23"/>
    </row>
    <row r="90" ht="15.75" hidden="1" customHeight="1">
      <c r="A90" s="23">
        <v>90.0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53"/>
      <c r="O90" s="23"/>
      <c r="P90" s="73"/>
      <c r="Q90" s="23"/>
      <c r="R90" s="23"/>
      <c r="S90" s="23"/>
      <c r="T90" s="23"/>
    </row>
    <row r="91" ht="15.75" hidden="1" customHeight="1">
      <c r="A91" s="23">
        <v>91.0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53"/>
      <c r="O91" s="23"/>
      <c r="P91" s="73"/>
      <c r="Q91" s="23"/>
      <c r="R91" s="23"/>
      <c r="S91" s="23"/>
      <c r="T91" s="23"/>
    </row>
    <row r="92" ht="15.75" hidden="1" customHeight="1">
      <c r="A92" s="23">
        <v>92.0</v>
      </c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53"/>
      <c r="O92" s="23"/>
      <c r="P92" s="73"/>
      <c r="Q92" s="23"/>
      <c r="R92" s="23"/>
      <c r="S92" s="23"/>
      <c r="T92" s="23"/>
    </row>
    <row r="93" ht="15.75" hidden="1" customHeight="1">
      <c r="A93" s="23">
        <v>93.0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53"/>
      <c r="O93" s="23"/>
      <c r="P93" s="73"/>
      <c r="Q93" s="23"/>
      <c r="R93" s="23"/>
      <c r="S93" s="23"/>
      <c r="T93" s="23"/>
    </row>
    <row r="94" ht="15.75" hidden="1" customHeight="1">
      <c r="A94" s="23">
        <v>94.0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53"/>
      <c r="O94" s="23"/>
      <c r="P94" s="73"/>
      <c r="Q94" s="23"/>
      <c r="R94" s="23"/>
      <c r="S94" s="23"/>
      <c r="T94" s="23"/>
    </row>
    <row r="95" ht="15.75" hidden="1" customHeight="1">
      <c r="A95" s="23">
        <v>95.0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53"/>
      <c r="O95" s="23"/>
      <c r="P95" s="73"/>
      <c r="Q95" s="23"/>
      <c r="R95" s="23"/>
      <c r="S95" s="23"/>
      <c r="T95" s="23"/>
    </row>
    <row r="96" ht="15.75" hidden="1" customHeight="1">
      <c r="A96" s="23">
        <v>96.0</v>
      </c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53"/>
      <c r="O96" s="23"/>
      <c r="P96" s="73"/>
      <c r="Q96" s="23"/>
      <c r="R96" s="23"/>
      <c r="S96" s="23"/>
      <c r="T96" s="23"/>
    </row>
    <row r="97" ht="15.75" hidden="1" customHeight="1">
      <c r="A97" s="23">
        <v>97.0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53"/>
      <c r="O97" s="23"/>
      <c r="P97" s="73"/>
      <c r="Q97" s="23"/>
      <c r="R97" s="23"/>
      <c r="S97" s="23"/>
      <c r="T97" s="23"/>
    </row>
    <row r="98" ht="15.75" hidden="1" customHeight="1">
      <c r="A98" s="23">
        <v>98.0</v>
      </c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53"/>
      <c r="O98" s="23"/>
      <c r="P98" s="73"/>
      <c r="Q98" s="23"/>
      <c r="R98" s="23"/>
      <c r="S98" s="23"/>
      <c r="T98" s="23"/>
    </row>
    <row r="99" ht="15.75" hidden="1" customHeight="1">
      <c r="A99" s="23">
        <v>99.0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53"/>
      <c r="O99" s="23"/>
      <c r="P99" s="73"/>
      <c r="Q99" s="23"/>
      <c r="R99" s="23"/>
      <c r="S99" s="23"/>
      <c r="T99" s="23"/>
    </row>
    <row r="100" ht="15.75" hidden="1" customHeight="1">
      <c r="A100" s="23">
        <v>100.0</v>
      </c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53"/>
      <c r="O100" s="23"/>
      <c r="P100" s="73"/>
      <c r="Q100" s="23"/>
      <c r="R100" s="23"/>
      <c r="S100" s="23"/>
      <c r="T100" s="23"/>
    </row>
    <row r="101" ht="15.75" hidden="1" customHeight="1">
      <c r="A101" s="23">
        <v>101.0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53"/>
      <c r="O101" s="23"/>
      <c r="P101" s="73"/>
      <c r="Q101" s="23"/>
      <c r="R101" s="23"/>
      <c r="S101" s="23"/>
      <c r="T101" s="23"/>
    </row>
    <row r="102" ht="15.75" hidden="1" customHeight="1">
      <c r="A102" s="23">
        <v>102.0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53"/>
      <c r="O102" s="23"/>
      <c r="P102" s="73"/>
      <c r="Q102" s="23"/>
      <c r="R102" s="23"/>
      <c r="S102" s="23"/>
      <c r="T102" s="23"/>
    </row>
    <row r="103" ht="15.75" hidden="1" customHeight="1">
      <c r="A103" s="23">
        <v>103.0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53"/>
      <c r="O103" s="23"/>
      <c r="P103" s="73"/>
      <c r="Q103" s="23"/>
      <c r="R103" s="23"/>
      <c r="S103" s="23"/>
      <c r="T103" s="23"/>
    </row>
    <row r="104" ht="15.75" hidden="1" customHeight="1">
      <c r="A104" s="23">
        <v>104.0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53"/>
      <c r="O104" s="23"/>
      <c r="P104" s="73"/>
      <c r="Q104" s="23"/>
      <c r="R104" s="23"/>
      <c r="S104" s="23"/>
      <c r="T104" s="23"/>
    </row>
    <row r="105" ht="15.75" hidden="1" customHeight="1">
      <c r="A105" s="23">
        <v>105.0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53"/>
      <c r="O105" s="23"/>
      <c r="P105" s="73"/>
      <c r="Q105" s="23"/>
      <c r="R105" s="23"/>
      <c r="S105" s="23"/>
      <c r="T105" s="23"/>
    </row>
    <row r="106" ht="15.75" hidden="1" customHeight="1">
      <c r="A106" s="23">
        <v>106.0</v>
      </c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53"/>
      <c r="O106" s="23"/>
      <c r="P106" s="73"/>
      <c r="Q106" s="23"/>
      <c r="R106" s="23"/>
      <c r="S106" s="23"/>
      <c r="T106" s="23"/>
    </row>
    <row r="107" ht="15.75" hidden="1" customHeight="1">
      <c r="A107" s="23">
        <v>107.0</v>
      </c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53"/>
      <c r="O107" s="23"/>
      <c r="P107" s="73"/>
      <c r="Q107" s="23"/>
      <c r="R107" s="23"/>
      <c r="S107" s="23"/>
      <c r="T107" s="23"/>
    </row>
    <row r="108" ht="15.75" hidden="1" customHeight="1">
      <c r="A108" s="23">
        <v>108.0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53"/>
      <c r="O108" s="23"/>
      <c r="P108" s="73"/>
      <c r="Q108" s="23"/>
      <c r="R108" s="23"/>
      <c r="S108" s="23"/>
      <c r="T108" s="23"/>
    </row>
    <row r="109" ht="15.75" hidden="1" customHeight="1">
      <c r="A109" s="23">
        <v>109.0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53"/>
      <c r="O109" s="23"/>
      <c r="P109" s="73"/>
      <c r="Q109" s="23"/>
      <c r="R109" s="23"/>
      <c r="S109" s="23"/>
      <c r="T109" s="23"/>
    </row>
    <row r="110" ht="15.75" hidden="1" customHeight="1">
      <c r="A110" s="23">
        <v>110.0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53"/>
      <c r="O110" s="23"/>
      <c r="P110" s="73"/>
      <c r="Q110" s="23"/>
      <c r="R110" s="23"/>
      <c r="S110" s="23"/>
      <c r="T110" s="23"/>
    </row>
    <row r="111" ht="15.75" hidden="1" customHeight="1">
      <c r="A111" s="23">
        <v>111.0</v>
      </c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53"/>
      <c r="O111" s="23"/>
      <c r="P111" s="73"/>
      <c r="Q111" s="23"/>
      <c r="R111" s="23"/>
      <c r="S111" s="23"/>
      <c r="T111" s="23"/>
    </row>
    <row r="112" ht="15.75" hidden="1" customHeight="1">
      <c r="A112" s="23">
        <v>112.0</v>
      </c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53"/>
      <c r="O112" s="23"/>
      <c r="P112" s="73"/>
      <c r="Q112" s="23"/>
      <c r="R112" s="23"/>
      <c r="S112" s="23"/>
      <c r="T112" s="23"/>
    </row>
    <row r="113" ht="15.75" hidden="1" customHeight="1">
      <c r="A113" s="23">
        <v>113.0</v>
      </c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53"/>
      <c r="O113" s="23"/>
      <c r="P113" s="73"/>
      <c r="Q113" s="23"/>
      <c r="R113" s="23"/>
      <c r="S113" s="23"/>
      <c r="T113" s="23"/>
    </row>
    <row r="114" ht="15.75" hidden="1" customHeight="1">
      <c r="A114" s="23">
        <v>114.0</v>
      </c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53"/>
      <c r="O114" s="23"/>
      <c r="P114" s="73"/>
      <c r="Q114" s="23"/>
      <c r="R114" s="23"/>
      <c r="S114" s="23"/>
      <c r="T114" s="23"/>
    </row>
    <row r="115" ht="15.75" hidden="1" customHeight="1">
      <c r="A115" s="23">
        <v>115.0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53"/>
      <c r="O115" s="23"/>
      <c r="P115" s="73"/>
      <c r="Q115" s="23"/>
      <c r="R115" s="23"/>
      <c r="S115" s="23"/>
      <c r="T115" s="23"/>
    </row>
    <row r="116" ht="15.75" hidden="1" customHeight="1">
      <c r="A116" s="23">
        <v>116.0</v>
      </c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53"/>
      <c r="O116" s="23"/>
      <c r="P116" s="73"/>
      <c r="Q116" s="23"/>
      <c r="R116" s="23"/>
      <c r="S116" s="23"/>
      <c r="T116" s="23"/>
    </row>
    <row r="117" ht="15.75" hidden="1" customHeight="1">
      <c r="A117" s="23">
        <v>117.0</v>
      </c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53"/>
      <c r="O117" s="23"/>
      <c r="P117" s="73"/>
      <c r="Q117" s="23"/>
      <c r="R117" s="23"/>
      <c r="S117" s="23"/>
      <c r="T117" s="23"/>
    </row>
    <row r="118" ht="15.75" hidden="1" customHeight="1">
      <c r="A118" s="23">
        <v>118.0</v>
      </c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53"/>
      <c r="O118" s="23"/>
      <c r="P118" s="73"/>
      <c r="Q118" s="23"/>
      <c r="R118" s="23"/>
      <c r="S118" s="23"/>
      <c r="T118" s="23"/>
    </row>
    <row r="119" ht="15.75" hidden="1" customHeight="1">
      <c r="A119" s="23">
        <v>119.0</v>
      </c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53"/>
      <c r="O119" s="23"/>
      <c r="P119" s="73"/>
      <c r="Q119" s="23"/>
      <c r="R119" s="23"/>
      <c r="S119" s="23"/>
      <c r="T119" s="23"/>
    </row>
    <row r="120" ht="15.75" hidden="1" customHeight="1">
      <c r="A120" s="23">
        <v>120.0</v>
      </c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53"/>
      <c r="O120" s="23"/>
      <c r="P120" s="73"/>
      <c r="Q120" s="23"/>
      <c r="R120" s="23"/>
      <c r="S120" s="23"/>
      <c r="T120" s="23"/>
    </row>
    <row r="121" ht="15.75" hidden="1" customHeight="1">
      <c r="A121" s="23">
        <v>121.0</v>
      </c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53"/>
      <c r="O121" s="23"/>
      <c r="P121" s="73"/>
      <c r="Q121" s="23"/>
      <c r="R121" s="23"/>
      <c r="S121" s="23"/>
      <c r="T121" s="23"/>
    </row>
    <row r="122" ht="15.75" hidden="1" customHeight="1">
      <c r="A122" s="23">
        <v>122.0</v>
      </c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53"/>
      <c r="O122" s="23"/>
      <c r="P122" s="73"/>
      <c r="Q122" s="23"/>
      <c r="R122" s="23"/>
      <c r="S122" s="23"/>
      <c r="T122" s="23"/>
    </row>
    <row r="123" ht="15.75" hidden="1" customHeight="1">
      <c r="A123" s="23">
        <v>123.0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53"/>
      <c r="O123" s="23"/>
      <c r="P123" s="73"/>
      <c r="Q123" s="23"/>
      <c r="R123" s="23"/>
      <c r="S123" s="23"/>
      <c r="T123" s="23"/>
    </row>
    <row r="124" ht="15.75" hidden="1" customHeight="1">
      <c r="A124" s="23">
        <v>124.0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53"/>
      <c r="O124" s="23"/>
      <c r="P124" s="73"/>
      <c r="Q124" s="23"/>
      <c r="R124" s="23"/>
      <c r="S124" s="23"/>
      <c r="T124" s="23"/>
    </row>
    <row r="125" ht="15.75" hidden="1" customHeight="1">
      <c r="A125" s="23">
        <v>125.0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53"/>
      <c r="O125" s="23"/>
      <c r="P125" s="73"/>
      <c r="Q125" s="23"/>
      <c r="R125" s="23"/>
      <c r="S125" s="23"/>
      <c r="T125" s="23"/>
    </row>
    <row r="126" ht="15.75" hidden="1" customHeight="1">
      <c r="A126" s="23">
        <v>126.0</v>
      </c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53"/>
      <c r="O126" s="23"/>
      <c r="P126" s="73"/>
      <c r="Q126" s="23"/>
      <c r="R126" s="23"/>
      <c r="S126" s="23"/>
      <c r="T126" s="23"/>
    </row>
    <row r="127" ht="15.75" hidden="1" customHeight="1">
      <c r="A127" s="23">
        <v>127.0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53"/>
      <c r="O127" s="23"/>
      <c r="P127" s="73"/>
      <c r="Q127" s="23"/>
      <c r="R127" s="23"/>
      <c r="S127" s="23"/>
      <c r="T127" s="23"/>
    </row>
    <row r="128" ht="15.75" hidden="1" customHeight="1">
      <c r="A128" s="23">
        <v>128.0</v>
      </c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53"/>
      <c r="O128" s="23"/>
      <c r="P128" s="73"/>
      <c r="Q128" s="23"/>
      <c r="R128" s="23"/>
      <c r="S128" s="23"/>
      <c r="T128" s="23"/>
    </row>
    <row r="129" ht="15.75" hidden="1" customHeight="1">
      <c r="A129" s="23">
        <v>129.0</v>
      </c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53"/>
      <c r="O129" s="23"/>
      <c r="P129" s="73"/>
      <c r="Q129" s="23"/>
      <c r="R129" s="23"/>
      <c r="S129" s="23"/>
      <c r="T129" s="23"/>
    </row>
    <row r="130" ht="15.75" hidden="1" customHeight="1">
      <c r="A130" s="23">
        <v>130.0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53"/>
      <c r="O130" s="23"/>
      <c r="P130" s="73"/>
      <c r="Q130" s="23"/>
      <c r="R130" s="23"/>
      <c r="S130" s="23"/>
      <c r="T130" s="23"/>
    </row>
    <row r="131" ht="15.75" hidden="1" customHeight="1">
      <c r="A131" s="23">
        <v>131.0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53"/>
      <c r="O131" s="23"/>
      <c r="P131" s="73"/>
      <c r="Q131" s="23"/>
      <c r="R131" s="23"/>
      <c r="S131" s="23"/>
      <c r="T131" s="23"/>
    </row>
    <row r="132" ht="15.75" hidden="1" customHeight="1">
      <c r="A132" s="23">
        <v>132.0</v>
      </c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53"/>
      <c r="O132" s="23"/>
      <c r="P132" s="73"/>
      <c r="Q132" s="23"/>
      <c r="R132" s="23"/>
      <c r="S132" s="23"/>
      <c r="T132" s="23"/>
    </row>
    <row r="133" ht="15.75" hidden="1" customHeight="1">
      <c r="A133" s="23">
        <v>133.0</v>
      </c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53"/>
      <c r="O133" s="23"/>
      <c r="P133" s="73"/>
      <c r="Q133" s="23"/>
      <c r="R133" s="23"/>
      <c r="S133" s="23"/>
      <c r="T133" s="23"/>
    </row>
    <row r="134" ht="15.75" hidden="1" customHeight="1">
      <c r="A134" s="23">
        <v>134.0</v>
      </c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53"/>
      <c r="O134" s="23"/>
      <c r="P134" s="73"/>
      <c r="Q134" s="23"/>
      <c r="R134" s="23"/>
      <c r="S134" s="23"/>
      <c r="T134" s="23"/>
    </row>
    <row r="135" ht="15.75" hidden="1" customHeight="1">
      <c r="A135" s="23">
        <v>135.0</v>
      </c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53"/>
      <c r="O135" s="23"/>
      <c r="P135" s="73"/>
      <c r="Q135" s="23"/>
      <c r="R135" s="23"/>
      <c r="S135" s="23"/>
      <c r="T135" s="23"/>
    </row>
    <row r="136" ht="15.75" hidden="1" customHeight="1">
      <c r="A136" s="23">
        <v>136.0</v>
      </c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53"/>
      <c r="O136" s="23"/>
      <c r="P136" s="73"/>
      <c r="Q136" s="23"/>
      <c r="R136" s="23"/>
      <c r="S136" s="23"/>
      <c r="T136" s="23"/>
    </row>
    <row r="137" ht="15.75" hidden="1" customHeight="1">
      <c r="A137" s="23">
        <v>137.0</v>
      </c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53"/>
      <c r="O137" s="23"/>
      <c r="P137" s="73"/>
      <c r="Q137" s="23"/>
      <c r="R137" s="23"/>
      <c r="S137" s="23"/>
      <c r="T137" s="23"/>
    </row>
    <row r="138" ht="15.75" hidden="1" customHeight="1">
      <c r="A138" s="23">
        <v>138.0</v>
      </c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53"/>
      <c r="O138" s="23"/>
      <c r="P138" s="73"/>
      <c r="Q138" s="23"/>
      <c r="R138" s="23"/>
      <c r="S138" s="23"/>
      <c r="T138" s="23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ht="15.75" customHeight="1">
      <c r="H142" s="1"/>
    </row>
    <row r="143" ht="15.75" customHeight="1">
      <c r="H143" s="1"/>
    </row>
    <row r="144" ht="15.75" customHeight="1">
      <c r="H144" s="1"/>
    </row>
    <row r="145" ht="15.75" customHeight="1">
      <c r="H145" s="1"/>
    </row>
    <row r="146" ht="15.75" customHeight="1">
      <c r="H146" s="1"/>
    </row>
    <row r="147" ht="15.75" customHeight="1">
      <c r="H147" s="1"/>
    </row>
    <row r="148" ht="15.75" customHeight="1">
      <c r="H148" s="1"/>
    </row>
    <row r="149" ht="15.75" customHeight="1">
      <c r="H149" s="1"/>
    </row>
    <row r="150" ht="15.75" customHeight="1">
      <c r="H150" s="1"/>
    </row>
    <row r="151" ht="15.75" customHeight="1">
      <c r="H151" s="1"/>
    </row>
    <row r="152" ht="15.75" customHeight="1">
      <c r="H152" s="1"/>
    </row>
    <row r="153" ht="15.75" customHeight="1">
      <c r="H153" s="1"/>
    </row>
    <row r="154" ht="15.75" customHeight="1">
      <c r="H154" s="1"/>
    </row>
    <row r="155" ht="15.75" customHeight="1">
      <c r="H155" s="1"/>
    </row>
    <row r="156" ht="15.75" customHeight="1">
      <c r="H156" s="1"/>
    </row>
    <row r="157" ht="15.75" customHeight="1">
      <c r="H157" s="1"/>
    </row>
    <row r="158" ht="15.75" customHeight="1">
      <c r="H158" s="1"/>
    </row>
    <row r="159" ht="15.75" customHeight="1">
      <c r="H159" s="1"/>
    </row>
    <row r="160" ht="15.75" customHeight="1">
      <c r="H160" s="1"/>
    </row>
    <row r="161" ht="15.75" customHeight="1">
      <c r="H161" s="1"/>
    </row>
    <row r="162" ht="15.75" customHeight="1">
      <c r="H162" s="1"/>
    </row>
    <row r="163" ht="15.75" customHeight="1">
      <c r="H163" s="1"/>
    </row>
    <row r="164" ht="15.75" customHeight="1">
      <c r="H164" s="1"/>
    </row>
    <row r="165" ht="15.75" customHeight="1">
      <c r="H165" s="1"/>
    </row>
    <row r="166" ht="15.75" customHeight="1">
      <c r="H166" s="1"/>
    </row>
    <row r="167" ht="15.75" customHeight="1">
      <c r="H167" s="1"/>
    </row>
    <row r="168" ht="15.75" customHeight="1">
      <c r="H168" s="1"/>
    </row>
    <row r="169" ht="15.75" customHeight="1">
      <c r="H169" s="1"/>
    </row>
    <row r="170" ht="15.75" customHeight="1">
      <c r="H170" s="1"/>
    </row>
    <row r="171" ht="15.75" customHeight="1">
      <c r="H171" s="1"/>
    </row>
    <row r="172" ht="15.75" customHeight="1">
      <c r="H172" s="1"/>
    </row>
    <row r="173" ht="15.75" customHeight="1">
      <c r="H173" s="1"/>
    </row>
    <row r="174" ht="15.75" customHeight="1">
      <c r="H174" s="1"/>
    </row>
    <row r="175" ht="15.75" customHeight="1">
      <c r="H175" s="1"/>
    </row>
    <row r="176" ht="15.75" customHeight="1">
      <c r="H176" s="1"/>
    </row>
    <row r="177" ht="15.75" customHeight="1">
      <c r="H177" s="1"/>
    </row>
    <row r="178" ht="15.75" customHeight="1">
      <c r="H178" s="1"/>
    </row>
    <row r="179" ht="15.75" customHeight="1">
      <c r="H179" s="1"/>
    </row>
    <row r="180" ht="15.75" customHeight="1">
      <c r="H180" s="1"/>
    </row>
    <row r="181" ht="15.75" customHeight="1">
      <c r="H181" s="1"/>
    </row>
    <row r="182" ht="15.75" customHeight="1">
      <c r="H182" s="1"/>
    </row>
    <row r="183" ht="15.75" customHeight="1">
      <c r="H183" s="1"/>
    </row>
    <row r="184" ht="15.75" customHeight="1">
      <c r="H184" s="1"/>
    </row>
    <row r="185" ht="15.75" customHeight="1">
      <c r="H185" s="1"/>
    </row>
    <row r="186" ht="15.75" customHeight="1">
      <c r="H186" s="1"/>
    </row>
    <row r="187" ht="15.75" customHeight="1">
      <c r="H187" s="1"/>
    </row>
    <row r="188" ht="15.75" customHeight="1">
      <c r="H188" s="1"/>
    </row>
    <row r="189" ht="15.75" customHeight="1">
      <c r="H189" s="1"/>
    </row>
    <row r="190" ht="15.75" customHeight="1">
      <c r="H190" s="1"/>
    </row>
    <row r="191" ht="15.75" customHeight="1">
      <c r="H191" s="1"/>
    </row>
    <row r="192" ht="15.75" customHeight="1">
      <c r="H192" s="1"/>
    </row>
    <row r="193" ht="15.75" customHeight="1">
      <c r="H193" s="1"/>
    </row>
    <row r="194" ht="15.75" customHeight="1">
      <c r="H194" s="1"/>
    </row>
    <row r="195" ht="15.75" customHeight="1">
      <c r="H195" s="1"/>
    </row>
    <row r="196" ht="15.75" customHeight="1">
      <c r="H196" s="1"/>
    </row>
    <row r="197" ht="15.75" customHeight="1">
      <c r="H197" s="1"/>
    </row>
    <row r="198" ht="15.75" customHeight="1">
      <c r="H198" s="1"/>
    </row>
    <row r="199" ht="15.75" customHeight="1">
      <c r="H199" s="1"/>
    </row>
    <row r="200" ht="15.75" customHeight="1">
      <c r="H200" s="1"/>
    </row>
    <row r="201" ht="15.75" customHeight="1">
      <c r="H201" s="1"/>
    </row>
    <row r="202" ht="15.75" customHeight="1">
      <c r="H202" s="1"/>
    </row>
    <row r="203" ht="15.75" customHeight="1">
      <c r="H203" s="1"/>
    </row>
    <row r="204" ht="15.75" customHeight="1">
      <c r="H204" s="1"/>
    </row>
    <row r="205" ht="15.75" customHeight="1">
      <c r="H205" s="1"/>
    </row>
    <row r="206" ht="15.75" customHeight="1">
      <c r="H206" s="1"/>
    </row>
    <row r="207" ht="15.75" customHeight="1">
      <c r="H207" s="1"/>
    </row>
    <row r="208" ht="15.75" customHeight="1">
      <c r="H208" s="1"/>
    </row>
    <row r="209" ht="15.75" customHeight="1">
      <c r="H209" s="1"/>
    </row>
    <row r="210" ht="15.75" customHeight="1">
      <c r="H210" s="1"/>
    </row>
    <row r="211" ht="15.75" customHeight="1">
      <c r="H211" s="1"/>
    </row>
    <row r="212" ht="15.75" customHeight="1">
      <c r="H212" s="1"/>
    </row>
    <row r="213" ht="15.75" customHeight="1">
      <c r="H213" s="1"/>
    </row>
    <row r="214" ht="15.75" customHeight="1">
      <c r="H214" s="1"/>
    </row>
    <row r="215" ht="15.75" customHeight="1">
      <c r="H215" s="1"/>
    </row>
    <row r="216" ht="15.75" customHeight="1">
      <c r="H216" s="1"/>
    </row>
    <row r="217" ht="15.75" customHeight="1">
      <c r="H217" s="1"/>
    </row>
    <row r="218" ht="15.75" customHeight="1">
      <c r="H218" s="1"/>
    </row>
    <row r="219" ht="15.75" customHeight="1">
      <c r="H219" s="1"/>
    </row>
    <row r="220" ht="15.75" customHeight="1">
      <c r="H220" s="1"/>
    </row>
    <row r="221" ht="15.75" customHeight="1">
      <c r="H221" s="1"/>
    </row>
    <row r="222" ht="15.75" customHeight="1">
      <c r="H222" s="1"/>
    </row>
    <row r="223" ht="15.75" customHeight="1">
      <c r="H223" s="1"/>
    </row>
    <row r="224" ht="15.75" customHeight="1">
      <c r="H224" s="1"/>
    </row>
    <row r="225" ht="15.75" customHeight="1">
      <c r="H225" s="1"/>
    </row>
    <row r="226" ht="15.75" customHeight="1">
      <c r="H226" s="1"/>
    </row>
    <row r="227" ht="15.75" customHeight="1">
      <c r="H227" s="1"/>
    </row>
    <row r="228" ht="15.75" customHeight="1">
      <c r="H228" s="1"/>
    </row>
    <row r="229" ht="15.75" customHeight="1">
      <c r="H229" s="1"/>
    </row>
    <row r="230" ht="15.75" customHeight="1">
      <c r="H230" s="1"/>
    </row>
    <row r="231" ht="15.75" customHeight="1">
      <c r="H231" s="1"/>
    </row>
    <row r="232" ht="15.75" customHeight="1">
      <c r="H232" s="1"/>
    </row>
    <row r="233" ht="15.75" customHeight="1">
      <c r="H233" s="1"/>
    </row>
    <row r="234" ht="15.75" customHeight="1">
      <c r="H234" s="1"/>
    </row>
    <row r="235" ht="15.75" customHeight="1">
      <c r="H235" s="1"/>
    </row>
    <row r="236" ht="15.75" customHeight="1">
      <c r="H236" s="1"/>
    </row>
    <row r="237" ht="15.75" customHeight="1">
      <c r="H237" s="1"/>
    </row>
    <row r="238" ht="15.75" customHeight="1">
      <c r="H238" s="1"/>
    </row>
    <row r="239" ht="15.75" customHeight="1">
      <c r="H239" s="1"/>
    </row>
    <row r="240" ht="15.75" customHeight="1">
      <c r="H240" s="1"/>
    </row>
    <row r="241" ht="15.75" customHeight="1">
      <c r="H241" s="1"/>
    </row>
    <row r="242" ht="15.75" customHeight="1">
      <c r="H242" s="1"/>
    </row>
    <row r="243" ht="15.75" customHeight="1">
      <c r="H243" s="1"/>
    </row>
    <row r="244" ht="15.75" customHeight="1">
      <c r="H244" s="1"/>
    </row>
    <row r="245" ht="15.75" customHeight="1">
      <c r="H245" s="1"/>
    </row>
    <row r="246" ht="15.75" customHeight="1">
      <c r="H246" s="1"/>
    </row>
    <row r="247" ht="15.75" customHeight="1">
      <c r="H247" s="1"/>
    </row>
    <row r="248" ht="15.75" customHeight="1">
      <c r="H248" s="1"/>
    </row>
    <row r="249" ht="15.75" customHeight="1">
      <c r="H249" s="1"/>
    </row>
    <row r="250" ht="15.75" customHeight="1">
      <c r="H250" s="1"/>
    </row>
    <row r="251" ht="15.75" customHeight="1">
      <c r="H251" s="1"/>
    </row>
    <row r="252" ht="15.75" customHeight="1">
      <c r="H252" s="1"/>
    </row>
    <row r="253" ht="15.75" customHeight="1">
      <c r="H253" s="1"/>
    </row>
    <row r="254" ht="15.75" customHeight="1">
      <c r="H254" s="1"/>
    </row>
    <row r="255" ht="15.75" customHeight="1">
      <c r="H255" s="1"/>
    </row>
    <row r="256" ht="15.75" customHeight="1">
      <c r="H256" s="1"/>
    </row>
    <row r="257" ht="15.75" customHeight="1">
      <c r="H257" s="1"/>
    </row>
    <row r="258" ht="15.75" customHeight="1">
      <c r="H258" s="1"/>
    </row>
    <row r="259" ht="15.75" customHeight="1">
      <c r="H259" s="1"/>
    </row>
    <row r="260" ht="15.75" customHeight="1">
      <c r="H260" s="1"/>
    </row>
    <row r="261" ht="15.75" customHeight="1">
      <c r="H261" s="1"/>
    </row>
    <row r="262" ht="15.75" customHeight="1">
      <c r="H262" s="1"/>
    </row>
    <row r="263" ht="15.75" customHeight="1">
      <c r="H263" s="1"/>
    </row>
    <row r="264" ht="15.75" customHeight="1">
      <c r="H264" s="1"/>
    </row>
    <row r="265" ht="15.75" customHeight="1">
      <c r="H265" s="1"/>
    </row>
    <row r="266" ht="15.75" customHeight="1">
      <c r="H266" s="1"/>
    </row>
    <row r="267" ht="15.75" customHeight="1">
      <c r="H267" s="1"/>
    </row>
    <row r="268" ht="15.75" customHeight="1">
      <c r="H268" s="1"/>
    </row>
    <row r="269" ht="15.75" customHeight="1">
      <c r="H269" s="1"/>
    </row>
    <row r="270" ht="15.75" customHeight="1">
      <c r="H270" s="1"/>
    </row>
    <row r="271" ht="15.75" customHeight="1">
      <c r="H271" s="1"/>
    </row>
    <row r="272" ht="15.75" customHeight="1">
      <c r="H272" s="1"/>
    </row>
    <row r="273" ht="15.75" customHeight="1">
      <c r="H273" s="1"/>
    </row>
    <row r="274" ht="15.75" customHeight="1">
      <c r="H274" s="1"/>
    </row>
    <row r="275" ht="15.75" customHeight="1">
      <c r="H275" s="1"/>
    </row>
    <row r="276" ht="15.75" customHeight="1">
      <c r="H276" s="1"/>
    </row>
    <row r="277" ht="15.75" customHeight="1">
      <c r="H277" s="1"/>
    </row>
    <row r="278" ht="15.75" customHeight="1">
      <c r="H278" s="1"/>
    </row>
    <row r="279" ht="15.75" customHeight="1">
      <c r="H279" s="1"/>
    </row>
    <row r="280" ht="15.75" customHeight="1">
      <c r="H280" s="1"/>
    </row>
    <row r="281" ht="15.75" customHeight="1">
      <c r="H281" s="1"/>
    </row>
    <row r="282" ht="15.75" customHeight="1">
      <c r="H282" s="1"/>
    </row>
    <row r="283" ht="15.75" customHeight="1">
      <c r="H283" s="1"/>
    </row>
    <row r="284" ht="15.75" customHeight="1">
      <c r="H284" s="1"/>
    </row>
    <row r="285" ht="15.75" customHeight="1">
      <c r="H285" s="1"/>
    </row>
    <row r="286" ht="15.75" customHeight="1">
      <c r="H286" s="1"/>
    </row>
    <row r="287" ht="15.75" customHeight="1">
      <c r="H287" s="1"/>
    </row>
    <row r="288" ht="15.75" customHeight="1">
      <c r="H288" s="1"/>
    </row>
    <row r="289" ht="15.75" customHeight="1">
      <c r="H289" s="1"/>
    </row>
    <row r="290" ht="15.75" customHeight="1">
      <c r="H290" s="1"/>
    </row>
    <row r="291" ht="15.75" customHeight="1">
      <c r="H291" s="1"/>
    </row>
    <row r="292" ht="15.75" customHeight="1">
      <c r="H292" s="1"/>
    </row>
    <row r="293" ht="15.75" customHeight="1">
      <c r="H293" s="1"/>
    </row>
    <row r="294" ht="15.75" customHeight="1">
      <c r="H294" s="1"/>
    </row>
    <row r="295" ht="15.75" customHeight="1">
      <c r="H295" s="1"/>
    </row>
    <row r="296" ht="15.75" customHeight="1">
      <c r="H296" s="1"/>
    </row>
    <row r="297" ht="15.75" customHeight="1">
      <c r="H297" s="1"/>
    </row>
    <row r="298" ht="15.75" customHeight="1">
      <c r="H298" s="1"/>
    </row>
    <row r="299" ht="15.75" customHeight="1">
      <c r="H299" s="1"/>
    </row>
    <row r="300" ht="15.75" customHeight="1">
      <c r="H300" s="1"/>
    </row>
    <row r="301" ht="15.75" customHeight="1">
      <c r="H301" s="1"/>
    </row>
    <row r="302" ht="15.75" customHeight="1">
      <c r="H302" s="1"/>
    </row>
    <row r="303" ht="15.75" customHeight="1">
      <c r="H303" s="1"/>
    </row>
    <row r="304" ht="15.75" customHeight="1">
      <c r="H304" s="1"/>
    </row>
    <row r="305" ht="15.75" customHeight="1">
      <c r="H305" s="1"/>
    </row>
    <row r="306" ht="15.75" customHeight="1">
      <c r="H306" s="1"/>
    </row>
    <row r="307" ht="15.75" customHeight="1">
      <c r="H307" s="1"/>
    </row>
    <row r="308" ht="15.75" customHeight="1">
      <c r="H308" s="1"/>
    </row>
    <row r="309" ht="15.75" customHeight="1">
      <c r="H309" s="1"/>
    </row>
    <row r="310" ht="15.75" customHeight="1">
      <c r="H310" s="1"/>
    </row>
    <row r="311" ht="15.75" customHeight="1">
      <c r="H311" s="1"/>
    </row>
    <row r="312" ht="15.75" customHeight="1">
      <c r="H312" s="1"/>
    </row>
    <row r="313" ht="15.75" customHeight="1">
      <c r="H313" s="1"/>
    </row>
    <row r="314" ht="15.75" customHeight="1">
      <c r="H314" s="1"/>
    </row>
    <row r="315" ht="15.75" customHeight="1">
      <c r="H315" s="1"/>
    </row>
    <row r="316" ht="15.75" customHeight="1">
      <c r="H316" s="1"/>
    </row>
    <row r="317" ht="15.75" customHeight="1">
      <c r="H317" s="1"/>
    </row>
    <row r="318" ht="15.75" customHeight="1">
      <c r="H318" s="1"/>
    </row>
    <row r="319" ht="15.75" customHeight="1">
      <c r="H319" s="1"/>
    </row>
    <row r="320" ht="15.75" customHeight="1">
      <c r="H320" s="1"/>
    </row>
    <row r="321" ht="15.75" customHeight="1">
      <c r="H321" s="1"/>
    </row>
    <row r="322" ht="15.75" customHeight="1">
      <c r="H322" s="1"/>
    </row>
    <row r="323" ht="15.75" customHeight="1">
      <c r="H323" s="1"/>
    </row>
    <row r="324" ht="15.75" customHeight="1">
      <c r="H324" s="1"/>
    </row>
    <row r="325" ht="15.75" customHeight="1">
      <c r="H325" s="1"/>
    </row>
    <row r="326" ht="15.75" customHeight="1">
      <c r="H326" s="1"/>
    </row>
    <row r="327" ht="15.75" customHeight="1">
      <c r="H327" s="1"/>
    </row>
    <row r="328" ht="15.75" customHeight="1">
      <c r="H328" s="1"/>
    </row>
    <row r="329" ht="15.75" customHeight="1">
      <c r="H329" s="1"/>
    </row>
    <row r="330" ht="15.75" customHeight="1">
      <c r="H330" s="1"/>
    </row>
    <row r="331" ht="15.75" customHeight="1">
      <c r="H331" s="1"/>
    </row>
    <row r="332" ht="15.75" customHeight="1">
      <c r="H332" s="1"/>
    </row>
    <row r="333" ht="15.75" customHeight="1">
      <c r="H333" s="1"/>
    </row>
    <row r="334" ht="15.75" customHeight="1">
      <c r="H334" s="1"/>
    </row>
    <row r="335" ht="15.75" customHeight="1">
      <c r="H335" s="1"/>
    </row>
    <row r="336" ht="15.75" customHeight="1">
      <c r="H336" s="1"/>
    </row>
    <row r="337" ht="15.75" customHeight="1">
      <c r="H337" s="1"/>
    </row>
    <row r="338" ht="15.75" customHeight="1">
      <c r="H338" s="1"/>
    </row>
    <row r="339" ht="15.75" customHeight="1">
      <c r="H339" s="1"/>
    </row>
    <row r="340" ht="15.75" customHeight="1">
      <c r="H340" s="1"/>
    </row>
    <row r="341" ht="15.75" customHeight="1">
      <c r="H341" s="1"/>
    </row>
    <row r="342" ht="15.75" customHeight="1">
      <c r="H342" s="1"/>
    </row>
    <row r="343" ht="15.75" customHeight="1">
      <c r="H343" s="1"/>
    </row>
    <row r="344" ht="15.75" customHeight="1">
      <c r="H344" s="1"/>
    </row>
    <row r="345" ht="15.75" customHeight="1">
      <c r="H345" s="1"/>
    </row>
    <row r="346" ht="15.75" customHeight="1">
      <c r="H346" s="1"/>
    </row>
    <row r="347" ht="15.75" customHeight="1">
      <c r="H347" s="1"/>
    </row>
    <row r="348" ht="15.75" customHeight="1">
      <c r="H348" s="1"/>
    </row>
    <row r="349" ht="15.75" customHeight="1">
      <c r="H349" s="1"/>
    </row>
    <row r="350" ht="15.75" customHeight="1">
      <c r="H350" s="1"/>
    </row>
    <row r="351" ht="15.75" customHeight="1">
      <c r="H351" s="1"/>
    </row>
    <row r="352" ht="15.75" customHeight="1">
      <c r="H352" s="1"/>
    </row>
    <row r="353" ht="15.75" customHeight="1">
      <c r="H353" s="1"/>
    </row>
    <row r="354" ht="15.75" customHeight="1">
      <c r="H354" s="1"/>
    </row>
    <row r="355" ht="15.75" customHeight="1">
      <c r="H355" s="1"/>
    </row>
    <row r="356" ht="15.75" customHeight="1">
      <c r="H356" s="1"/>
    </row>
    <row r="357" ht="15.75" customHeight="1">
      <c r="H357" s="1"/>
    </row>
    <row r="358" ht="15.75" customHeight="1">
      <c r="H358" s="1"/>
    </row>
    <row r="359" ht="15.75" customHeight="1">
      <c r="H359" s="1"/>
    </row>
    <row r="360" ht="15.75" customHeight="1">
      <c r="H360" s="1"/>
    </row>
    <row r="361" ht="15.75" customHeight="1">
      <c r="H361" s="1"/>
    </row>
    <row r="362" ht="15.75" customHeight="1">
      <c r="H362" s="1"/>
    </row>
    <row r="363" ht="15.75" customHeight="1">
      <c r="H363" s="1"/>
    </row>
    <row r="364" ht="15.75" customHeight="1">
      <c r="H364" s="1"/>
    </row>
    <row r="365" ht="15.75" customHeight="1">
      <c r="H365" s="1"/>
    </row>
    <row r="366" ht="15.75" customHeight="1">
      <c r="H366" s="1"/>
    </row>
    <row r="367" ht="15.75" customHeight="1">
      <c r="H367" s="1"/>
    </row>
    <row r="368" ht="15.75" customHeight="1">
      <c r="H368" s="1"/>
    </row>
    <row r="369" ht="15.75" customHeight="1">
      <c r="H369" s="1"/>
    </row>
    <row r="370" ht="15.75" customHeight="1">
      <c r="H370" s="1"/>
    </row>
    <row r="371" ht="15.75" customHeight="1">
      <c r="H371" s="1"/>
    </row>
    <row r="372" ht="15.75" customHeight="1">
      <c r="H372" s="1"/>
    </row>
    <row r="373" ht="15.75" customHeight="1">
      <c r="H373" s="1"/>
    </row>
    <row r="374" ht="15.75" customHeight="1">
      <c r="H374" s="1"/>
    </row>
    <row r="375" ht="15.75" customHeight="1">
      <c r="H375" s="1"/>
    </row>
    <row r="376" ht="15.75" customHeight="1">
      <c r="H376" s="1"/>
    </row>
    <row r="377" ht="15.75" customHeight="1">
      <c r="H377" s="1"/>
    </row>
    <row r="378" ht="15.75" customHeight="1">
      <c r="H378" s="1"/>
    </row>
    <row r="379" ht="15.75" customHeight="1">
      <c r="H379" s="1"/>
    </row>
    <row r="380" ht="15.75" customHeight="1">
      <c r="H380" s="1"/>
    </row>
    <row r="381" ht="15.75" customHeight="1">
      <c r="H381" s="1"/>
    </row>
    <row r="382" ht="15.75" customHeight="1">
      <c r="H382" s="1"/>
    </row>
    <row r="383" ht="15.75" customHeight="1">
      <c r="H383" s="1"/>
    </row>
    <row r="384" ht="15.75" customHeight="1">
      <c r="H384" s="1"/>
    </row>
    <row r="385" ht="15.75" customHeight="1">
      <c r="H385" s="1"/>
    </row>
    <row r="386" ht="15.75" customHeight="1">
      <c r="H386" s="1"/>
    </row>
    <row r="387" ht="15.75" customHeight="1">
      <c r="H387" s="1"/>
    </row>
    <row r="388" ht="15.75" customHeight="1">
      <c r="H388" s="1"/>
    </row>
    <row r="389" ht="15.75" customHeight="1">
      <c r="H389" s="1"/>
    </row>
    <row r="390" ht="15.75" customHeight="1">
      <c r="H390" s="1"/>
    </row>
    <row r="391" ht="15.75" customHeight="1">
      <c r="H391" s="1"/>
    </row>
    <row r="392" ht="15.75" customHeight="1">
      <c r="H392" s="1"/>
    </row>
    <row r="393" ht="15.75" customHeight="1">
      <c r="H393" s="1"/>
    </row>
    <row r="394" ht="15.75" customHeight="1">
      <c r="H394" s="1"/>
    </row>
    <row r="395" ht="15.75" customHeight="1">
      <c r="H395" s="1"/>
    </row>
    <row r="396" ht="15.75" customHeight="1">
      <c r="H396" s="1"/>
    </row>
    <row r="397" ht="15.75" customHeight="1">
      <c r="H397" s="1"/>
    </row>
    <row r="398" ht="15.75" customHeight="1">
      <c r="H398" s="1"/>
    </row>
    <row r="399" ht="15.75" customHeight="1">
      <c r="H399" s="1"/>
    </row>
    <row r="400" ht="15.75" customHeight="1">
      <c r="H400" s="1"/>
    </row>
    <row r="401" ht="15.75" customHeight="1">
      <c r="H401" s="1"/>
    </row>
    <row r="402" ht="15.75" customHeight="1">
      <c r="H402" s="1"/>
    </row>
    <row r="403" ht="15.75" customHeight="1">
      <c r="H403" s="1"/>
    </row>
    <row r="404" ht="15.75" customHeight="1">
      <c r="H404" s="1"/>
    </row>
    <row r="405" ht="15.75" customHeight="1">
      <c r="H405" s="1"/>
    </row>
    <row r="406" ht="15.75" customHeight="1">
      <c r="H406" s="1"/>
    </row>
    <row r="407" ht="15.75" customHeight="1">
      <c r="H407" s="1"/>
    </row>
    <row r="408" ht="15.75" customHeight="1">
      <c r="H408" s="1"/>
    </row>
    <row r="409" ht="15.75" customHeight="1">
      <c r="H409" s="1"/>
    </row>
    <row r="410" ht="15.75" customHeight="1">
      <c r="H410" s="1"/>
    </row>
    <row r="411" ht="15.75" customHeight="1">
      <c r="H411" s="1"/>
    </row>
    <row r="412" ht="15.75" customHeight="1">
      <c r="H412" s="1"/>
    </row>
    <row r="413" ht="15.75" customHeight="1">
      <c r="H413" s="1"/>
    </row>
    <row r="414" ht="15.75" customHeight="1">
      <c r="H414" s="1"/>
    </row>
    <row r="415" ht="15.75" customHeight="1">
      <c r="H415" s="1"/>
    </row>
    <row r="416" ht="15.75" customHeight="1">
      <c r="H416" s="1"/>
    </row>
    <row r="417" ht="15.75" customHeight="1">
      <c r="H417" s="1"/>
    </row>
    <row r="418" ht="15.75" customHeight="1">
      <c r="H418" s="1"/>
    </row>
    <row r="419" ht="15.75" customHeight="1">
      <c r="H419" s="1"/>
    </row>
    <row r="420" ht="15.75" customHeight="1">
      <c r="H420" s="1"/>
    </row>
    <row r="421" ht="15.75" customHeight="1">
      <c r="H421" s="1"/>
    </row>
    <row r="422" ht="15.75" customHeight="1">
      <c r="H422" s="1"/>
    </row>
    <row r="423" ht="15.75" customHeight="1">
      <c r="H423" s="1"/>
    </row>
    <row r="424" ht="15.75" customHeight="1">
      <c r="H424" s="1"/>
    </row>
    <row r="425" ht="15.75" customHeight="1">
      <c r="H425" s="1"/>
    </row>
    <row r="426" ht="15.75" customHeight="1">
      <c r="H426" s="1"/>
    </row>
    <row r="427" ht="15.75" customHeight="1">
      <c r="H427" s="1"/>
    </row>
    <row r="428" ht="15.75" customHeight="1">
      <c r="H428" s="1"/>
    </row>
    <row r="429" ht="15.75" customHeight="1">
      <c r="H429" s="1"/>
    </row>
    <row r="430" ht="15.75" customHeight="1">
      <c r="H430" s="1"/>
    </row>
    <row r="431" ht="15.75" customHeight="1">
      <c r="H431" s="1"/>
    </row>
    <row r="432" ht="15.75" customHeight="1">
      <c r="H432" s="1"/>
    </row>
    <row r="433" ht="15.75" customHeight="1">
      <c r="H433" s="1"/>
    </row>
    <row r="434" ht="15.75" customHeight="1">
      <c r="H434" s="1"/>
    </row>
    <row r="435" ht="15.75" customHeight="1">
      <c r="H435" s="1"/>
    </row>
    <row r="436" ht="15.75" customHeight="1">
      <c r="H436" s="1"/>
    </row>
    <row r="437" ht="15.75" customHeight="1">
      <c r="H437" s="1"/>
    </row>
    <row r="438" ht="15.75" customHeight="1">
      <c r="H438" s="1"/>
    </row>
    <row r="439" ht="15.75" customHeight="1">
      <c r="H439" s="1"/>
    </row>
    <row r="440" ht="15.75" customHeight="1">
      <c r="H440" s="1"/>
    </row>
    <row r="441" ht="15.75" customHeight="1">
      <c r="H441" s="1"/>
    </row>
    <row r="442" ht="15.75" customHeight="1">
      <c r="H442" s="1"/>
    </row>
    <row r="443" ht="15.75" customHeight="1">
      <c r="H443" s="1"/>
    </row>
    <row r="444" ht="15.75" customHeight="1">
      <c r="H444" s="1"/>
    </row>
    <row r="445" ht="15.75" customHeight="1">
      <c r="H445" s="1"/>
    </row>
    <row r="446" ht="15.75" customHeight="1">
      <c r="H446" s="1"/>
    </row>
    <row r="447" ht="15.75" customHeight="1">
      <c r="H447" s="1"/>
    </row>
    <row r="448" ht="15.75" customHeight="1">
      <c r="H448" s="1"/>
    </row>
    <row r="449" ht="15.75" customHeight="1">
      <c r="H449" s="1"/>
    </row>
    <row r="450" ht="15.75" customHeight="1">
      <c r="H450" s="1"/>
    </row>
    <row r="451" ht="15.75" customHeight="1">
      <c r="H451" s="1"/>
    </row>
    <row r="452" ht="15.75" customHeight="1">
      <c r="H452" s="1"/>
    </row>
    <row r="453" ht="15.75" customHeight="1">
      <c r="H453" s="1"/>
    </row>
    <row r="454" ht="15.75" customHeight="1">
      <c r="H454" s="1"/>
    </row>
    <row r="455" ht="15.75" customHeight="1">
      <c r="H455" s="1"/>
    </row>
    <row r="456" ht="15.75" customHeight="1">
      <c r="H456" s="1"/>
    </row>
    <row r="457" ht="15.75" customHeight="1">
      <c r="H457" s="1"/>
    </row>
    <row r="458" ht="15.75" customHeight="1">
      <c r="H458" s="1"/>
    </row>
    <row r="459" ht="15.75" customHeight="1">
      <c r="H459" s="1"/>
    </row>
    <row r="460" ht="15.75" customHeight="1">
      <c r="H460" s="1"/>
    </row>
    <row r="461" ht="15.75" customHeight="1">
      <c r="H461" s="1"/>
    </row>
    <row r="462" ht="15.75" customHeight="1">
      <c r="H462" s="1"/>
    </row>
    <row r="463" ht="15.75" customHeight="1">
      <c r="H463" s="1"/>
    </row>
    <row r="464" ht="15.75" customHeight="1">
      <c r="H464" s="1"/>
    </row>
    <row r="465" ht="15.75" customHeight="1">
      <c r="H465" s="1"/>
    </row>
    <row r="466" ht="15.75" customHeight="1">
      <c r="H466" s="1"/>
    </row>
    <row r="467" ht="15.75" customHeight="1">
      <c r="H467" s="1"/>
    </row>
    <row r="468" ht="15.75" customHeight="1">
      <c r="H468" s="1"/>
    </row>
    <row r="469" ht="15.75" customHeight="1">
      <c r="H469" s="1"/>
    </row>
    <row r="470" ht="15.75" customHeight="1">
      <c r="H470" s="1"/>
    </row>
    <row r="471" ht="15.75" customHeight="1">
      <c r="H471" s="1"/>
    </row>
    <row r="472" ht="15.75" customHeight="1">
      <c r="H472" s="1"/>
    </row>
    <row r="473" ht="15.75" customHeight="1">
      <c r="H473" s="1"/>
    </row>
    <row r="474" ht="15.75" customHeight="1">
      <c r="H474" s="1"/>
    </row>
    <row r="475" ht="15.75" customHeight="1">
      <c r="H475" s="1"/>
    </row>
    <row r="476" ht="15.75" customHeight="1">
      <c r="H476" s="1"/>
    </row>
    <row r="477" ht="15.75" customHeight="1">
      <c r="H477" s="1"/>
    </row>
    <row r="478" ht="15.75" customHeight="1">
      <c r="H478" s="1"/>
    </row>
    <row r="479" ht="15.75" customHeight="1">
      <c r="H479" s="1"/>
    </row>
    <row r="480" ht="15.75" customHeight="1">
      <c r="H480" s="1"/>
    </row>
    <row r="481" ht="15.75" customHeight="1">
      <c r="H481" s="1"/>
    </row>
    <row r="482" ht="15.75" customHeight="1">
      <c r="H482" s="1"/>
    </row>
    <row r="483" ht="15.75" customHeight="1">
      <c r="H483" s="1"/>
    </row>
    <row r="484" ht="15.75" customHeight="1">
      <c r="H484" s="1"/>
    </row>
    <row r="485" ht="15.75" customHeight="1">
      <c r="H485" s="1"/>
    </row>
    <row r="486" ht="15.75" customHeight="1">
      <c r="H486" s="1"/>
    </row>
    <row r="487" ht="15.75" customHeight="1">
      <c r="H487" s="1"/>
    </row>
    <row r="488" ht="15.75" customHeight="1">
      <c r="H488" s="1"/>
    </row>
    <row r="489" ht="15.75" customHeight="1">
      <c r="H489" s="1"/>
    </row>
    <row r="490" ht="15.75" customHeight="1">
      <c r="H490" s="1"/>
    </row>
    <row r="491" ht="15.75" customHeight="1">
      <c r="H491" s="1"/>
    </row>
    <row r="492" ht="15.75" customHeight="1">
      <c r="H492" s="1"/>
    </row>
    <row r="493" ht="15.75" customHeight="1">
      <c r="H493" s="1"/>
    </row>
    <row r="494" ht="15.75" customHeight="1">
      <c r="H494" s="1"/>
    </row>
    <row r="495" ht="15.75" customHeight="1">
      <c r="H495" s="1"/>
    </row>
    <row r="496" ht="15.75" customHeight="1">
      <c r="H496" s="1"/>
    </row>
    <row r="497" ht="15.75" customHeight="1">
      <c r="H497" s="1"/>
    </row>
    <row r="498" ht="15.75" customHeight="1">
      <c r="H498" s="1"/>
    </row>
    <row r="499" ht="15.75" customHeight="1">
      <c r="H499" s="1"/>
    </row>
    <row r="500" ht="15.75" customHeight="1">
      <c r="H500" s="1"/>
    </row>
    <row r="501" ht="15.75" customHeight="1">
      <c r="H501" s="1"/>
    </row>
    <row r="502" ht="15.75" customHeight="1">
      <c r="H502" s="1"/>
    </row>
    <row r="503" ht="15.75" customHeight="1">
      <c r="H503" s="1"/>
    </row>
    <row r="504" ht="15.75" customHeight="1">
      <c r="H504" s="1"/>
    </row>
    <row r="505" ht="15.75" customHeight="1">
      <c r="H505" s="1"/>
    </row>
    <row r="506" ht="15.75" customHeight="1">
      <c r="H506" s="1"/>
    </row>
    <row r="507" ht="15.75" customHeight="1">
      <c r="H507" s="1"/>
    </row>
    <row r="508" ht="15.75" customHeight="1">
      <c r="H508" s="1"/>
    </row>
    <row r="509" ht="15.75" customHeight="1">
      <c r="H509" s="1"/>
    </row>
    <row r="510" ht="15.75" customHeight="1">
      <c r="H510" s="1"/>
    </row>
    <row r="511" ht="15.75" customHeight="1">
      <c r="H511" s="1"/>
    </row>
    <row r="512" ht="15.75" customHeight="1">
      <c r="H512" s="1"/>
    </row>
    <row r="513" ht="15.75" customHeight="1">
      <c r="H513" s="1"/>
    </row>
    <row r="514" ht="15.75" customHeight="1">
      <c r="H514" s="1"/>
    </row>
    <row r="515" ht="15.75" customHeight="1">
      <c r="H515" s="1"/>
    </row>
    <row r="516" ht="15.75" customHeight="1">
      <c r="H516" s="1"/>
    </row>
    <row r="517" ht="15.75" customHeight="1">
      <c r="H517" s="1"/>
    </row>
    <row r="518" ht="15.75" customHeight="1">
      <c r="H518" s="1"/>
    </row>
    <row r="519" ht="15.75" customHeight="1">
      <c r="H519" s="1"/>
    </row>
    <row r="520" ht="15.75" customHeight="1">
      <c r="H520" s="1"/>
    </row>
    <row r="521" ht="15.75" customHeight="1">
      <c r="H521" s="1"/>
    </row>
    <row r="522" ht="15.75" customHeight="1">
      <c r="H522" s="1"/>
    </row>
    <row r="523" ht="15.75" customHeight="1">
      <c r="H523" s="1"/>
    </row>
    <row r="524" ht="15.75" customHeight="1">
      <c r="H524" s="1"/>
    </row>
    <row r="525" ht="15.75" customHeight="1">
      <c r="H525" s="1"/>
    </row>
    <row r="526" ht="15.75" customHeight="1">
      <c r="H526" s="1"/>
    </row>
    <row r="527" ht="15.75" customHeight="1">
      <c r="H527" s="1"/>
    </row>
    <row r="528" ht="15.75" customHeight="1">
      <c r="H528" s="1"/>
    </row>
    <row r="529" ht="15.75" customHeight="1">
      <c r="H529" s="1"/>
    </row>
    <row r="530" ht="15.75" customHeight="1">
      <c r="H530" s="1"/>
    </row>
    <row r="531" ht="15.75" customHeight="1">
      <c r="H531" s="1"/>
    </row>
    <row r="532" ht="15.75" customHeight="1">
      <c r="H532" s="1"/>
    </row>
    <row r="533" ht="15.75" customHeight="1">
      <c r="H533" s="1"/>
    </row>
    <row r="534" ht="15.75" customHeight="1">
      <c r="H534" s="1"/>
    </row>
    <row r="535" ht="15.75" customHeight="1">
      <c r="H535" s="1"/>
    </row>
    <row r="536" ht="15.75" customHeight="1">
      <c r="H536" s="1"/>
    </row>
    <row r="537" ht="15.75" customHeight="1">
      <c r="H537" s="1"/>
    </row>
    <row r="538" ht="15.75" customHeight="1">
      <c r="H538" s="1"/>
    </row>
    <row r="539" ht="15.75" customHeight="1">
      <c r="H539" s="1"/>
    </row>
    <row r="540" ht="15.75" customHeight="1">
      <c r="H540" s="1"/>
    </row>
    <row r="541" ht="15.75" customHeight="1">
      <c r="H541" s="1"/>
    </row>
    <row r="542" ht="15.75" customHeight="1">
      <c r="H542" s="1"/>
    </row>
    <row r="543" ht="15.75" customHeight="1">
      <c r="H543" s="1"/>
    </row>
    <row r="544" ht="15.75" customHeight="1">
      <c r="H544" s="1"/>
    </row>
    <row r="545" ht="15.75" customHeight="1">
      <c r="H545" s="1"/>
    </row>
    <row r="546" ht="15.75" customHeight="1">
      <c r="H546" s="1"/>
    </row>
    <row r="547" ht="15.75" customHeight="1">
      <c r="H547" s="1"/>
    </row>
    <row r="548" ht="15.75" customHeight="1">
      <c r="H548" s="1"/>
    </row>
    <row r="549" ht="15.75" customHeight="1">
      <c r="H549" s="1"/>
    </row>
    <row r="550" ht="15.75" customHeight="1">
      <c r="H550" s="1"/>
    </row>
    <row r="551" ht="15.75" customHeight="1">
      <c r="H551" s="1"/>
    </row>
    <row r="552" ht="15.75" customHeight="1">
      <c r="H552" s="1"/>
    </row>
    <row r="553" ht="15.75" customHeight="1">
      <c r="H553" s="1"/>
    </row>
    <row r="554" ht="15.75" customHeight="1">
      <c r="H554" s="1"/>
    </row>
    <row r="555" ht="15.75" customHeight="1">
      <c r="H555" s="1"/>
    </row>
    <row r="556" ht="15.75" customHeight="1">
      <c r="H556" s="1"/>
    </row>
    <row r="557" ht="15.75" customHeight="1">
      <c r="H557" s="1"/>
    </row>
    <row r="558" ht="15.75" customHeight="1">
      <c r="H558" s="1"/>
    </row>
    <row r="559" ht="15.75" customHeight="1">
      <c r="H559" s="1"/>
    </row>
    <row r="560" ht="15.75" customHeight="1">
      <c r="H560" s="1"/>
    </row>
    <row r="561" ht="15.75" customHeight="1">
      <c r="H561" s="1"/>
    </row>
    <row r="562" ht="15.75" customHeight="1">
      <c r="H562" s="1"/>
    </row>
    <row r="563" ht="15.75" customHeight="1">
      <c r="H563" s="1"/>
    </row>
    <row r="564" ht="15.75" customHeight="1">
      <c r="H564" s="1"/>
    </row>
    <row r="565" ht="15.75" customHeight="1">
      <c r="H565" s="1"/>
    </row>
    <row r="566" ht="15.75" customHeight="1">
      <c r="H566" s="1"/>
    </row>
    <row r="567" ht="15.75" customHeight="1">
      <c r="H567" s="1"/>
    </row>
    <row r="568" ht="15.75" customHeight="1">
      <c r="H568" s="1"/>
    </row>
    <row r="569" ht="15.75" customHeight="1">
      <c r="H569" s="1"/>
    </row>
    <row r="570" ht="15.75" customHeight="1">
      <c r="H570" s="1"/>
    </row>
    <row r="571" ht="15.75" customHeight="1">
      <c r="H571" s="1"/>
    </row>
    <row r="572" ht="15.75" customHeight="1">
      <c r="H572" s="1"/>
    </row>
    <row r="573" ht="15.75" customHeight="1">
      <c r="H573" s="1"/>
    </row>
    <row r="574" ht="15.75" customHeight="1">
      <c r="H574" s="1"/>
    </row>
    <row r="575" ht="15.75" customHeight="1">
      <c r="H575" s="1"/>
    </row>
    <row r="576" ht="15.75" customHeight="1">
      <c r="H576" s="1"/>
    </row>
    <row r="577" ht="15.75" customHeight="1">
      <c r="H577" s="1"/>
    </row>
    <row r="578" ht="15.75" customHeight="1">
      <c r="H578" s="1"/>
    </row>
    <row r="579" ht="15.75" customHeight="1">
      <c r="H579" s="1"/>
    </row>
    <row r="580" ht="15.75" customHeight="1">
      <c r="H580" s="1"/>
    </row>
    <row r="581" ht="15.75" customHeight="1">
      <c r="H581" s="1"/>
    </row>
    <row r="582" ht="15.75" customHeight="1">
      <c r="H582" s="1"/>
    </row>
    <row r="583" ht="15.75" customHeight="1">
      <c r="H583" s="1"/>
    </row>
    <row r="584" ht="15.75" customHeight="1">
      <c r="H584" s="1"/>
    </row>
    <row r="585" ht="15.75" customHeight="1">
      <c r="H585" s="1"/>
    </row>
    <row r="586" ht="15.75" customHeight="1">
      <c r="H586" s="1"/>
    </row>
    <row r="587" ht="15.75" customHeight="1">
      <c r="H587" s="1"/>
    </row>
    <row r="588" ht="15.75" customHeight="1">
      <c r="H588" s="1"/>
    </row>
    <row r="589" ht="15.75" customHeight="1">
      <c r="H589" s="1"/>
    </row>
    <row r="590" ht="15.75" customHeight="1">
      <c r="H590" s="1"/>
    </row>
    <row r="591" ht="15.75" customHeight="1">
      <c r="H591" s="1"/>
    </row>
    <row r="592" ht="15.75" customHeight="1">
      <c r="H592" s="1"/>
    </row>
    <row r="593" ht="15.75" customHeight="1">
      <c r="H593" s="1"/>
    </row>
    <row r="594" ht="15.75" customHeight="1">
      <c r="H594" s="1"/>
    </row>
    <row r="595" ht="15.75" customHeight="1">
      <c r="H595" s="1"/>
    </row>
    <row r="596" ht="15.75" customHeight="1">
      <c r="H596" s="1"/>
    </row>
    <row r="597" ht="15.75" customHeight="1">
      <c r="H597" s="1"/>
    </row>
    <row r="598" ht="15.75" customHeight="1">
      <c r="H598" s="1"/>
    </row>
    <row r="599" ht="15.75" customHeight="1">
      <c r="H599" s="1"/>
    </row>
    <row r="600" ht="15.75" customHeight="1">
      <c r="H600" s="1"/>
    </row>
    <row r="601" ht="15.75" customHeight="1">
      <c r="H601" s="1"/>
    </row>
    <row r="602" ht="15.75" customHeight="1">
      <c r="H602" s="1"/>
    </row>
    <row r="603" ht="15.75" customHeight="1">
      <c r="H603" s="1"/>
    </row>
    <row r="604" ht="15.75" customHeight="1">
      <c r="H604" s="1"/>
    </row>
    <row r="605" ht="15.75" customHeight="1">
      <c r="H605" s="1"/>
    </row>
    <row r="606" ht="15.75" customHeight="1">
      <c r="H606" s="1"/>
    </row>
    <row r="607" ht="15.75" customHeight="1">
      <c r="H607" s="1"/>
    </row>
    <row r="608" ht="15.75" customHeight="1">
      <c r="H608" s="1"/>
    </row>
    <row r="609" ht="15.75" customHeight="1">
      <c r="H609" s="1"/>
    </row>
    <row r="610" ht="15.75" customHeight="1">
      <c r="H610" s="1"/>
    </row>
    <row r="611" ht="15.75" customHeight="1">
      <c r="H611" s="1"/>
    </row>
    <row r="612" ht="15.75" customHeight="1">
      <c r="H612" s="1"/>
    </row>
    <row r="613" ht="15.75" customHeight="1">
      <c r="H613" s="1"/>
    </row>
    <row r="614" ht="15.75" customHeight="1">
      <c r="H614" s="1"/>
    </row>
    <row r="615" ht="15.75" customHeight="1">
      <c r="H615" s="1"/>
    </row>
    <row r="616" ht="15.75" customHeight="1">
      <c r="H616" s="1"/>
    </row>
    <row r="617" ht="15.75" customHeight="1">
      <c r="H617" s="1"/>
    </row>
    <row r="618" ht="15.75" customHeight="1">
      <c r="H618" s="1"/>
    </row>
    <row r="619" ht="15.75" customHeight="1">
      <c r="H619" s="1"/>
    </row>
    <row r="620" ht="15.75" customHeight="1">
      <c r="H620" s="1"/>
    </row>
    <row r="621" ht="15.75" customHeight="1">
      <c r="H621" s="1"/>
    </row>
    <row r="622" ht="15.75" customHeight="1">
      <c r="H622" s="1"/>
    </row>
    <row r="623" ht="15.75" customHeight="1">
      <c r="H623" s="1"/>
    </row>
    <row r="624" ht="15.75" customHeight="1">
      <c r="H624" s="1"/>
    </row>
    <row r="625" ht="15.75" customHeight="1">
      <c r="H625" s="1"/>
    </row>
    <row r="626" ht="15.75" customHeight="1">
      <c r="H626" s="1"/>
    </row>
    <row r="627" ht="15.75" customHeight="1">
      <c r="H627" s="1"/>
    </row>
    <row r="628" ht="15.75" customHeight="1">
      <c r="H628" s="1"/>
    </row>
    <row r="629" ht="15.75" customHeight="1">
      <c r="H629" s="1"/>
    </row>
    <row r="630" ht="15.75" customHeight="1">
      <c r="H630" s="1"/>
    </row>
    <row r="631" ht="15.75" customHeight="1">
      <c r="H631" s="1"/>
    </row>
    <row r="632" ht="15.75" customHeight="1">
      <c r="H632" s="1"/>
    </row>
    <row r="633" ht="15.75" customHeight="1">
      <c r="H633" s="1"/>
    </row>
    <row r="634" ht="15.75" customHeight="1">
      <c r="H634" s="1"/>
    </row>
    <row r="635" ht="15.75" customHeight="1">
      <c r="H635" s="1"/>
    </row>
    <row r="636" ht="15.75" customHeight="1">
      <c r="H636" s="1"/>
    </row>
    <row r="637" ht="15.75" customHeight="1">
      <c r="H637" s="1"/>
    </row>
    <row r="638" ht="15.75" customHeight="1">
      <c r="H638" s="1"/>
    </row>
    <row r="639" ht="15.75" customHeight="1">
      <c r="H639" s="1"/>
    </row>
    <row r="640" ht="15.75" customHeight="1">
      <c r="H640" s="1"/>
    </row>
    <row r="641" ht="15.75" customHeight="1">
      <c r="H641" s="1"/>
    </row>
    <row r="642" ht="15.75" customHeight="1">
      <c r="H642" s="1"/>
    </row>
    <row r="643" ht="15.75" customHeight="1">
      <c r="H643" s="1"/>
    </row>
    <row r="644" ht="15.75" customHeight="1">
      <c r="H644" s="1"/>
    </row>
    <row r="645" ht="15.75" customHeight="1">
      <c r="H645" s="1"/>
    </row>
    <row r="646" ht="15.75" customHeight="1">
      <c r="H646" s="1"/>
    </row>
    <row r="647" ht="15.75" customHeight="1">
      <c r="H647" s="1"/>
    </row>
    <row r="648" ht="15.75" customHeight="1">
      <c r="H648" s="1"/>
    </row>
    <row r="649" ht="15.75" customHeight="1">
      <c r="H649" s="1"/>
    </row>
    <row r="650" ht="15.75" customHeight="1">
      <c r="H650" s="1"/>
    </row>
    <row r="651" ht="15.75" customHeight="1">
      <c r="H651" s="1"/>
    </row>
    <row r="652" ht="15.75" customHeight="1">
      <c r="H652" s="1"/>
    </row>
    <row r="653" ht="15.75" customHeight="1">
      <c r="H653" s="1"/>
    </row>
    <row r="654" ht="15.75" customHeight="1">
      <c r="H654" s="1"/>
    </row>
    <row r="655" ht="15.75" customHeight="1">
      <c r="H655" s="1"/>
    </row>
    <row r="656" ht="15.75" customHeight="1">
      <c r="H656" s="1"/>
    </row>
    <row r="657" ht="15.75" customHeight="1">
      <c r="H657" s="1"/>
    </row>
    <row r="658" ht="15.75" customHeight="1">
      <c r="H658" s="1"/>
    </row>
    <row r="659" ht="15.75" customHeight="1">
      <c r="H659" s="1"/>
    </row>
    <row r="660" ht="15.75" customHeight="1">
      <c r="H660" s="1"/>
    </row>
    <row r="661" ht="15.75" customHeight="1">
      <c r="H661" s="1"/>
    </row>
    <row r="662" ht="15.75" customHeight="1">
      <c r="H662" s="1"/>
    </row>
    <row r="663" ht="15.75" customHeight="1">
      <c r="H663" s="1"/>
    </row>
    <row r="664" ht="15.75" customHeight="1">
      <c r="H664" s="1"/>
    </row>
    <row r="665" ht="15.75" customHeight="1">
      <c r="H665" s="1"/>
    </row>
    <row r="666" ht="15.75" customHeight="1">
      <c r="H666" s="1"/>
    </row>
    <row r="667" ht="15.75" customHeight="1">
      <c r="H667" s="1"/>
    </row>
    <row r="668" ht="15.75" customHeight="1">
      <c r="H668" s="1"/>
    </row>
    <row r="669" ht="15.75" customHeight="1">
      <c r="H669" s="1"/>
    </row>
    <row r="670" ht="15.75" customHeight="1">
      <c r="H670" s="1"/>
    </row>
    <row r="671" ht="15.75" customHeight="1">
      <c r="H671" s="1"/>
    </row>
    <row r="672" ht="15.75" customHeight="1">
      <c r="H672" s="1"/>
    </row>
    <row r="673" ht="15.75" customHeight="1">
      <c r="H673" s="1"/>
    </row>
    <row r="674" ht="15.75" customHeight="1">
      <c r="H674" s="1"/>
    </row>
    <row r="675" ht="15.75" customHeight="1">
      <c r="H675" s="1"/>
    </row>
    <row r="676" ht="15.75" customHeight="1">
      <c r="H676" s="1"/>
    </row>
    <row r="677" ht="15.75" customHeight="1">
      <c r="H677" s="1"/>
    </row>
    <row r="678" ht="15.75" customHeight="1">
      <c r="H678" s="1"/>
    </row>
    <row r="679" ht="15.75" customHeight="1">
      <c r="H679" s="1"/>
    </row>
    <row r="680" ht="15.75" customHeight="1">
      <c r="H680" s="1"/>
    </row>
    <row r="681" ht="15.75" customHeight="1">
      <c r="H681" s="1"/>
    </row>
    <row r="682" ht="15.75" customHeight="1">
      <c r="H682" s="1"/>
    </row>
    <row r="683" ht="15.75" customHeight="1">
      <c r="H683" s="1"/>
    </row>
    <row r="684" ht="15.75" customHeight="1">
      <c r="H684" s="1"/>
    </row>
    <row r="685" ht="15.75" customHeight="1">
      <c r="H685" s="1"/>
    </row>
    <row r="686" ht="15.75" customHeight="1">
      <c r="H686" s="1"/>
    </row>
    <row r="687" ht="15.75" customHeight="1">
      <c r="H687" s="1"/>
    </row>
    <row r="688" ht="15.75" customHeight="1">
      <c r="H688" s="1"/>
    </row>
    <row r="689" ht="15.75" customHeight="1">
      <c r="H689" s="1"/>
    </row>
    <row r="690" ht="15.75" customHeight="1">
      <c r="H690" s="1"/>
    </row>
    <row r="691" ht="15.75" customHeight="1">
      <c r="H691" s="1"/>
    </row>
    <row r="692" ht="15.75" customHeight="1">
      <c r="H692" s="1"/>
    </row>
    <row r="693" ht="15.75" customHeight="1">
      <c r="H693" s="1"/>
    </row>
    <row r="694" ht="15.75" customHeight="1">
      <c r="H694" s="1"/>
    </row>
    <row r="695" ht="15.75" customHeight="1">
      <c r="H695" s="1"/>
    </row>
    <row r="696" ht="15.75" customHeight="1">
      <c r="H696" s="1"/>
    </row>
    <row r="697" ht="15.75" customHeight="1">
      <c r="H697" s="1"/>
    </row>
    <row r="698" ht="15.75" customHeight="1">
      <c r="H698" s="1"/>
    </row>
    <row r="699" ht="15.75" customHeight="1">
      <c r="H699" s="1"/>
    </row>
    <row r="700" ht="15.75" customHeight="1">
      <c r="H700" s="1"/>
    </row>
    <row r="701" ht="15.75" customHeight="1">
      <c r="H701" s="1"/>
    </row>
    <row r="702" ht="15.75" customHeight="1">
      <c r="H702" s="1"/>
    </row>
    <row r="703" ht="15.75" customHeight="1">
      <c r="H703" s="1"/>
    </row>
    <row r="704" ht="15.75" customHeight="1">
      <c r="H704" s="1"/>
    </row>
    <row r="705" ht="15.75" customHeight="1">
      <c r="H705" s="1"/>
    </row>
    <row r="706" ht="15.75" customHeight="1">
      <c r="H706" s="1"/>
    </row>
    <row r="707" ht="15.75" customHeight="1">
      <c r="H707" s="1"/>
    </row>
    <row r="708" ht="15.75" customHeight="1">
      <c r="H708" s="1"/>
    </row>
    <row r="709" ht="15.75" customHeight="1">
      <c r="H709" s="1"/>
    </row>
    <row r="710" ht="15.75" customHeight="1">
      <c r="H710" s="1"/>
    </row>
    <row r="711" ht="15.75" customHeight="1">
      <c r="H711" s="1"/>
    </row>
    <row r="712" ht="15.75" customHeight="1">
      <c r="H712" s="1"/>
    </row>
    <row r="713" ht="15.75" customHeight="1">
      <c r="H713" s="1"/>
    </row>
    <row r="714" ht="15.75" customHeight="1">
      <c r="H714" s="1"/>
    </row>
    <row r="715" ht="15.75" customHeight="1">
      <c r="H715" s="1"/>
    </row>
    <row r="716" ht="15.75" customHeight="1">
      <c r="H716" s="1"/>
    </row>
    <row r="717" ht="15.75" customHeight="1">
      <c r="H717" s="1"/>
    </row>
    <row r="718" ht="15.75" customHeight="1">
      <c r="H718" s="1"/>
    </row>
    <row r="719" ht="15.75" customHeight="1">
      <c r="H719" s="1"/>
    </row>
    <row r="720" ht="15.75" customHeight="1">
      <c r="H720" s="1"/>
    </row>
    <row r="721" ht="15.75" customHeight="1">
      <c r="H721" s="1"/>
    </row>
    <row r="722" ht="15.75" customHeight="1">
      <c r="H722" s="1"/>
    </row>
    <row r="723" ht="15.75" customHeight="1">
      <c r="H723" s="1"/>
    </row>
    <row r="724" ht="15.75" customHeight="1">
      <c r="H724" s="1"/>
    </row>
    <row r="725" ht="15.75" customHeight="1">
      <c r="H725" s="1"/>
    </row>
    <row r="726" ht="15.75" customHeight="1">
      <c r="H726" s="1"/>
    </row>
    <row r="727" ht="15.75" customHeight="1">
      <c r="H727" s="1"/>
    </row>
    <row r="728" ht="15.75" customHeight="1">
      <c r="H728" s="1"/>
    </row>
    <row r="729" ht="15.75" customHeight="1">
      <c r="H729" s="1"/>
    </row>
    <row r="730" ht="15.75" customHeight="1">
      <c r="H730" s="1"/>
    </row>
    <row r="731" ht="15.75" customHeight="1">
      <c r="H731" s="1"/>
    </row>
    <row r="732" ht="15.75" customHeight="1">
      <c r="H732" s="1"/>
    </row>
    <row r="733" ht="15.75" customHeight="1">
      <c r="H733" s="1"/>
    </row>
    <row r="734" ht="15.75" customHeight="1">
      <c r="H734" s="1"/>
    </row>
    <row r="735" ht="15.75" customHeight="1">
      <c r="H735" s="1"/>
    </row>
    <row r="736" ht="15.75" customHeight="1">
      <c r="H736" s="1"/>
    </row>
    <row r="737" ht="15.75" customHeight="1">
      <c r="H737" s="1"/>
    </row>
    <row r="738" ht="15.75" customHeight="1">
      <c r="H738" s="1"/>
    </row>
    <row r="739" ht="15.75" customHeight="1">
      <c r="H739" s="1"/>
    </row>
    <row r="740" ht="15.75" customHeight="1">
      <c r="H740" s="1"/>
    </row>
    <row r="741" ht="15.75" customHeight="1">
      <c r="H741" s="1"/>
    </row>
    <row r="742" ht="15.75" customHeight="1">
      <c r="H742" s="1"/>
    </row>
    <row r="743" ht="15.75" customHeight="1">
      <c r="H743" s="1"/>
    </row>
    <row r="744" ht="15.75" customHeight="1">
      <c r="H744" s="1"/>
    </row>
    <row r="745" ht="15.75" customHeight="1">
      <c r="H745" s="1"/>
    </row>
    <row r="746" ht="15.75" customHeight="1">
      <c r="H746" s="1"/>
    </row>
    <row r="747" ht="15.75" customHeight="1">
      <c r="H747" s="1"/>
    </row>
    <row r="748" ht="15.75" customHeight="1">
      <c r="H748" s="1"/>
    </row>
    <row r="749" ht="15.75" customHeight="1">
      <c r="H749" s="1"/>
    </row>
    <row r="750" ht="15.75" customHeight="1">
      <c r="H750" s="1"/>
    </row>
    <row r="751" ht="15.75" customHeight="1">
      <c r="H751" s="1"/>
    </row>
    <row r="752" ht="15.75" customHeight="1">
      <c r="H752" s="1"/>
    </row>
    <row r="753" ht="15.75" customHeight="1">
      <c r="H753" s="1"/>
    </row>
    <row r="754" ht="15.75" customHeight="1">
      <c r="H754" s="1"/>
    </row>
    <row r="755" ht="15.75" customHeight="1">
      <c r="H755" s="1"/>
    </row>
    <row r="756" ht="15.75" customHeight="1">
      <c r="H756" s="1"/>
    </row>
    <row r="757" ht="15.75" customHeight="1">
      <c r="H757" s="1"/>
    </row>
    <row r="758" ht="15.75" customHeight="1">
      <c r="H758" s="1"/>
    </row>
    <row r="759" ht="15.75" customHeight="1">
      <c r="H759" s="1"/>
    </row>
    <row r="760" ht="15.75" customHeight="1">
      <c r="H760" s="1"/>
    </row>
    <row r="761" ht="15.75" customHeight="1">
      <c r="H761" s="1"/>
    </row>
    <row r="762" ht="15.75" customHeight="1">
      <c r="H762" s="1"/>
    </row>
    <row r="763" ht="15.75" customHeight="1">
      <c r="H763" s="1"/>
    </row>
    <row r="764" ht="15.75" customHeight="1">
      <c r="H764" s="1"/>
    </row>
    <row r="765" ht="15.75" customHeight="1">
      <c r="H765" s="1"/>
    </row>
    <row r="766" ht="15.75" customHeight="1">
      <c r="H766" s="1"/>
    </row>
    <row r="767" ht="15.75" customHeight="1">
      <c r="H767" s="1"/>
    </row>
    <row r="768" ht="15.75" customHeight="1">
      <c r="H768" s="1"/>
    </row>
    <row r="769" ht="15.75" customHeight="1">
      <c r="H769" s="1"/>
    </row>
    <row r="770" ht="15.75" customHeight="1">
      <c r="H770" s="1"/>
    </row>
    <row r="771" ht="15.75" customHeight="1">
      <c r="H771" s="1"/>
    </row>
    <row r="772" ht="15.75" customHeight="1">
      <c r="H772" s="1"/>
    </row>
    <row r="773" ht="15.75" customHeight="1">
      <c r="H773" s="1"/>
    </row>
    <row r="774" ht="15.75" customHeight="1">
      <c r="H774" s="1"/>
    </row>
    <row r="775" ht="15.75" customHeight="1">
      <c r="H775" s="1"/>
    </row>
    <row r="776" ht="15.75" customHeight="1">
      <c r="H776" s="1"/>
    </row>
    <row r="777" ht="15.75" customHeight="1">
      <c r="H777" s="1"/>
    </row>
    <row r="778" ht="15.75" customHeight="1">
      <c r="H778" s="1"/>
    </row>
    <row r="779" ht="15.75" customHeight="1">
      <c r="H779" s="1"/>
    </row>
    <row r="780" ht="15.75" customHeight="1">
      <c r="H780" s="1"/>
    </row>
    <row r="781" ht="15.75" customHeight="1">
      <c r="H781" s="1"/>
    </row>
    <row r="782" ht="15.75" customHeight="1">
      <c r="H782" s="1"/>
    </row>
    <row r="783" ht="15.75" customHeight="1">
      <c r="H783" s="1"/>
    </row>
    <row r="784" ht="15.75" customHeight="1">
      <c r="H784" s="1"/>
    </row>
    <row r="785" ht="15.75" customHeight="1">
      <c r="H785" s="1"/>
    </row>
    <row r="786" ht="15.75" customHeight="1">
      <c r="H786" s="1"/>
    </row>
    <row r="787" ht="15.75" customHeight="1">
      <c r="H787" s="1"/>
    </row>
    <row r="788" ht="15.75" customHeight="1">
      <c r="H788" s="1"/>
    </row>
    <row r="789" ht="15.75" customHeight="1">
      <c r="H789" s="1"/>
    </row>
    <row r="790" ht="15.75" customHeight="1">
      <c r="H790" s="1"/>
    </row>
    <row r="791" ht="15.75" customHeight="1">
      <c r="H791" s="1"/>
    </row>
    <row r="792" ht="15.75" customHeight="1">
      <c r="H792" s="1"/>
    </row>
    <row r="793" ht="15.75" customHeight="1">
      <c r="H793" s="1"/>
    </row>
    <row r="794" ht="15.75" customHeight="1">
      <c r="H794" s="1"/>
    </row>
    <row r="795" ht="15.75" customHeight="1">
      <c r="H795" s="1"/>
    </row>
    <row r="796" ht="15.75" customHeight="1">
      <c r="H796" s="1"/>
    </row>
    <row r="797" ht="15.75" customHeight="1">
      <c r="H797" s="1"/>
    </row>
    <row r="798" ht="15.75" customHeight="1">
      <c r="H798" s="1"/>
    </row>
    <row r="799" ht="15.75" customHeight="1">
      <c r="H799" s="1"/>
    </row>
    <row r="800" ht="15.75" customHeight="1">
      <c r="H800" s="1"/>
    </row>
    <row r="801" ht="15.75" customHeight="1">
      <c r="H801" s="1"/>
    </row>
    <row r="802" ht="15.75" customHeight="1">
      <c r="H802" s="1"/>
    </row>
    <row r="803" ht="15.75" customHeight="1">
      <c r="H803" s="1"/>
    </row>
    <row r="804" ht="15.75" customHeight="1">
      <c r="H804" s="1"/>
    </row>
    <row r="805" ht="15.75" customHeight="1">
      <c r="H805" s="1"/>
    </row>
    <row r="806" ht="15.75" customHeight="1">
      <c r="H806" s="1"/>
    </row>
    <row r="807" ht="15.75" customHeight="1">
      <c r="H807" s="1"/>
    </row>
    <row r="808" ht="15.75" customHeight="1">
      <c r="H808" s="1"/>
    </row>
    <row r="809" ht="15.75" customHeight="1">
      <c r="H809" s="1"/>
    </row>
    <row r="810" ht="15.75" customHeight="1">
      <c r="H810" s="1"/>
    </row>
    <row r="811" ht="15.75" customHeight="1">
      <c r="H811" s="1"/>
    </row>
    <row r="812" ht="15.75" customHeight="1">
      <c r="H812" s="1"/>
    </row>
    <row r="813" ht="15.75" customHeight="1">
      <c r="H813" s="1"/>
    </row>
    <row r="814" ht="15.75" customHeight="1">
      <c r="H814" s="1"/>
    </row>
    <row r="815" ht="15.75" customHeight="1">
      <c r="H815" s="1"/>
    </row>
    <row r="816" ht="15.75" customHeight="1">
      <c r="H816" s="1"/>
    </row>
    <row r="817" ht="15.75" customHeight="1">
      <c r="H817" s="1"/>
    </row>
    <row r="818" ht="15.75" customHeight="1">
      <c r="H818" s="1"/>
    </row>
    <row r="819" ht="15.75" customHeight="1">
      <c r="H819" s="1"/>
    </row>
    <row r="820" ht="15.75" customHeight="1">
      <c r="H820" s="1"/>
    </row>
    <row r="821" ht="15.75" customHeight="1">
      <c r="H821" s="1"/>
    </row>
    <row r="822" ht="15.75" customHeight="1">
      <c r="H822" s="1"/>
    </row>
    <row r="823" ht="15.75" customHeight="1">
      <c r="H823" s="1"/>
    </row>
    <row r="824" ht="15.75" customHeight="1">
      <c r="H824" s="1"/>
    </row>
    <row r="825" ht="15.75" customHeight="1">
      <c r="H825" s="1"/>
    </row>
    <row r="826" ht="15.75" customHeight="1">
      <c r="H826" s="1"/>
    </row>
    <row r="827" ht="15.75" customHeight="1">
      <c r="H827" s="1"/>
    </row>
    <row r="828" ht="15.75" customHeight="1">
      <c r="H828" s="1"/>
    </row>
    <row r="829" ht="15.75" customHeight="1">
      <c r="H829" s="1"/>
    </row>
    <row r="830" ht="15.75" customHeight="1">
      <c r="H830" s="1"/>
    </row>
    <row r="831" ht="15.75" customHeight="1">
      <c r="H831" s="1"/>
    </row>
    <row r="832" ht="15.75" customHeight="1">
      <c r="H832" s="1"/>
    </row>
    <row r="833" ht="15.75" customHeight="1">
      <c r="H833" s="1"/>
    </row>
    <row r="834" ht="15.75" customHeight="1">
      <c r="H834" s="1"/>
    </row>
    <row r="835" ht="15.75" customHeight="1">
      <c r="H835" s="1"/>
    </row>
    <row r="836" ht="15.75" customHeight="1">
      <c r="H836" s="1"/>
    </row>
    <row r="837" ht="15.75" customHeight="1">
      <c r="H837" s="1"/>
    </row>
    <row r="838" ht="15.75" customHeight="1">
      <c r="H838" s="1"/>
    </row>
    <row r="839" ht="15.75" customHeight="1">
      <c r="H839" s="1"/>
    </row>
    <row r="840" ht="15.75" customHeight="1">
      <c r="H840" s="1"/>
    </row>
    <row r="841" ht="15.75" customHeight="1">
      <c r="H841" s="1"/>
    </row>
    <row r="842" ht="15.75" customHeight="1">
      <c r="H842" s="1"/>
    </row>
    <row r="843" ht="15.75" customHeight="1">
      <c r="H843" s="1"/>
    </row>
    <row r="844" ht="15.75" customHeight="1">
      <c r="H844" s="1"/>
    </row>
    <row r="845" ht="15.75" customHeight="1">
      <c r="H845" s="1"/>
    </row>
    <row r="846" ht="15.75" customHeight="1">
      <c r="H846" s="1"/>
    </row>
    <row r="847" ht="15.75" customHeight="1">
      <c r="H847" s="1"/>
    </row>
    <row r="848" ht="15.75" customHeight="1">
      <c r="H848" s="1"/>
    </row>
    <row r="849" ht="15.75" customHeight="1">
      <c r="H849" s="1"/>
    </row>
    <row r="850" ht="15.75" customHeight="1">
      <c r="H850" s="1"/>
    </row>
    <row r="851" ht="15.75" customHeight="1">
      <c r="H851" s="1"/>
    </row>
    <row r="852" ht="15.75" customHeight="1">
      <c r="H852" s="1"/>
    </row>
    <row r="853" ht="15.75" customHeight="1">
      <c r="H853" s="1"/>
    </row>
    <row r="854" ht="15.75" customHeight="1">
      <c r="H854" s="1"/>
    </row>
    <row r="855" ht="15.75" customHeight="1">
      <c r="H855" s="1"/>
    </row>
    <row r="856" ht="15.75" customHeight="1">
      <c r="H856" s="1"/>
    </row>
    <row r="857" ht="15.75" customHeight="1">
      <c r="H857" s="1"/>
    </row>
    <row r="858" ht="15.75" customHeight="1">
      <c r="H858" s="1"/>
    </row>
    <row r="859" ht="15.75" customHeight="1">
      <c r="H859" s="1"/>
    </row>
    <row r="860" ht="15.75" customHeight="1">
      <c r="H860" s="1"/>
    </row>
    <row r="861" ht="15.75" customHeight="1">
      <c r="H861" s="1"/>
    </row>
    <row r="862" ht="15.75" customHeight="1">
      <c r="H862" s="1"/>
    </row>
    <row r="863" ht="15.75" customHeight="1">
      <c r="H863" s="1"/>
    </row>
    <row r="864" ht="15.75" customHeight="1">
      <c r="H864" s="1"/>
    </row>
    <row r="865" ht="15.75" customHeight="1">
      <c r="H865" s="1"/>
    </row>
    <row r="866" ht="15.75" customHeight="1">
      <c r="H866" s="1"/>
    </row>
    <row r="867" ht="15.75" customHeight="1">
      <c r="H867" s="1"/>
    </row>
    <row r="868" ht="15.75" customHeight="1">
      <c r="H868" s="1"/>
    </row>
    <row r="869" ht="15.75" customHeight="1">
      <c r="H869" s="1"/>
    </row>
    <row r="870" ht="15.75" customHeight="1">
      <c r="H870" s="1"/>
    </row>
    <row r="871" ht="15.75" customHeight="1">
      <c r="H871" s="1"/>
    </row>
    <row r="872" ht="15.75" customHeight="1">
      <c r="H872" s="1"/>
    </row>
    <row r="873" ht="15.75" customHeight="1">
      <c r="H873" s="1"/>
    </row>
    <row r="874" ht="15.75" customHeight="1">
      <c r="H874" s="1"/>
    </row>
    <row r="875" ht="15.75" customHeight="1">
      <c r="H875" s="1"/>
    </row>
    <row r="876" ht="15.75" customHeight="1">
      <c r="H876" s="1"/>
    </row>
    <row r="877" ht="15.75" customHeight="1">
      <c r="H877" s="1"/>
    </row>
    <row r="878" ht="15.75" customHeight="1">
      <c r="H878" s="1"/>
    </row>
    <row r="879" ht="15.75" customHeight="1">
      <c r="H879" s="1"/>
    </row>
    <row r="880" ht="15.75" customHeight="1">
      <c r="H880" s="1"/>
    </row>
    <row r="881" ht="15.75" customHeight="1">
      <c r="H881" s="1"/>
    </row>
    <row r="882" ht="15.75" customHeight="1">
      <c r="H882" s="1"/>
    </row>
    <row r="883" ht="15.75" customHeight="1">
      <c r="H883" s="1"/>
    </row>
    <row r="884" ht="15.75" customHeight="1">
      <c r="H884" s="1"/>
    </row>
    <row r="885" ht="15.75" customHeight="1">
      <c r="H885" s="1"/>
    </row>
    <row r="886" ht="15.75" customHeight="1">
      <c r="H886" s="1"/>
    </row>
    <row r="887" ht="15.75" customHeight="1">
      <c r="H887" s="1"/>
    </row>
    <row r="888" ht="15.75" customHeight="1">
      <c r="H888" s="1"/>
    </row>
    <row r="889" ht="15.75" customHeight="1">
      <c r="H889" s="1"/>
    </row>
    <row r="890" ht="15.75" customHeight="1">
      <c r="H890" s="1"/>
    </row>
    <row r="891" ht="15.75" customHeight="1">
      <c r="H891" s="1"/>
    </row>
    <row r="892" ht="15.75" customHeight="1">
      <c r="H892" s="1"/>
    </row>
    <row r="893" ht="15.75" customHeight="1">
      <c r="H893" s="1"/>
    </row>
    <row r="894" ht="15.75" customHeight="1">
      <c r="H894" s="1"/>
    </row>
    <row r="895" ht="15.75" customHeight="1">
      <c r="H895" s="1"/>
    </row>
    <row r="896" ht="15.75" customHeight="1">
      <c r="H896" s="1"/>
    </row>
    <row r="897" ht="15.75" customHeight="1">
      <c r="H897" s="1"/>
    </row>
    <row r="898" ht="15.75" customHeight="1">
      <c r="H898" s="1"/>
    </row>
    <row r="899" ht="15.75" customHeight="1">
      <c r="H899" s="1"/>
    </row>
    <row r="900" ht="15.75" customHeight="1">
      <c r="H900" s="1"/>
    </row>
    <row r="901" ht="15.75" customHeight="1">
      <c r="H901" s="1"/>
    </row>
    <row r="902" ht="15.75" customHeight="1">
      <c r="H902" s="1"/>
    </row>
    <row r="903" ht="15.75" customHeight="1">
      <c r="H903" s="1"/>
    </row>
    <row r="904" ht="15.75" customHeight="1">
      <c r="H904" s="1"/>
    </row>
    <row r="905" ht="15.75" customHeight="1">
      <c r="H905" s="1"/>
    </row>
    <row r="906" ht="15.75" customHeight="1">
      <c r="H906" s="1"/>
    </row>
    <row r="907" ht="15.75" customHeight="1">
      <c r="H907" s="1"/>
    </row>
    <row r="908" ht="15.75" customHeight="1">
      <c r="H908" s="1"/>
    </row>
    <row r="909" ht="15.75" customHeight="1">
      <c r="H909" s="1"/>
    </row>
    <row r="910" ht="15.75" customHeight="1">
      <c r="H910" s="1"/>
    </row>
    <row r="911" ht="15.75" customHeight="1">
      <c r="H911" s="1"/>
    </row>
    <row r="912" ht="15.75" customHeight="1">
      <c r="H912" s="1"/>
    </row>
    <row r="913" ht="15.75" customHeight="1">
      <c r="H913" s="1"/>
    </row>
    <row r="914" ht="15.75" customHeight="1">
      <c r="H914" s="1"/>
    </row>
    <row r="915" ht="15.75" customHeight="1">
      <c r="H915" s="1"/>
    </row>
    <row r="916" ht="15.75" customHeight="1">
      <c r="H916" s="1"/>
    </row>
    <row r="917" ht="15.75" customHeight="1">
      <c r="H917" s="1"/>
    </row>
    <row r="918" ht="15.75" customHeight="1">
      <c r="H918" s="1"/>
    </row>
    <row r="919" ht="15.75" customHeight="1">
      <c r="H919" s="1"/>
    </row>
    <row r="920" ht="15.75" customHeight="1">
      <c r="H920" s="1"/>
    </row>
    <row r="921" ht="15.75" customHeight="1">
      <c r="H921" s="1"/>
    </row>
    <row r="922" ht="15.75" customHeight="1">
      <c r="H922" s="1"/>
    </row>
    <row r="923" ht="15.75" customHeight="1">
      <c r="H923" s="1"/>
    </row>
    <row r="924" ht="15.75" customHeight="1">
      <c r="H924" s="1"/>
    </row>
    <row r="925" ht="15.75" customHeight="1">
      <c r="H925" s="1"/>
    </row>
    <row r="926" ht="15.75" customHeight="1">
      <c r="H926" s="1"/>
    </row>
    <row r="927" ht="15.75" customHeight="1">
      <c r="H927" s="1"/>
    </row>
    <row r="928" ht="15.75" customHeight="1">
      <c r="H928" s="1"/>
    </row>
    <row r="929" ht="15.75" customHeight="1">
      <c r="H929" s="1"/>
    </row>
    <row r="930" ht="15.75" customHeight="1">
      <c r="H930" s="1"/>
    </row>
    <row r="931" ht="15.75" customHeight="1">
      <c r="H931" s="1"/>
    </row>
    <row r="932" ht="15.75" customHeight="1">
      <c r="H932" s="1"/>
    </row>
    <row r="933" ht="15.75" customHeight="1">
      <c r="H933" s="1"/>
    </row>
    <row r="934" ht="15.75" customHeight="1">
      <c r="H934" s="1"/>
    </row>
    <row r="935" ht="15.75" customHeight="1">
      <c r="H935" s="1"/>
    </row>
    <row r="936" ht="15.75" customHeight="1">
      <c r="H936" s="1"/>
    </row>
    <row r="937" ht="15.75" customHeight="1">
      <c r="H937" s="1"/>
    </row>
    <row r="938" ht="15.75" customHeight="1">
      <c r="H938" s="1"/>
    </row>
    <row r="939" ht="15.75" customHeight="1">
      <c r="H939" s="1"/>
    </row>
    <row r="940" ht="15.75" customHeight="1">
      <c r="H940" s="1"/>
    </row>
    <row r="941" ht="15.75" customHeight="1">
      <c r="H941" s="1"/>
    </row>
    <row r="942" ht="15.75" customHeight="1">
      <c r="H942" s="1"/>
    </row>
    <row r="943" ht="15.75" customHeight="1">
      <c r="H943" s="1"/>
    </row>
    <row r="944" ht="15.75" customHeight="1">
      <c r="H944" s="1"/>
    </row>
    <row r="945" ht="15.75" customHeight="1">
      <c r="H945" s="1"/>
    </row>
    <row r="946" ht="15.75" customHeight="1">
      <c r="H946" s="1"/>
    </row>
    <row r="947" ht="15.75" customHeight="1">
      <c r="H947" s="1"/>
    </row>
    <row r="948" ht="15.75" customHeight="1">
      <c r="H948" s="1"/>
    </row>
    <row r="949" ht="15.75" customHeight="1">
      <c r="H949" s="1"/>
    </row>
    <row r="950" ht="15.75" customHeight="1">
      <c r="H950" s="1"/>
    </row>
    <row r="951" ht="15.75" customHeight="1">
      <c r="H951" s="1"/>
    </row>
    <row r="952" ht="15.75" customHeight="1">
      <c r="H952" s="1"/>
    </row>
    <row r="953" ht="15.75" customHeight="1">
      <c r="H953" s="1"/>
    </row>
    <row r="954" ht="15.75" customHeight="1">
      <c r="H954" s="1"/>
    </row>
    <row r="955" ht="15.75" customHeight="1">
      <c r="H955" s="1"/>
    </row>
    <row r="956" ht="15.75" customHeight="1">
      <c r="H956" s="1"/>
    </row>
    <row r="957" ht="15.75" customHeight="1">
      <c r="H957" s="1"/>
    </row>
    <row r="958" ht="15.75" customHeight="1">
      <c r="H958" s="1"/>
    </row>
    <row r="959" ht="15.75" customHeight="1">
      <c r="H959" s="1"/>
    </row>
    <row r="960" ht="15.75" customHeight="1">
      <c r="H960" s="1"/>
    </row>
    <row r="961" ht="15.75" customHeight="1">
      <c r="H961" s="1"/>
    </row>
    <row r="962" ht="15.75" customHeight="1">
      <c r="H962" s="1"/>
    </row>
    <row r="963" ht="15.75" customHeight="1">
      <c r="H963" s="1"/>
    </row>
    <row r="964" ht="15.75" customHeight="1">
      <c r="H964" s="1"/>
    </row>
    <row r="965" ht="15.75" customHeight="1">
      <c r="H965" s="1"/>
    </row>
    <row r="966" ht="15.75" customHeight="1">
      <c r="H966" s="1"/>
    </row>
    <row r="967" ht="15.75" customHeight="1">
      <c r="H967" s="1"/>
    </row>
    <row r="968" ht="15.75" customHeight="1">
      <c r="H968" s="1"/>
    </row>
    <row r="969" ht="15.75" customHeight="1">
      <c r="H969" s="1"/>
    </row>
    <row r="970" ht="15.75" customHeight="1">
      <c r="H970" s="1"/>
    </row>
    <row r="971" ht="15.75" customHeight="1">
      <c r="H971" s="1"/>
    </row>
    <row r="972" ht="15.75" customHeight="1">
      <c r="H972" s="1"/>
    </row>
    <row r="973" ht="15.75" customHeight="1">
      <c r="H973" s="1"/>
    </row>
    <row r="974" ht="15.75" customHeight="1">
      <c r="H974" s="1"/>
    </row>
    <row r="975" ht="15.75" customHeight="1">
      <c r="H975" s="1"/>
    </row>
    <row r="976" ht="15.75" customHeight="1">
      <c r="H976" s="1"/>
    </row>
    <row r="977" ht="15.75" customHeight="1">
      <c r="H977" s="1"/>
    </row>
    <row r="978" ht="15.75" customHeight="1">
      <c r="H978" s="1"/>
    </row>
    <row r="979" ht="15.75" customHeight="1">
      <c r="H979" s="1"/>
    </row>
    <row r="980" ht="15.75" customHeight="1">
      <c r="H980" s="1"/>
    </row>
    <row r="981" ht="15.75" customHeight="1">
      <c r="H981" s="1"/>
    </row>
    <row r="982" ht="15.75" customHeight="1">
      <c r="H982" s="1"/>
    </row>
    <row r="983" ht="15.75" customHeight="1">
      <c r="H983" s="1"/>
    </row>
    <row r="984" ht="15.75" customHeight="1">
      <c r="H984" s="1"/>
    </row>
    <row r="985" ht="15.75" customHeight="1">
      <c r="H985" s="1"/>
    </row>
    <row r="986" ht="15.75" customHeight="1">
      <c r="H986" s="1"/>
    </row>
    <row r="987" ht="15.75" customHeight="1">
      <c r="H987" s="1"/>
    </row>
    <row r="988" ht="15.75" customHeight="1">
      <c r="H988" s="1"/>
    </row>
    <row r="989" ht="15.75" customHeight="1">
      <c r="H989" s="1"/>
    </row>
    <row r="990" ht="15.75" customHeight="1">
      <c r="H990" s="1"/>
    </row>
    <row r="991" ht="15.75" customHeight="1">
      <c r="H991" s="1"/>
    </row>
    <row r="992" ht="15.75" customHeight="1">
      <c r="H992" s="1"/>
    </row>
    <row r="993" ht="15.75" customHeight="1">
      <c r="H993" s="1"/>
    </row>
    <row r="994" ht="15.75" customHeight="1">
      <c r="H994" s="1"/>
    </row>
    <row r="995" ht="15.75" customHeight="1">
      <c r="H995" s="1"/>
    </row>
    <row r="996" ht="15.75" customHeight="1">
      <c r="H996" s="1"/>
    </row>
    <row r="997" ht="15.75" customHeight="1">
      <c r="H997" s="1"/>
    </row>
    <row r="998" ht="15.75" customHeight="1">
      <c r="H998" s="1"/>
    </row>
    <row r="999" ht="15.75" customHeight="1">
      <c r="H999" s="1"/>
    </row>
    <row r="1000" ht="15.75" customHeight="1">
      <c r="H1000" s="1"/>
    </row>
  </sheetData>
  <autoFilter ref="$A$5:$U$138">
    <filterColumn colId="4">
      <filters>
        <filter val="2018"/>
        <filter val="2017"/>
        <filter val="2016"/>
      </filters>
    </filterColumn>
  </autoFilter>
  <mergeCells count="2">
    <mergeCell ref="A1:B1"/>
    <mergeCell ref="E1:K2"/>
  </mergeCells>
  <hyperlinks>
    <hyperlink r:id="rId2" ref="N30"/>
    <hyperlink r:id="rId3" ref="N31"/>
  </hyperlinks>
  <printOptions/>
  <pageMargins bottom="0.75" footer="0.0" header="0.0" left="0.7" right="0.7" top="0.75"/>
  <pageSetup orientation="landscape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79646"/>
    <pageSetUpPr/>
  </sheetPr>
  <sheetViews>
    <sheetView showGridLines="0" workbookViewId="0"/>
  </sheetViews>
  <sheetFormatPr customHeight="1" defaultColWidth="14.43" defaultRowHeight="15.0"/>
  <cols>
    <col customWidth="1" min="1" max="1" width="6.71"/>
    <col customWidth="1" min="2" max="2" width="4.71"/>
    <col customWidth="1" min="3" max="3" width="18.0"/>
    <col customWidth="1" min="4" max="4" width="23.0"/>
    <col customWidth="1" min="5" max="5" width="10.0"/>
    <col customWidth="1" min="6" max="6" width="11.29"/>
    <col customWidth="1" min="7" max="7" width="14.0"/>
    <col customWidth="1" min="8" max="8" width="11.57"/>
    <col customWidth="1" min="9" max="9" width="12.71"/>
    <col customWidth="1" min="10" max="10" width="12.14"/>
    <col customWidth="1" min="11" max="11" width="22.71"/>
    <col customWidth="1" min="12" max="12" width="11.71"/>
    <col customWidth="1" min="13" max="13" width="13.29"/>
    <col customWidth="1" min="14" max="14" width="13.0"/>
    <col customWidth="1" min="15" max="15" width="12.57"/>
    <col customWidth="1" min="16" max="16" width="15.86"/>
    <col customWidth="1" min="17" max="22" width="10.0"/>
  </cols>
  <sheetData>
    <row r="1" ht="15.75" customHeight="1">
      <c r="A1" s="6"/>
      <c r="B1" s="27" t="s">
        <v>122</v>
      </c>
      <c r="C1" s="55"/>
      <c r="D1" s="55"/>
      <c r="E1" s="28"/>
      <c r="F1" s="6"/>
      <c r="G1" s="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2"/>
      <c r="B2" s="2"/>
      <c r="C2" s="2"/>
      <c r="D2" s="2"/>
      <c r="E2" s="2"/>
      <c r="F2" s="2"/>
      <c r="G2" s="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2"/>
      <c r="B3" s="56" t="s">
        <v>23</v>
      </c>
      <c r="C3" s="56" t="s">
        <v>138</v>
      </c>
      <c r="D3" s="56" t="s">
        <v>139</v>
      </c>
      <c r="E3" s="57" t="s">
        <v>140</v>
      </c>
      <c r="F3" s="56" t="s">
        <v>60</v>
      </c>
      <c r="G3" s="56" t="s">
        <v>61</v>
      </c>
      <c r="H3" s="56" t="s">
        <v>141</v>
      </c>
      <c r="I3" s="56" t="s">
        <v>142</v>
      </c>
      <c r="J3" s="49" t="s">
        <v>77</v>
      </c>
      <c r="K3" s="50" t="s">
        <v>78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2"/>
      <c r="B4" s="23">
        <v>1.0</v>
      </c>
      <c r="C4" s="23" t="s">
        <v>143</v>
      </c>
      <c r="D4" s="23" t="s">
        <v>144</v>
      </c>
      <c r="E4" s="58">
        <v>41365.0</v>
      </c>
      <c r="F4" s="23" t="s">
        <v>150</v>
      </c>
      <c r="G4" s="23">
        <v>1.0</v>
      </c>
      <c r="H4" s="23" t="s">
        <v>151</v>
      </c>
      <c r="I4" s="23" t="s">
        <v>152</v>
      </c>
      <c r="J4" s="23"/>
      <c r="K4" s="23"/>
      <c r="L4" s="23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A5" s="2"/>
      <c r="B5" s="23">
        <v>2.0</v>
      </c>
      <c r="C5" s="2" t="s">
        <v>153</v>
      </c>
      <c r="D5" s="23" t="s">
        <v>154</v>
      </c>
      <c r="E5" s="59">
        <v>40513.0</v>
      </c>
      <c r="F5" s="23" t="s">
        <v>150</v>
      </c>
      <c r="G5" s="23">
        <v>1.0</v>
      </c>
      <c r="H5" s="23" t="s">
        <v>151</v>
      </c>
      <c r="I5" s="23" t="s">
        <v>152</v>
      </c>
      <c r="J5" s="23"/>
      <c r="K5" s="23"/>
      <c r="L5" s="23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2"/>
      <c r="B6" s="23">
        <v>3.0</v>
      </c>
      <c r="C6" s="35" t="s">
        <v>164</v>
      </c>
      <c r="D6" s="35" t="s">
        <v>165</v>
      </c>
      <c r="E6" s="60">
        <v>43040.0</v>
      </c>
      <c r="F6" s="23" t="s">
        <v>150</v>
      </c>
      <c r="G6" s="35">
        <v>1.0</v>
      </c>
      <c r="H6" s="23" t="s">
        <v>151</v>
      </c>
      <c r="I6" s="23" t="s">
        <v>152</v>
      </c>
      <c r="J6" s="23"/>
      <c r="K6" s="23"/>
      <c r="L6" s="23"/>
      <c r="M6" s="23"/>
      <c r="N6" s="2"/>
      <c r="O6" s="2"/>
      <c r="P6" s="2"/>
      <c r="Q6" s="2"/>
      <c r="R6" s="2"/>
      <c r="S6" s="2"/>
      <c r="T6" s="2"/>
      <c r="U6" s="2"/>
      <c r="V6" s="2"/>
    </row>
    <row r="7">
      <c r="A7" s="2"/>
      <c r="B7" s="23">
        <v>4.0</v>
      </c>
      <c r="C7" s="23"/>
      <c r="D7" s="23"/>
      <c r="E7" s="23"/>
      <c r="F7" s="58"/>
      <c r="G7" s="23"/>
      <c r="H7" s="23"/>
      <c r="I7" s="23"/>
      <c r="J7" s="23"/>
      <c r="K7" s="23"/>
      <c r="L7" s="23"/>
      <c r="M7" s="23"/>
      <c r="N7" s="2"/>
      <c r="O7" s="2"/>
      <c r="P7" s="2"/>
      <c r="Q7" s="2"/>
      <c r="R7" s="2"/>
      <c r="S7" s="2"/>
      <c r="T7" s="2"/>
      <c r="U7" s="2"/>
      <c r="V7" s="2"/>
    </row>
    <row r="8">
      <c r="A8" s="2"/>
      <c r="B8" s="23">
        <v>5.0</v>
      </c>
      <c r="C8" s="23"/>
      <c r="D8" s="23"/>
      <c r="E8" s="23"/>
      <c r="F8" s="58"/>
      <c r="G8" s="23"/>
      <c r="H8" s="23"/>
      <c r="I8" s="23"/>
      <c r="J8" s="23"/>
      <c r="K8" s="23"/>
      <c r="L8" s="23"/>
      <c r="M8" s="23"/>
      <c r="N8" s="2"/>
      <c r="O8" s="2"/>
      <c r="P8" s="2"/>
      <c r="Q8" s="2"/>
      <c r="R8" s="2"/>
      <c r="S8" s="2"/>
      <c r="T8" s="2"/>
      <c r="U8" s="2"/>
      <c r="V8" s="2"/>
    </row>
    <row r="9">
      <c r="A9" s="2"/>
      <c r="B9" s="23">
        <v>6.0</v>
      </c>
      <c r="C9" s="23"/>
      <c r="D9" s="23"/>
      <c r="E9" s="23"/>
      <c r="F9" s="58"/>
      <c r="G9" s="23"/>
      <c r="H9" s="23"/>
      <c r="I9" s="23"/>
      <c r="J9" s="23"/>
      <c r="K9" s="23"/>
      <c r="L9" s="23"/>
      <c r="M9" s="23"/>
      <c r="N9" s="2"/>
      <c r="O9" s="2"/>
      <c r="P9" s="2"/>
      <c r="Q9" s="2"/>
      <c r="R9" s="2"/>
      <c r="S9" s="2"/>
      <c r="T9" s="2"/>
      <c r="U9" s="2"/>
      <c r="V9" s="2"/>
    </row>
    <row r="10">
      <c r="A10" s="2"/>
      <c r="B10" s="23">
        <v>7.0</v>
      </c>
      <c r="C10" s="23"/>
      <c r="D10" s="23"/>
      <c r="E10" s="23"/>
      <c r="F10" s="58"/>
      <c r="G10" s="23"/>
      <c r="H10" s="23"/>
      <c r="I10" s="23"/>
      <c r="J10" s="23"/>
      <c r="K10" s="23"/>
      <c r="L10" s="23"/>
      <c r="M10" s="23"/>
      <c r="N10" s="2"/>
      <c r="O10" s="2"/>
      <c r="P10" s="2"/>
      <c r="Q10" s="2"/>
      <c r="R10" s="2"/>
      <c r="S10" s="2"/>
      <c r="T10" s="2"/>
      <c r="U10" s="2"/>
      <c r="V10" s="2"/>
    </row>
    <row r="11">
      <c r="A11" s="2"/>
      <c r="B11" s="23">
        <v>8.0</v>
      </c>
      <c r="C11" s="23"/>
      <c r="D11" s="23"/>
      <c r="E11" s="23"/>
      <c r="F11" s="58"/>
      <c r="G11" s="23"/>
      <c r="H11" s="23"/>
      <c r="I11" s="23"/>
      <c r="J11" s="23"/>
      <c r="K11" s="23"/>
      <c r="L11" s="23"/>
      <c r="M11" s="23"/>
      <c r="N11" s="2"/>
      <c r="O11" s="2"/>
      <c r="P11" s="2"/>
      <c r="Q11" s="2"/>
      <c r="R11" s="2"/>
      <c r="S11" s="2"/>
      <c r="T11" s="2"/>
      <c r="U11" s="2"/>
      <c r="V11" s="2"/>
    </row>
    <row r="12">
      <c r="A12" s="2"/>
      <c r="B12" s="23">
        <v>9.0</v>
      </c>
      <c r="C12" s="23"/>
      <c r="D12" s="23"/>
      <c r="E12" s="23"/>
      <c r="F12" s="58"/>
      <c r="G12" s="23"/>
      <c r="H12" s="23"/>
      <c r="I12" s="23"/>
      <c r="J12" s="23"/>
      <c r="K12" s="23"/>
      <c r="L12" s="23"/>
      <c r="M12" s="23"/>
      <c r="N12" s="2"/>
      <c r="O12" s="2"/>
      <c r="P12" s="2"/>
      <c r="Q12" s="2"/>
      <c r="R12" s="2"/>
      <c r="S12" s="2"/>
      <c r="T12" s="2"/>
      <c r="U12" s="2"/>
      <c r="V12" s="2"/>
    </row>
    <row r="13">
      <c r="A13" s="2"/>
      <c r="B13" s="2"/>
      <c r="C13" s="2"/>
      <c r="D13" s="2"/>
      <c r="E13" s="2"/>
      <c r="F13" s="2"/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ht="15.75" customHeight="1">
      <c r="A14" s="2"/>
      <c r="B14" s="2"/>
      <c r="C14" s="2"/>
      <c r="D14" s="2"/>
      <c r="E14" s="2"/>
      <c r="F14" s="2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ht="15.75" customHeight="1">
      <c r="A15" s="6"/>
      <c r="B15" s="27" t="s">
        <v>187</v>
      </c>
      <c r="C15" s="55"/>
      <c r="D15" s="55"/>
      <c r="E15" s="28"/>
      <c r="F15" s="6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A16" s="2"/>
      <c r="B16" s="2"/>
      <c r="C16" s="2"/>
      <c r="D16" s="2"/>
      <c r="E16" s="2"/>
      <c r="F16" s="2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2"/>
      <c r="B17" s="56" t="s">
        <v>23</v>
      </c>
      <c r="C17" s="56" t="s">
        <v>138</v>
      </c>
      <c r="D17" s="56" t="s">
        <v>192</v>
      </c>
      <c r="E17" s="56" t="s">
        <v>139</v>
      </c>
      <c r="F17" s="57" t="s">
        <v>193</v>
      </c>
      <c r="G17" s="56" t="s">
        <v>60</v>
      </c>
      <c r="H17" s="56" t="s">
        <v>61</v>
      </c>
      <c r="I17" s="56" t="s">
        <v>194</v>
      </c>
      <c r="J17" s="62" t="s">
        <v>142</v>
      </c>
      <c r="K17" s="63" t="s">
        <v>196</v>
      </c>
      <c r="L17" s="64" t="s">
        <v>77</v>
      </c>
      <c r="M17" s="50" t="s">
        <v>78</v>
      </c>
      <c r="N17" s="2"/>
      <c r="O17" s="2"/>
      <c r="P17" s="2"/>
      <c r="Q17" s="2"/>
      <c r="R17" s="2"/>
      <c r="S17" s="2"/>
      <c r="T17" s="2"/>
      <c r="U17" s="2"/>
      <c r="V17" s="2"/>
    </row>
    <row r="18" ht="75.0" customHeight="1">
      <c r="A18" s="2"/>
      <c r="B18" s="23">
        <v>1.0</v>
      </c>
      <c r="C18" s="23" t="s">
        <v>199</v>
      </c>
      <c r="D18" s="23" t="s">
        <v>200</v>
      </c>
      <c r="E18" s="23" t="s">
        <v>201</v>
      </c>
      <c r="F18" s="65">
        <v>2015.0</v>
      </c>
      <c r="G18" s="23" t="s">
        <v>202</v>
      </c>
      <c r="H18" s="23">
        <v>2.0</v>
      </c>
      <c r="I18" s="23" t="s">
        <v>203</v>
      </c>
      <c r="J18" s="23" t="s">
        <v>152</v>
      </c>
      <c r="K18" s="23"/>
      <c r="L18" s="23"/>
      <c r="M18" s="23"/>
      <c r="N18" s="2"/>
      <c r="O18" s="2"/>
      <c r="P18" s="2"/>
      <c r="Q18" s="2"/>
      <c r="R18" s="2"/>
      <c r="S18" s="2"/>
      <c r="T18" s="2"/>
      <c r="U18" s="2"/>
      <c r="V18" s="2"/>
    </row>
    <row r="19" ht="23.25" customHeight="1">
      <c r="A19" s="2"/>
      <c r="B19" s="23">
        <v>2.0</v>
      </c>
      <c r="C19" s="66"/>
      <c r="D19" s="66"/>
      <c r="E19" s="35"/>
      <c r="F19" s="65"/>
      <c r="G19" s="23"/>
      <c r="H19" s="23"/>
      <c r="I19" s="23"/>
      <c r="J19" s="23"/>
      <c r="K19" s="23"/>
      <c r="L19" s="23"/>
      <c r="M19" s="23"/>
      <c r="N19" s="2"/>
      <c r="O19" s="2"/>
      <c r="P19" s="2"/>
      <c r="Q19" s="2"/>
      <c r="R19" s="2"/>
      <c r="S19" s="2"/>
      <c r="T19" s="2"/>
      <c r="U19" s="2"/>
      <c r="V19" s="2"/>
    </row>
    <row r="20">
      <c r="A20" s="2"/>
      <c r="B20" s="23">
        <v>3.0</v>
      </c>
      <c r="C20" s="23"/>
      <c r="D20" s="23"/>
      <c r="E20" s="23"/>
      <c r="F20" s="65"/>
      <c r="G20" s="23"/>
      <c r="H20" s="23"/>
      <c r="I20" s="23"/>
      <c r="J20" s="23"/>
      <c r="K20" s="23"/>
      <c r="L20" s="23"/>
      <c r="M20" s="23"/>
      <c r="N20" s="2"/>
      <c r="O20" s="2"/>
      <c r="P20" s="2"/>
      <c r="Q20" s="2"/>
      <c r="R20" s="2"/>
      <c r="S20" s="2"/>
      <c r="T20" s="2"/>
      <c r="U20" s="2"/>
      <c r="V20" s="2"/>
    </row>
    <row r="21" ht="15.75" customHeight="1">
      <c r="A21" s="2"/>
      <c r="B21" s="23">
        <v>4.0</v>
      </c>
      <c r="C21" s="23"/>
      <c r="D21" s="23"/>
      <c r="E21" s="23"/>
      <c r="F21" s="65"/>
      <c r="G21" s="23"/>
      <c r="H21" s="23"/>
      <c r="I21" s="23"/>
      <c r="J21" s="23"/>
      <c r="K21" s="23"/>
      <c r="L21" s="23"/>
      <c r="M21" s="23"/>
      <c r="N21" s="2"/>
      <c r="O21" s="2"/>
      <c r="P21" s="2"/>
      <c r="Q21" s="2"/>
      <c r="R21" s="2"/>
      <c r="S21" s="2"/>
      <c r="T21" s="2"/>
      <c r="U21" s="2"/>
      <c r="V21" s="2"/>
    </row>
    <row r="22" ht="15.75" customHeight="1">
      <c r="A22" s="2"/>
      <c r="B22" s="23">
        <v>5.0</v>
      </c>
      <c r="C22" s="23"/>
      <c r="D22" s="23"/>
      <c r="E22" s="23"/>
      <c r="F22" s="65"/>
      <c r="G22" s="23"/>
      <c r="H22" s="23"/>
      <c r="I22" s="23"/>
      <c r="J22" s="23"/>
      <c r="K22" s="23"/>
      <c r="L22" s="23"/>
      <c r="M22" s="23"/>
      <c r="N22" s="2"/>
      <c r="O22" s="2"/>
      <c r="P22" s="2"/>
      <c r="Q22" s="2"/>
      <c r="R22" s="2"/>
      <c r="S22" s="2"/>
      <c r="T22" s="2"/>
      <c r="U22" s="2"/>
      <c r="V22" s="2"/>
    </row>
    <row r="23" ht="15.75" customHeight="1">
      <c r="A23" s="2"/>
      <c r="B23" s="23">
        <v>6.0</v>
      </c>
      <c r="C23" s="23"/>
      <c r="D23" s="23"/>
      <c r="E23" s="23"/>
      <c r="F23" s="65"/>
      <c r="G23" s="23"/>
      <c r="H23" s="23"/>
      <c r="I23" s="23"/>
      <c r="J23" s="23"/>
      <c r="K23" s="23"/>
      <c r="L23" s="23"/>
      <c r="M23" s="23"/>
      <c r="N23" s="2"/>
      <c r="O23" s="2"/>
      <c r="P23" s="2"/>
      <c r="Q23" s="2"/>
      <c r="R23" s="2"/>
      <c r="S23" s="2"/>
      <c r="T23" s="2"/>
      <c r="U23" s="2"/>
      <c r="V23" s="2"/>
    </row>
    <row r="24" ht="15.75" customHeight="1">
      <c r="A24" s="2"/>
      <c r="B24" s="23">
        <v>7.0</v>
      </c>
      <c r="C24" s="23"/>
      <c r="D24" s="23"/>
      <c r="E24" s="23"/>
      <c r="F24" s="65"/>
      <c r="G24" s="23"/>
      <c r="H24" s="23"/>
      <c r="I24" s="23"/>
      <c r="J24" s="23"/>
      <c r="K24" s="23"/>
      <c r="L24" s="23"/>
      <c r="M24" s="23"/>
      <c r="N24" s="2"/>
      <c r="O24" s="2"/>
      <c r="P24" s="2"/>
      <c r="Q24" s="2"/>
      <c r="R24" s="2"/>
      <c r="S24" s="2"/>
      <c r="T24" s="2"/>
      <c r="U24" s="2"/>
      <c r="V24" s="2"/>
    </row>
    <row r="25" ht="15.75" customHeight="1">
      <c r="A25" s="2"/>
      <c r="B25" s="23">
        <v>8.0</v>
      </c>
      <c r="C25" s="23"/>
      <c r="D25" s="23"/>
      <c r="E25" s="23"/>
      <c r="F25" s="65"/>
      <c r="G25" s="23"/>
      <c r="H25" s="23"/>
      <c r="I25" s="23"/>
      <c r="J25" s="23"/>
      <c r="K25" s="23"/>
      <c r="L25" s="23"/>
      <c r="M25" s="23"/>
      <c r="N25" s="2"/>
      <c r="O25" s="2"/>
      <c r="P25" s="2"/>
      <c r="Q25" s="2"/>
      <c r="R25" s="2"/>
      <c r="S25" s="2"/>
      <c r="T25" s="2"/>
      <c r="U25" s="2"/>
      <c r="V25" s="2"/>
    </row>
    <row r="26" ht="15.75" customHeight="1">
      <c r="A26" s="2"/>
      <c r="B26" s="23">
        <v>9.0</v>
      </c>
      <c r="C26" s="23"/>
      <c r="D26" s="23"/>
      <c r="E26" s="23"/>
      <c r="F26" s="65"/>
      <c r="G26" s="23"/>
      <c r="H26" s="23"/>
      <c r="I26" s="23"/>
      <c r="J26" s="23"/>
      <c r="K26" s="23"/>
      <c r="L26" s="23"/>
      <c r="M26" s="23"/>
      <c r="N26" s="2"/>
      <c r="O26" s="2"/>
      <c r="P26" s="2"/>
      <c r="Q26" s="2"/>
      <c r="R26" s="2"/>
      <c r="S26" s="2"/>
      <c r="T26" s="2"/>
      <c r="U26" s="2"/>
      <c r="V26" s="2"/>
    </row>
    <row r="27" ht="15.75" customHeight="1">
      <c r="A27" s="2"/>
      <c r="B27" s="23">
        <v>10.0</v>
      </c>
      <c r="C27" s="23"/>
      <c r="D27" s="23"/>
      <c r="E27" s="23"/>
      <c r="F27" s="65"/>
      <c r="G27" s="23"/>
      <c r="H27" s="23"/>
      <c r="I27" s="23"/>
      <c r="J27" s="23"/>
      <c r="K27" s="23"/>
      <c r="L27" s="23"/>
      <c r="M27" s="23"/>
      <c r="N27" s="2"/>
      <c r="O27" s="2"/>
      <c r="P27" s="2"/>
      <c r="Q27" s="2"/>
      <c r="R27" s="2"/>
      <c r="S27" s="2"/>
      <c r="T27" s="2"/>
      <c r="U27" s="2"/>
      <c r="V27" s="2"/>
    </row>
    <row r="28" ht="15.75" customHeight="1">
      <c r="A28" s="2"/>
      <c r="B28" s="23">
        <v>11.0</v>
      </c>
      <c r="C28" s="23"/>
      <c r="D28" s="23"/>
      <c r="E28" s="23"/>
      <c r="F28" s="65"/>
      <c r="G28" s="23"/>
      <c r="H28" s="23"/>
      <c r="I28" s="23"/>
      <c r="J28" s="23"/>
      <c r="K28" s="23"/>
      <c r="L28" s="23"/>
      <c r="M28" s="23"/>
      <c r="N28" s="2"/>
      <c r="O28" s="2"/>
      <c r="P28" s="2"/>
      <c r="Q28" s="2"/>
      <c r="R28" s="2"/>
      <c r="S28" s="2"/>
      <c r="T28" s="2"/>
      <c r="U28" s="2"/>
      <c r="V28" s="2"/>
    </row>
    <row r="29" ht="15.75" customHeight="1">
      <c r="A29" s="2"/>
      <c r="B29" s="23">
        <v>12.0</v>
      </c>
      <c r="C29" s="23"/>
      <c r="D29" s="23"/>
      <c r="E29" s="23"/>
      <c r="F29" s="65"/>
      <c r="G29" s="23"/>
      <c r="H29" s="23"/>
      <c r="I29" s="23"/>
      <c r="J29" s="23"/>
      <c r="K29" s="23"/>
      <c r="L29" s="23"/>
      <c r="M29" s="23"/>
      <c r="N29" s="2"/>
      <c r="O29" s="2"/>
      <c r="P29" s="2"/>
      <c r="Q29" s="2"/>
      <c r="R29" s="2"/>
      <c r="S29" s="2"/>
      <c r="T29" s="2"/>
      <c r="U29" s="2"/>
      <c r="V29" s="2"/>
    </row>
    <row r="30" ht="15.75" customHeight="1">
      <c r="A30" s="2"/>
      <c r="B30" s="23">
        <v>13.0</v>
      </c>
      <c r="C30" s="23"/>
      <c r="D30" s="23"/>
      <c r="E30" s="23"/>
      <c r="F30" s="65"/>
      <c r="G30" s="23"/>
      <c r="H30" s="23"/>
      <c r="I30" s="23"/>
      <c r="J30" s="23"/>
      <c r="K30" s="23"/>
      <c r="L30" s="23"/>
      <c r="M30" s="23"/>
      <c r="N30" s="2"/>
      <c r="O30" s="2"/>
      <c r="P30" s="2"/>
      <c r="Q30" s="2"/>
      <c r="R30" s="2"/>
      <c r="S30" s="2"/>
      <c r="T30" s="2"/>
      <c r="U30" s="2"/>
      <c r="V30" s="2"/>
    </row>
    <row r="31" ht="15.75" customHeight="1">
      <c r="A31" s="2"/>
      <c r="B31" s="2"/>
      <c r="C31" s="2"/>
      <c r="D31" s="2"/>
      <c r="E31" s="2"/>
      <c r="F31" s="2"/>
      <c r="G31" s="6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5.75" customHeight="1">
      <c r="A32" s="2"/>
      <c r="B32" s="2"/>
      <c r="C32" s="2"/>
      <c r="D32" s="2"/>
      <c r="E32" s="2"/>
      <c r="F32" s="2"/>
      <c r="G32" s="68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5.75" customHeight="1">
      <c r="A33" s="2"/>
      <c r="B33" s="2"/>
      <c r="C33" s="2"/>
      <c r="D33" s="2"/>
      <c r="E33" s="2"/>
      <c r="F33" s="2"/>
      <c r="G33" s="68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5.75" customHeight="1">
      <c r="A34" s="2"/>
      <c r="B34" s="2"/>
      <c r="C34" s="2"/>
      <c r="D34" s="2"/>
      <c r="E34" s="2"/>
      <c r="F34" s="2"/>
      <c r="G34" s="6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5.75" customHeight="1">
      <c r="A35" s="2"/>
      <c r="B35" s="2"/>
      <c r="C35" s="2"/>
      <c r="D35" s="2"/>
      <c r="E35" s="2"/>
      <c r="F35" s="2"/>
      <c r="G35" s="68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5.75" customHeight="1">
      <c r="A36" s="2"/>
      <c r="B36" s="2"/>
      <c r="C36" s="2"/>
      <c r="D36" s="2"/>
      <c r="E36" s="2"/>
      <c r="F36" s="2"/>
      <c r="G36" s="68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5.75" customHeight="1">
      <c r="A37" s="2"/>
      <c r="B37" s="2"/>
      <c r="C37" s="2"/>
      <c r="D37" s="2"/>
      <c r="E37" s="2"/>
      <c r="F37" s="2"/>
      <c r="G37" s="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3:$K$12"/>
  <mergeCells count="2">
    <mergeCell ref="B15:E15"/>
    <mergeCell ref="B1:E1"/>
  </mergeCell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79646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.43"/>
    <col customWidth="1" min="2" max="2" width="17.86"/>
    <col customWidth="1" min="3" max="3" width="33.43"/>
    <col customWidth="1" min="4" max="4" width="14.57"/>
    <col customWidth="1" min="5" max="5" width="10.71"/>
    <col customWidth="1" min="6" max="6" width="11.43"/>
    <col customWidth="1" min="7" max="7" width="16.29"/>
    <col customWidth="1" min="8" max="8" width="10.86"/>
    <col customWidth="1" min="9" max="9" width="11.86"/>
    <col customWidth="1" min="10" max="10" width="12.57"/>
    <col customWidth="1" min="11" max="11" width="10.0"/>
    <col customWidth="1" min="12" max="12" width="10.14"/>
    <col customWidth="1" min="13" max="13" width="10.0"/>
    <col customWidth="1" min="14" max="14" width="17.0"/>
    <col customWidth="1" min="15" max="16" width="10.0"/>
    <col customWidth="1" min="17" max="17" width="13.57"/>
    <col customWidth="1" hidden="1" min="18" max="19" width="10.0"/>
    <col customWidth="1" min="20" max="20" width="20.43"/>
    <col customWidth="1" min="21" max="25" width="10.0"/>
  </cols>
  <sheetData>
    <row r="1" ht="16.5" customHeight="1">
      <c r="A1" s="74" t="s">
        <v>241</v>
      </c>
      <c r="B1" s="55"/>
      <c r="C1" s="28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</row>
    <row r="2" ht="19.5" customHeight="1">
      <c r="A2" s="75"/>
      <c r="B2" s="75"/>
      <c r="C2" s="6" t="s">
        <v>242</v>
      </c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</row>
    <row r="3" ht="15.75" customHeight="1">
      <c r="A3" s="75"/>
      <c r="B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</row>
    <row r="4" ht="15.75" customHeight="1">
      <c r="A4" s="75"/>
      <c r="B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</row>
    <row r="5" ht="16.5" customHeight="1">
      <c r="A5" s="75"/>
      <c r="B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ht="16.5" customHeight="1">
      <c r="A6" s="74" t="s">
        <v>40</v>
      </c>
      <c r="B6" s="55"/>
      <c r="C6" s="28"/>
      <c r="D6" s="75"/>
      <c r="E6" s="2"/>
      <c r="M6" s="75"/>
      <c r="N6" s="75"/>
      <c r="O6" s="75"/>
      <c r="P6" s="75"/>
      <c r="Q6" s="75"/>
      <c r="R6" s="75"/>
      <c r="S6" s="75">
        <v>2010.0</v>
      </c>
      <c r="T6" s="75"/>
      <c r="U6" s="75"/>
      <c r="V6" s="75"/>
      <c r="W6" s="75"/>
      <c r="X6" s="75"/>
      <c r="Y6" s="75"/>
    </row>
    <row r="7" ht="15.75" customHeight="1">
      <c r="A7" s="75"/>
      <c r="B7" s="75"/>
      <c r="C7" s="75"/>
      <c r="D7" s="75"/>
      <c r="M7" s="75"/>
      <c r="N7" s="75"/>
      <c r="O7" s="76"/>
      <c r="P7" s="1"/>
      <c r="Q7" s="75"/>
      <c r="R7" s="75"/>
      <c r="S7" s="75">
        <v>2011.0</v>
      </c>
      <c r="T7" s="75"/>
      <c r="U7" s="75"/>
      <c r="V7" s="75"/>
      <c r="W7" s="75"/>
      <c r="X7" s="75"/>
      <c r="Y7" s="75"/>
    </row>
    <row r="8" ht="47.25" customHeight="1">
      <c r="A8" s="15" t="s">
        <v>23</v>
      </c>
      <c r="B8" s="15" t="s">
        <v>243</v>
      </c>
      <c r="C8" s="15" t="s">
        <v>244</v>
      </c>
      <c r="D8" s="15" t="s">
        <v>60</v>
      </c>
      <c r="E8" s="15" t="s">
        <v>62</v>
      </c>
      <c r="F8" s="15" t="s">
        <v>63</v>
      </c>
      <c r="G8" s="15" t="s">
        <v>64</v>
      </c>
      <c r="H8" s="15" t="s">
        <v>245</v>
      </c>
      <c r="I8" s="15" t="s">
        <v>246</v>
      </c>
      <c r="J8" s="15" t="s">
        <v>247</v>
      </c>
      <c r="K8" s="15" t="s">
        <v>248</v>
      </c>
      <c r="L8" s="15" t="s">
        <v>68</v>
      </c>
      <c r="M8" s="15" t="s">
        <v>69</v>
      </c>
      <c r="N8" s="15" t="s">
        <v>71</v>
      </c>
      <c r="O8" s="15" t="s">
        <v>72</v>
      </c>
      <c r="P8" s="77" t="s">
        <v>77</v>
      </c>
      <c r="Q8" s="78"/>
      <c r="R8" s="75"/>
      <c r="S8" s="75"/>
      <c r="T8" s="75"/>
      <c r="U8" s="75"/>
      <c r="V8" s="75"/>
      <c r="W8" s="75"/>
      <c r="X8" s="75"/>
      <c r="Y8" s="75"/>
    </row>
    <row r="9" ht="60.0" customHeight="1">
      <c r="A9" s="31">
        <v>1.0</v>
      </c>
      <c r="B9" s="25" t="s">
        <v>249</v>
      </c>
      <c r="C9" s="31" t="s">
        <v>250</v>
      </c>
      <c r="D9" s="31" t="s">
        <v>251</v>
      </c>
      <c r="E9" s="31">
        <v>2013.0</v>
      </c>
      <c r="F9" s="31" t="s">
        <v>12</v>
      </c>
      <c r="G9" s="31" t="s">
        <v>252</v>
      </c>
      <c r="H9" s="31" t="s">
        <v>253</v>
      </c>
      <c r="I9" s="31" t="s">
        <v>92</v>
      </c>
      <c r="J9" s="31" t="s">
        <v>254</v>
      </c>
      <c r="K9" s="31">
        <v>10.0</v>
      </c>
      <c r="L9" s="31">
        <v>123.0</v>
      </c>
      <c r="M9" s="31">
        <v>143.0</v>
      </c>
      <c r="N9" s="51" t="s">
        <v>255</v>
      </c>
      <c r="O9" s="31" t="s">
        <v>256</v>
      </c>
      <c r="P9" s="31"/>
      <c r="Q9" s="31"/>
      <c r="R9" s="79"/>
      <c r="S9" s="79"/>
      <c r="T9" s="31"/>
      <c r="U9" s="80"/>
      <c r="V9" s="75"/>
      <c r="W9" s="75"/>
      <c r="X9" s="75"/>
      <c r="Y9" s="75"/>
    </row>
    <row r="10" ht="60.0" customHeight="1">
      <c r="A10" s="31">
        <v>2.0</v>
      </c>
      <c r="B10" s="25" t="s">
        <v>249</v>
      </c>
      <c r="C10" s="31" t="s">
        <v>257</v>
      </c>
      <c r="D10" s="31" t="s">
        <v>258</v>
      </c>
      <c r="E10" s="31">
        <v>2013.0</v>
      </c>
      <c r="F10" s="31" t="s">
        <v>19</v>
      </c>
      <c r="G10" s="31" t="s">
        <v>259</v>
      </c>
      <c r="H10" s="31" t="s">
        <v>253</v>
      </c>
      <c r="I10" s="31" t="s">
        <v>92</v>
      </c>
      <c r="J10" s="31" t="s">
        <v>260</v>
      </c>
      <c r="K10" s="31">
        <v>20.0</v>
      </c>
      <c r="L10" s="31">
        <v>96.0</v>
      </c>
      <c r="M10" s="31">
        <v>116.0</v>
      </c>
      <c r="N10" s="51" t="s">
        <v>261</v>
      </c>
      <c r="O10" s="31" t="s">
        <v>262</v>
      </c>
      <c r="P10" s="31"/>
      <c r="Q10" s="31"/>
      <c r="R10" s="79"/>
      <c r="S10" s="79"/>
      <c r="T10" s="31"/>
      <c r="U10" s="80"/>
      <c r="V10" s="75"/>
      <c r="W10" s="75"/>
      <c r="X10" s="75"/>
      <c r="Y10" s="75"/>
    </row>
    <row r="11" ht="60.0" customHeight="1">
      <c r="A11" s="31">
        <v>3.0</v>
      </c>
      <c r="B11" s="25" t="s">
        <v>249</v>
      </c>
      <c r="C11" s="31" t="s">
        <v>263</v>
      </c>
      <c r="D11" s="31" t="s">
        <v>264</v>
      </c>
      <c r="E11" s="31">
        <v>2013.0</v>
      </c>
      <c r="F11" s="31" t="s">
        <v>6</v>
      </c>
      <c r="G11" s="31" t="s">
        <v>265</v>
      </c>
      <c r="H11" s="31" t="s">
        <v>253</v>
      </c>
      <c r="I11" s="31" t="s">
        <v>92</v>
      </c>
      <c r="J11" s="31" t="s">
        <v>266</v>
      </c>
      <c r="K11" s="31">
        <v>10.0</v>
      </c>
      <c r="L11" s="31">
        <v>55.0</v>
      </c>
      <c r="M11" s="31">
        <v>68.0</v>
      </c>
      <c r="N11" s="51" t="str">
        <f>HYPERLINK("http://www.redalyc.org/articulo.oa?id=337228653005","http://www.redalyc.org/articulo.oa?id=337228653005 ")</f>
        <v>http://www.redalyc.org/articulo.oa?id=337228653005 </v>
      </c>
      <c r="O11" s="31" t="s">
        <v>267</v>
      </c>
      <c r="P11" s="31"/>
      <c r="Q11" s="31"/>
      <c r="R11" s="79"/>
      <c r="S11" s="79"/>
      <c r="T11" s="31"/>
      <c r="U11" s="80"/>
      <c r="V11" s="75"/>
      <c r="W11" s="75"/>
      <c r="X11" s="75"/>
      <c r="Y11" s="75"/>
    </row>
    <row r="12" ht="120.0" customHeight="1">
      <c r="A12" s="31">
        <v>5.0</v>
      </c>
      <c r="B12" s="25" t="s">
        <v>249</v>
      </c>
      <c r="C12" s="31" t="s">
        <v>268</v>
      </c>
      <c r="D12" s="31" t="s">
        <v>269</v>
      </c>
      <c r="E12" s="31">
        <v>2012.0</v>
      </c>
      <c r="F12" s="31" t="s">
        <v>6</v>
      </c>
      <c r="G12" s="31" t="s">
        <v>270</v>
      </c>
      <c r="H12" s="31" t="s">
        <v>253</v>
      </c>
      <c r="I12" s="31" t="s">
        <v>92</v>
      </c>
      <c r="J12" s="31" t="s">
        <v>271</v>
      </c>
      <c r="K12" s="31">
        <v>14.0</v>
      </c>
      <c r="L12" s="31">
        <v>16.0</v>
      </c>
      <c r="M12" s="31">
        <v>25.0</v>
      </c>
      <c r="N12" s="51" t="str">
        <f>HYPERLINK("http://www.atena.org.br/revista/ojs-2.2.3-06/index.php/pensarcontabil/article/viewFile/1239/1166","http://www.atena.org.br/revista/ojs-2.2.3-06/index.php/pensarcontabil/article/viewFile/1239/1166 ")</f>
        <v>http://www.atena.org.br/revista/ojs-2.2.3-06/index.php/pensarcontabil/article/viewFile/1239/1166 </v>
      </c>
      <c r="O12" s="31" t="s">
        <v>55</v>
      </c>
      <c r="P12" s="31"/>
      <c r="Q12" s="31"/>
      <c r="R12" s="79"/>
      <c r="S12" s="79"/>
      <c r="T12" s="31"/>
      <c r="U12" s="75"/>
      <c r="V12" s="75"/>
      <c r="W12" s="75"/>
      <c r="X12" s="75"/>
      <c r="Y12" s="75"/>
    </row>
    <row r="13" ht="60.0" customHeight="1">
      <c r="A13" s="31">
        <v>6.0</v>
      </c>
      <c r="B13" s="25" t="s">
        <v>249</v>
      </c>
      <c r="C13" s="31" t="s">
        <v>272</v>
      </c>
      <c r="D13" s="31" t="s">
        <v>258</v>
      </c>
      <c r="E13" s="31">
        <v>2012.0</v>
      </c>
      <c r="F13" s="31" t="s">
        <v>6</v>
      </c>
      <c r="G13" s="31" t="s">
        <v>273</v>
      </c>
      <c r="H13" s="31" t="s">
        <v>253</v>
      </c>
      <c r="I13" s="31" t="s">
        <v>92</v>
      </c>
      <c r="J13" s="31" t="s">
        <v>274</v>
      </c>
      <c r="K13" s="31">
        <v>9.0</v>
      </c>
      <c r="L13" s="31">
        <v>68.0</v>
      </c>
      <c r="M13" s="31">
        <v>81.0</v>
      </c>
      <c r="N13" s="51" t="str">
        <f>HYPERLINK("http://www.redalyc.org/articulo.oa?id=337228649006","http://www.redalyc.org/articulo.oa?id=337228649006 ")</f>
        <v>http://www.redalyc.org/articulo.oa?id=337228649006 </v>
      </c>
      <c r="O13" s="31" t="s">
        <v>55</v>
      </c>
      <c r="P13" s="31"/>
      <c r="Q13" s="31"/>
      <c r="R13" s="79"/>
      <c r="S13" s="79"/>
      <c r="T13" s="31"/>
      <c r="U13" s="75"/>
      <c r="V13" s="75"/>
      <c r="W13" s="75"/>
      <c r="X13" s="75"/>
      <c r="Y13" s="75"/>
    </row>
    <row r="14" ht="60.0" customHeight="1">
      <c r="A14" s="31">
        <v>7.0</v>
      </c>
      <c r="B14" s="25" t="s">
        <v>249</v>
      </c>
      <c r="C14" s="31" t="s">
        <v>275</v>
      </c>
      <c r="D14" s="31" t="s">
        <v>276</v>
      </c>
      <c r="E14" s="31">
        <v>2012.0</v>
      </c>
      <c r="F14" s="31" t="s">
        <v>6</v>
      </c>
      <c r="G14" s="31" t="s">
        <v>277</v>
      </c>
      <c r="H14" s="31" t="s">
        <v>253</v>
      </c>
      <c r="I14" s="31" t="s">
        <v>92</v>
      </c>
      <c r="J14" s="31" t="s">
        <v>278</v>
      </c>
      <c r="K14" s="31">
        <v>25.0</v>
      </c>
      <c r="L14" s="31">
        <v>5.0</v>
      </c>
      <c r="M14" s="31">
        <v>16.0</v>
      </c>
      <c r="N14" s="51" t="str">
        <f>HYPERLINK("http://eprints.lse.ac.uk/41375/","http://eprints.lse.ac.uk/41375/ ")</f>
        <v>http://eprints.lse.ac.uk/41375/ </v>
      </c>
      <c r="O14" s="31" t="s">
        <v>55</v>
      </c>
      <c r="P14" s="31"/>
      <c r="Q14" s="31"/>
      <c r="R14" s="79"/>
      <c r="S14" s="79"/>
      <c r="T14" s="31"/>
      <c r="U14" s="75"/>
      <c r="V14" s="75"/>
      <c r="W14" s="75"/>
      <c r="X14" s="75"/>
      <c r="Y14" s="75"/>
    </row>
    <row r="15" ht="60.0" customHeight="1">
      <c r="A15" s="31">
        <v>8.0</v>
      </c>
      <c r="B15" s="25" t="s">
        <v>249</v>
      </c>
      <c r="C15" s="31" t="s">
        <v>279</v>
      </c>
      <c r="D15" s="31" t="s">
        <v>280</v>
      </c>
      <c r="E15" s="31">
        <v>2012.0</v>
      </c>
      <c r="F15" s="31" t="s">
        <v>6</v>
      </c>
      <c r="G15" s="31" t="s">
        <v>281</v>
      </c>
      <c r="H15" s="31" t="s">
        <v>253</v>
      </c>
      <c r="I15" s="31" t="s">
        <v>92</v>
      </c>
      <c r="J15" s="31" t="s">
        <v>93</v>
      </c>
      <c r="K15" s="31">
        <v>16.0</v>
      </c>
      <c r="L15" s="31">
        <v>1.0</v>
      </c>
      <c r="M15" s="31">
        <v>22.0</v>
      </c>
      <c r="N15" s="51" t="str">
        <f>HYPERLINK("http://www.scielo.br/pdf/rac/v16n1/a02v16n1.pdf","http://www.scielo.br/pdf/rac/v16n1/a02v16n1.pdf ")</f>
        <v>http://www.scielo.br/pdf/rac/v16n1/a02v16n1.pdf </v>
      </c>
      <c r="O15" s="31" t="s">
        <v>282</v>
      </c>
      <c r="P15" s="31"/>
      <c r="Q15" s="31"/>
      <c r="R15" s="79"/>
      <c r="S15" s="79"/>
      <c r="T15" s="31"/>
      <c r="U15" s="75"/>
      <c r="V15" s="75"/>
      <c r="W15" s="75"/>
      <c r="X15" s="75"/>
      <c r="Y15" s="75"/>
    </row>
    <row r="16" ht="90.0" customHeight="1">
      <c r="A16" s="31">
        <v>9.0</v>
      </c>
      <c r="B16" s="25" t="s">
        <v>249</v>
      </c>
      <c r="C16" s="31" t="s">
        <v>283</v>
      </c>
      <c r="D16" s="31" t="s">
        <v>251</v>
      </c>
      <c r="E16" s="31">
        <v>2012.0</v>
      </c>
      <c r="F16" s="31" t="s">
        <v>6</v>
      </c>
      <c r="G16" s="31" t="s">
        <v>284</v>
      </c>
      <c r="H16" s="31" t="s">
        <v>253</v>
      </c>
      <c r="I16" s="31" t="s">
        <v>92</v>
      </c>
      <c r="J16" s="31" t="s">
        <v>285</v>
      </c>
      <c r="K16" s="31">
        <v>10.0</v>
      </c>
      <c r="L16" s="31">
        <v>1.0</v>
      </c>
      <c r="M16" s="31">
        <v>22.0</v>
      </c>
      <c r="N16" s="51" t="str">
        <f>HYPERLINK("http://www.observatorio-iberoamericano.org/ricg/N%C2%BA_19/Reinaldo_Guerreiro;_Ludwig_Miguel_Agurto_Carlos_Alberto_Pereira_y_Ilse_Maria_Beuren.pdf","http://www.observatorio-iberoamericano.org/ricg/N%C2%BA_19/Reinaldo_Guerreiro;_Ludwig_Miguel_Agurto_Carlos_Alberto_Pereira_y_Ilse_Maria_Beuren.pdf")</f>
        <v>http://www.observatorio-iberoamericano.org/ricg/N%C2%BA_19/Reinaldo_Guerreiro;_Ludwig_Miguel_Agurto_Carlos_Alberto_Pereira_y_Ilse_Maria_Beuren.pdf</v>
      </c>
      <c r="O16" s="31" t="s">
        <v>55</v>
      </c>
      <c r="P16" s="31"/>
      <c r="Q16" s="31"/>
      <c r="R16" s="79"/>
      <c r="S16" s="79"/>
      <c r="T16" s="31"/>
      <c r="U16" s="75"/>
      <c r="V16" s="75"/>
      <c r="W16" s="75"/>
      <c r="X16" s="75"/>
      <c r="Y16" s="75"/>
    </row>
    <row r="17" ht="195.0" customHeight="1">
      <c r="A17" s="31">
        <v>13.0</v>
      </c>
      <c r="B17" s="25" t="s">
        <v>249</v>
      </c>
      <c r="C17" s="31" t="s">
        <v>286</v>
      </c>
      <c r="D17" s="31" t="s">
        <v>287</v>
      </c>
      <c r="E17" s="31">
        <v>2010.0</v>
      </c>
      <c r="F17" s="31" t="s">
        <v>12</v>
      </c>
      <c r="G17" s="31" t="s">
        <v>288</v>
      </c>
      <c r="H17" s="31" t="s">
        <v>253</v>
      </c>
      <c r="I17" s="31" t="s">
        <v>92</v>
      </c>
      <c r="J17" s="31" t="s">
        <v>289</v>
      </c>
      <c r="K17" s="31">
        <v>3.0</v>
      </c>
      <c r="L17" s="31">
        <v>190.0</v>
      </c>
      <c r="M17" s="31">
        <v>216.0</v>
      </c>
      <c r="N17" s="51" t="str">
        <f>HYPERLINK("http://www.atena.org.br/revista/ojs-2.2.3-06/index.php/ASAA/article/viewFile/1764/1642","http://www.atena.org.br/revista/ojs-2.2.3-06/index.php/ASAA/article/viewFile/1764/1642 ")</f>
        <v>http://www.atena.org.br/revista/ojs-2.2.3-06/index.php/ASAA/article/viewFile/1764/1642 </v>
      </c>
      <c r="O17" s="31" t="s">
        <v>290</v>
      </c>
      <c r="P17" s="31"/>
      <c r="Q17" s="31"/>
      <c r="R17" s="79"/>
      <c r="S17" s="79"/>
      <c r="T17" s="31"/>
      <c r="U17" s="3"/>
      <c r="V17" s="75"/>
      <c r="W17" s="75"/>
      <c r="X17" s="75"/>
      <c r="Y17" s="75"/>
    </row>
    <row r="18" ht="15.75" customHeight="1">
      <c r="A18" s="23">
        <v>15.0</v>
      </c>
      <c r="B18" s="25" t="s">
        <v>249</v>
      </c>
      <c r="C18" s="31" t="s">
        <v>291</v>
      </c>
      <c r="D18" s="23" t="s">
        <v>292</v>
      </c>
      <c r="E18" s="23">
        <v>2014.0</v>
      </c>
      <c r="F18" s="23" t="s">
        <v>6</v>
      </c>
      <c r="G18" s="23" t="s">
        <v>293</v>
      </c>
      <c r="H18" s="23" t="s">
        <v>253</v>
      </c>
      <c r="I18" s="23" t="s">
        <v>92</v>
      </c>
      <c r="J18" s="23" t="s">
        <v>294</v>
      </c>
      <c r="K18" s="23">
        <v>10.0</v>
      </c>
      <c r="L18" s="23">
        <v>28.0</v>
      </c>
      <c r="M18" s="23">
        <v>46.0</v>
      </c>
      <c r="N18" s="53" t="str">
        <f>HYPERLINK("http://www.redalyc.org/articulo.oa?id=117030156003","http://www.redalyc.org/articulo.oa?id=117030156003")</f>
        <v>http://www.redalyc.org/articulo.oa?id=117030156003</v>
      </c>
      <c r="O18" s="23" t="s">
        <v>295</v>
      </c>
      <c r="P18" s="23"/>
      <c r="Q18" s="31"/>
      <c r="R18" s="23"/>
      <c r="S18" s="23"/>
      <c r="T18" s="23"/>
      <c r="U18" s="75"/>
      <c r="V18" s="75"/>
      <c r="W18" s="75"/>
      <c r="X18" s="75"/>
      <c r="Y18" s="75"/>
    </row>
    <row r="19" ht="15.75" customHeight="1">
      <c r="A19" s="23">
        <v>16.0</v>
      </c>
      <c r="B19" s="25" t="s">
        <v>249</v>
      </c>
      <c r="C19" s="31" t="s">
        <v>296</v>
      </c>
      <c r="D19" s="31" t="s">
        <v>297</v>
      </c>
      <c r="E19" s="67">
        <v>2014.0</v>
      </c>
      <c r="F19" s="23" t="s">
        <v>6</v>
      </c>
      <c r="G19" s="23" t="s">
        <v>298</v>
      </c>
      <c r="H19" s="23" t="s">
        <v>253</v>
      </c>
      <c r="I19" s="23" t="s">
        <v>92</v>
      </c>
      <c r="J19" s="23" t="s">
        <v>299</v>
      </c>
      <c r="K19" s="23">
        <v>11.0</v>
      </c>
      <c r="L19" s="23">
        <v>170.0</v>
      </c>
      <c r="M19" s="23">
        <v>192.0</v>
      </c>
      <c r="N19" s="53" t="str">
        <f>HYPERLINK("http://www.scielo.br/scielo.php?pid=S1807-17752014000100169&amp;script=sci_arttext&amp;tlng=pt","http://www.scielo.br/scielo.php?pid=S1807-17752014000100169&amp;script=sci_arttext&amp;tlng=pt")</f>
        <v>http://www.scielo.br/scielo.php?pid=S1807-17752014000100169&amp;script=sci_arttext&amp;tlng=pt</v>
      </c>
      <c r="O19" s="23" t="s">
        <v>300</v>
      </c>
      <c r="P19" s="23"/>
      <c r="Q19" s="31"/>
      <c r="R19" s="23"/>
      <c r="S19" s="23"/>
      <c r="T19" s="23"/>
      <c r="U19" s="75"/>
      <c r="V19" s="75"/>
      <c r="W19" s="75"/>
      <c r="X19" s="75"/>
      <c r="Y19" s="75"/>
    </row>
    <row r="20" ht="15.75" customHeight="1">
      <c r="A20" s="23">
        <v>17.0</v>
      </c>
      <c r="B20" s="25" t="s">
        <v>249</v>
      </c>
      <c r="C20" s="3" t="s">
        <v>301</v>
      </c>
      <c r="D20" s="31" t="s">
        <v>302</v>
      </c>
      <c r="E20" s="31">
        <v>2014.0</v>
      </c>
      <c r="F20" s="23" t="s">
        <v>6</v>
      </c>
      <c r="G20" s="23" t="s">
        <v>303</v>
      </c>
      <c r="H20" s="23" t="s">
        <v>253</v>
      </c>
      <c r="I20" s="23" t="s">
        <v>92</v>
      </c>
      <c r="J20" s="23" t="s">
        <v>304</v>
      </c>
      <c r="K20" s="23">
        <v>11.0</v>
      </c>
      <c r="L20" s="23">
        <v>3.0</v>
      </c>
      <c r="M20" s="23">
        <v>24.0</v>
      </c>
      <c r="N20" s="53" t="str">
        <f>HYPERLINK("http://www.redalyc.org/html/762/76230154002/","http://www.redalyc.org/html/762/76230154002/")</f>
        <v>http://www.redalyc.org/html/762/76230154002/</v>
      </c>
      <c r="O20" s="23" t="s">
        <v>305</v>
      </c>
      <c r="P20" s="23"/>
      <c r="Q20" s="31"/>
      <c r="R20" s="23"/>
      <c r="S20" s="23"/>
      <c r="T20" s="23"/>
      <c r="U20" s="75"/>
      <c r="V20" s="75"/>
      <c r="W20" s="75"/>
      <c r="X20" s="75"/>
      <c r="Y20" s="75"/>
    </row>
    <row r="21" ht="15.75" customHeight="1">
      <c r="A21" s="23">
        <v>18.0</v>
      </c>
      <c r="B21" s="25" t="s">
        <v>249</v>
      </c>
      <c r="C21" s="31" t="s">
        <v>306</v>
      </c>
      <c r="D21" s="31" t="s">
        <v>307</v>
      </c>
      <c r="E21" s="81">
        <v>2014.0</v>
      </c>
      <c r="F21" s="23" t="s">
        <v>6</v>
      </c>
      <c r="G21" s="23" t="s">
        <v>308</v>
      </c>
      <c r="H21" s="23" t="s">
        <v>253</v>
      </c>
      <c r="I21" s="23" t="s">
        <v>92</v>
      </c>
      <c r="J21" s="23" t="s">
        <v>309</v>
      </c>
      <c r="K21" s="23">
        <v>7.0</v>
      </c>
      <c r="L21" s="23">
        <v>234.0</v>
      </c>
      <c r="M21" s="23">
        <v>256.0</v>
      </c>
      <c r="N21" s="53" t="str">
        <f>HYPERLINK("http://www.redalyc.org/articulo.oa?id=319330058013","http://www.redalyc.org/articulo.oa?id=319330058013")</f>
        <v>http://www.redalyc.org/articulo.oa?id=319330058013</v>
      </c>
      <c r="O21" s="23" t="s">
        <v>310</v>
      </c>
      <c r="P21" s="23"/>
      <c r="Q21" s="31"/>
      <c r="R21" s="23"/>
      <c r="S21" s="23"/>
      <c r="T21" s="23"/>
      <c r="U21" s="75"/>
      <c r="V21" s="75"/>
      <c r="W21" s="75"/>
      <c r="X21" s="75"/>
      <c r="Y21" s="75"/>
    </row>
    <row r="22" ht="15.75" customHeight="1">
      <c r="A22" s="23">
        <v>19.0</v>
      </c>
      <c r="B22" s="25" t="s">
        <v>249</v>
      </c>
      <c r="C22" s="31" t="s">
        <v>311</v>
      </c>
      <c r="D22" s="23" t="s">
        <v>312</v>
      </c>
      <c r="E22" s="23">
        <v>2014.0</v>
      </c>
      <c r="F22" s="23" t="s">
        <v>85</v>
      </c>
      <c r="G22" s="23" t="s">
        <v>313</v>
      </c>
      <c r="H22" s="23" t="s">
        <v>253</v>
      </c>
      <c r="I22" s="23" t="s">
        <v>314</v>
      </c>
      <c r="J22" s="23" t="s">
        <v>315</v>
      </c>
      <c r="K22" s="23">
        <v>27.0</v>
      </c>
      <c r="L22" s="23">
        <v>426.0</v>
      </c>
      <c r="M22" s="23">
        <v>464.0</v>
      </c>
      <c r="N22" s="53" t="str">
        <f>HYPERLINK("http://www.emeraldinsight.com/doi/full/10.1108/AAAJ-01-2012-00927","http://www.emeraldinsight.com/doi/full/10.1108/AAAJ-01-2012-00927")</f>
        <v>http://www.emeraldinsight.com/doi/full/10.1108/AAAJ-01-2012-00927</v>
      </c>
      <c r="O22" s="23" t="s">
        <v>316</v>
      </c>
      <c r="P22" s="23"/>
      <c r="Q22" s="31"/>
      <c r="R22" s="23"/>
      <c r="S22" s="23"/>
      <c r="T22" s="23"/>
      <c r="U22" s="75"/>
      <c r="V22" s="75"/>
      <c r="W22" s="75"/>
      <c r="X22" s="75"/>
      <c r="Y22" s="75"/>
    </row>
    <row r="23" ht="15.75" customHeight="1">
      <c r="A23" s="23">
        <v>20.0</v>
      </c>
      <c r="B23" s="25" t="s">
        <v>249</v>
      </c>
      <c r="C23" s="3" t="s">
        <v>317</v>
      </c>
      <c r="D23" s="31" t="s">
        <v>318</v>
      </c>
      <c r="E23" s="31">
        <v>2014.0</v>
      </c>
      <c r="F23" s="23" t="s">
        <v>6</v>
      </c>
      <c r="G23" s="23" t="s">
        <v>293</v>
      </c>
      <c r="H23" s="23" t="s">
        <v>253</v>
      </c>
      <c r="I23" s="23" t="s">
        <v>92</v>
      </c>
      <c r="J23" s="23" t="s">
        <v>294</v>
      </c>
      <c r="K23" s="23">
        <v>10.0</v>
      </c>
      <c r="L23" s="23">
        <v>6.0</v>
      </c>
      <c r="M23" s="23">
        <v>27.0</v>
      </c>
      <c r="N23" s="53" t="str">
        <f>HYPERLINK("http://search.proquest.com/docview/1524809511?pq-origsite=gscholar","http://search.proquest.com/docview/1524809511?pq-origsite=gscholar")</f>
        <v>http://search.proquest.com/docview/1524809511?pq-origsite=gscholar</v>
      </c>
      <c r="O23" s="23" t="s">
        <v>319</v>
      </c>
      <c r="P23" s="23"/>
      <c r="Q23" s="31"/>
      <c r="R23" s="23"/>
      <c r="S23" s="23"/>
      <c r="T23" s="23"/>
      <c r="U23" s="75"/>
      <c r="V23" s="75"/>
      <c r="W23" s="75"/>
      <c r="X23" s="75"/>
      <c r="Y23" s="75"/>
    </row>
    <row r="24" ht="15.75" customHeight="1">
      <c r="A24" s="23">
        <v>21.0</v>
      </c>
      <c r="B24" s="25" t="s">
        <v>249</v>
      </c>
      <c r="C24" s="31" t="s">
        <v>320</v>
      </c>
      <c r="D24" s="23" t="s">
        <v>321</v>
      </c>
      <c r="E24" s="23">
        <v>2013.0</v>
      </c>
      <c r="F24" s="23" t="s">
        <v>8</v>
      </c>
      <c r="G24" s="23" t="s">
        <v>322</v>
      </c>
      <c r="H24" s="23" t="s">
        <v>253</v>
      </c>
      <c r="I24" s="23" t="s">
        <v>92</v>
      </c>
      <c r="J24" s="23" t="s">
        <v>323</v>
      </c>
      <c r="K24" s="23">
        <v>6.0</v>
      </c>
      <c r="L24" s="23">
        <v>783.0</v>
      </c>
      <c r="M24" s="23">
        <v>802.0</v>
      </c>
      <c r="N24" s="53" t="str">
        <f>HYPERLINK("http://www.redalyc.org/html/2734/273429846011/","http://www.redalyc.org/html/2734/273429846011/")</f>
        <v>http://www.redalyc.org/html/2734/273429846011/</v>
      </c>
      <c r="O24" s="23" t="s">
        <v>324</v>
      </c>
      <c r="P24" s="23"/>
      <c r="Q24" s="31"/>
      <c r="R24" s="23"/>
      <c r="S24" s="23"/>
      <c r="T24" s="23"/>
      <c r="U24" s="75"/>
      <c r="V24" s="75"/>
      <c r="W24" s="75"/>
      <c r="X24" s="75"/>
      <c r="Y24" s="75"/>
    </row>
    <row r="25" ht="15.75" customHeight="1">
      <c r="A25" s="23">
        <v>22.0</v>
      </c>
      <c r="B25" s="25" t="s">
        <v>249</v>
      </c>
      <c r="C25" s="31" t="s">
        <v>325</v>
      </c>
      <c r="D25" s="31" t="s">
        <v>326</v>
      </c>
      <c r="E25" s="31">
        <v>2013.0</v>
      </c>
      <c r="F25" s="23" t="s">
        <v>85</v>
      </c>
      <c r="G25" s="23" t="s">
        <v>327</v>
      </c>
      <c r="H25" s="23" t="s">
        <v>253</v>
      </c>
      <c r="I25" s="23" t="s">
        <v>92</v>
      </c>
      <c r="J25" s="23" t="s">
        <v>328</v>
      </c>
      <c r="K25" s="23">
        <v>7.0</v>
      </c>
      <c r="L25" s="23">
        <v>71.0</v>
      </c>
      <c r="M25" s="23">
        <v>85.0</v>
      </c>
      <c r="N25" s="53" t="s">
        <v>329</v>
      </c>
      <c r="O25" s="23" t="s">
        <v>330</v>
      </c>
      <c r="P25" s="23"/>
      <c r="Q25" s="31"/>
      <c r="R25" s="23"/>
      <c r="S25" s="23"/>
      <c r="T25" s="23"/>
      <c r="U25" s="75"/>
      <c r="V25" s="75"/>
      <c r="W25" s="75"/>
      <c r="X25" s="75"/>
      <c r="Y25" s="75"/>
    </row>
    <row r="26" ht="15.75" customHeight="1">
      <c r="A26" s="23">
        <v>23.0</v>
      </c>
      <c r="B26" s="25" t="s">
        <v>249</v>
      </c>
      <c r="C26" s="31" t="s">
        <v>331</v>
      </c>
      <c r="D26" s="23" t="s">
        <v>332</v>
      </c>
      <c r="E26" s="23">
        <v>2013.0</v>
      </c>
      <c r="F26" s="23" t="s">
        <v>85</v>
      </c>
      <c r="G26" s="23" t="s">
        <v>333</v>
      </c>
      <c r="H26" s="23" t="s">
        <v>253</v>
      </c>
      <c r="I26" s="23" t="s">
        <v>92</v>
      </c>
      <c r="J26" s="23" t="s">
        <v>334</v>
      </c>
      <c r="K26" s="23">
        <v>15.0</v>
      </c>
      <c r="L26" s="23">
        <v>381.0</v>
      </c>
      <c r="M26" s="23">
        <v>396.0</v>
      </c>
      <c r="N26" s="53" t="s">
        <v>335</v>
      </c>
      <c r="O26" s="23" t="s">
        <v>55</v>
      </c>
      <c r="P26" s="23"/>
      <c r="Q26" s="31"/>
      <c r="R26" s="23"/>
      <c r="S26" s="23"/>
      <c r="T26" s="23"/>
      <c r="U26" s="75"/>
      <c r="V26" s="75"/>
      <c r="W26" s="75"/>
      <c r="X26" s="75"/>
      <c r="Y26" s="75"/>
    </row>
    <row r="27" ht="15.75" customHeight="1">
      <c r="A27" s="23">
        <v>24.0</v>
      </c>
      <c r="B27" s="25" t="s">
        <v>249</v>
      </c>
      <c r="C27" s="3" t="s">
        <v>336</v>
      </c>
      <c r="D27" s="42" t="s">
        <v>337</v>
      </c>
      <c r="E27" s="31">
        <v>2013.0</v>
      </c>
      <c r="F27" s="23" t="s">
        <v>85</v>
      </c>
      <c r="G27" s="23" t="s">
        <v>338</v>
      </c>
      <c r="H27" s="23" t="s">
        <v>253</v>
      </c>
      <c r="I27" s="23" t="s">
        <v>92</v>
      </c>
      <c r="J27" s="23" t="s">
        <v>339</v>
      </c>
      <c r="K27" s="23">
        <v>18.0</v>
      </c>
      <c r="L27" s="23">
        <v>433.0</v>
      </c>
      <c r="M27" s="23">
        <v>465.0</v>
      </c>
      <c r="N27" s="53" t="str">
        <f>HYPERLINK("http://periodicos.unicesumar.edu.br/index.php/revcesumar/article/view/2351/2085","http://periodicos.unicesumar.edu.br/index.php/revcesumar/article/view/2351/2085")</f>
        <v>http://periodicos.unicesumar.edu.br/index.php/revcesumar/article/view/2351/2085</v>
      </c>
      <c r="O27" s="23" t="s">
        <v>55</v>
      </c>
      <c r="P27" s="23"/>
      <c r="Q27" s="31"/>
      <c r="R27" s="23"/>
      <c r="S27" s="23"/>
      <c r="T27" s="23"/>
      <c r="U27" s="75"/>
      <c r="V27" s="75"/>
      <c r="W27" s="75"/>
      <c r="X27" s="75"/>
      <c r="Y27" s="75"/>
    </row>
    <row r="28" ht="15.75" customHeight="1">
      <c r="A28" s="23">
        <v>25.0</v>
      </c>
      <c r="B28" s="25" t="s">
        <v>249</v>
      </c>
      <c r="C28" s="31" t="s">
        <v>340</v>
      </c>
      <c r="D28" s="23" t="s">
        <v>341</v>
      </c>
      <c r="E28" s="23">
        <v>2013.0</v>
      </c>
      <c r="F28" s="23" t="s">
        <v>6</v>
      </c>
      <c r="G28" s="23" t="s">
        <v>342</v>
      </c>
      <c r="H28" s="23" t="s">
        <v>253</v>
      </c>
      <c r="I28" s="23" t="s">
        <v>92</v>
      </c>
      <c r="J28" s="23" t="s">
        <v>343</v>
      </c>
      <c r="K28" s="23">
        <v>24.0</v>
      </c>
      <c r="L28" s="23">
        <v>1.0</v>
      </c>
      <c r="M28" s="23">
        <v>15.0</v>
      </c>
      <c r="N28" s="53" t="str">
        <f>HYPERLINK("http://www.redalyc.org/articulo.oa?id=197030928002","http://www.redalyc.org/articulo.oa?id=197030928002")</f>
        <v>http://www.redalyc.org/articulo.oa?id=197030928002</v>
      </c>
      <c r="O28" s="23" t="s">
        <v>55</v>
      </c>
      <c r="P28" s="23"/>
      <c r="Q28" s="31"/>
      <c r="R28" s="23"/>
      <c r="S28" s="23"/>
      <c r="T28" s="23"/>
      <c r="U28" s="75"/>
      <c r="V28" s="75"/>
      <c r="W28" s="75"/>
      <c r="X28" s="75"/>
      <c r="Y28" s="75"/>
    </row>
    <row r="29" ht="15.75" customHeight="1">
      <c r="A29" s="23">
        <v>26.0</v>
      </c>
      <c r="B29" s="25" t="s">
        <v>249</v>
      </c>
      <c r="C29" s="31" t="s">
        <v>344</v>
      </c>
      <c r="D29" s="23" t="s">
        <v>345</v>
      </c>
      <c r="E29" s="23">
        <v>2013.0</v>
      </c>
      <c r="F29" s="23" t="s">
        <v>85</v>
      </c>
      <c r="G29" s="23" t="s">
        <v>327</v>
      </c>
      <c r="H29" s="23" t="s">
        <v>253</v>
      </c>
      <c r="I29" s="23" t="s">
        <v>92</v>
      </c>
      <c r="J29" s="23" t="s">
        <v>328</v>
      </c>
      <c r="K29" s="23">
        <v>7.0</v>
      </c>
      <c r="L29" s="23">
        <v>3.0</v>
      </c>
      <c r="M29" s="23">
        <v>13.0</v>
      </c>
      <c r="N29" s="53" t="str">
        <f>HYPERLINK("http://www.spell.org.br/documentos/ver/19977/monitoramento-e-coordenacao-em-redes-de-franqui---","http://www.spell.org.br/documentos/ver/19977/monitoramento-e-coordenacao-em-redes-de-franqui---")</f>
        <v>http://www.spell.org.br/documentos/ver/19977/monitoramento-e-coordenacao-em-redes-de-franqui---</v>
      </c>
      <c r="O29" s="23" t="s">
        <v>346</v>
      </c>
      <c r="P29" s="23"/>
      <c r="Q29" s="31"/>
      <c r="R29" s="23"/>
      <c r="S29" s="23"/>
      <c r="T29" s="23"/>
      <c r="U29" s="75"/>
      <c r="V29" s="75"/>
      <c r="W29" s="75"/>
      <c r="X29" s="75"/>
      <c r="Y29" s="75"/>
    </row>
    <row r="30" ht="15.75" customHeight="1">
      <c r="A30" s="23">
        <v>27.0</v>
      </c>
      <c r="B30" s="25" t="s">
        <v>249</v>
      </c>
      <c r="C30" s="3" t="s">
        <v>347</v>
      </c>
      <c r="D30" s="23" t="s">
        <v>348</v>
      </c>
      <c r="E30" s="23">
        <v>2013.0</v>
      </c>
      <c r="F30" s="23" t="s">
        <v>18</v>
      </c>
      <c r="G30" s="23" t="s">
        <v>349</v>
      </c>
      <c r="H30" s="23" t="s">
        <v>253</v>
      </c>
      <c r="I30" s="23" t="s">
        <v>92</v>
      </c>
      <c r="J30" s="23" t="s">
        <v>350</v>
      </c>
      <c r="K30" s="23">
        <v>75.0</v>
      </c>
      <c r="L30" s="23">
        <v>274.0</v>
      </c>
      <c r="M30" s="23">
        <v>300.0</v>
      </c>
      <c r="N30" s="53" t="str">
        <f>HYPERLINK("http://seer.ufrgs.br/read/article/view/41228","http://seer.ufrgs.br/read/article/view/41228")</f>
        <v>http://seer.ufrgs.br/read/article/view/41228</v>
      </c>
      <c r="O30" s="23" t="s">
        <v>351</v>
      </c>
      <c r="P30" s="23"/>
      <c r="Q30" s="31"/>
      <c r="R30" s="23"/>
      <c r="S30" s="23"/>
      <c r="T30" s="23"/>
      <c r="U30" s="75"/>
      <c r="V30" s="75"/>
      <c r="W30" s="75"/>
      <c r="X30" s="75"/>
      <c r="Y30" s="75"/>
    </row>
    <row r="31" ht="15.75" customHeight="1">
      <c r="A31" s="23">
        <v>28.0</v>
      </c>
      <c r="B31" s="25" t="s">
        <v>249</v>
      </c>
      <c r="C31" s="31" t="s">
        <v>352</v>
      </c>
      <c r="D31" s="23" t="s">
        <v>353</v>
      </c>
      <c r="E31" s="23">
        <v>2013.0</v>
      </c>
      <c r="F31" s="23" t="s">
        <v>6</v>
      </c>
      <c r="G31" s="23" t="s">
        <v>354</v>
      </c>
      <c r="H31" s="23" t="s">
        <v>253</v>
      </c>
      <c r="I31" s="23" t="s">
        <v>92</v>
      </c>
      <c r="J31" s="23" t="s">
        <v>355</v>
      </c>
      <c r="K31" s="23">
        <v>32.0</v>
      </c>
      <c r="L31" s="23">
        <v>93.0</v>
      </c>
      <c r="M31" s="23">
        <v>108.0</v>
      </c>
      <c r="N31" s="53" t="str">
        <f>HYPERLINK("http://www.redalyc.org/html/3071/307128851008/","http://www.redalyc.org/html/3071/307128851008/")</f>
        <v>http://www.redalyc.org/html/3071/307128851008/</v>
      </c>
      <c r="O31" s="23" t="s">
        <v>356</v>
      </c>
      <c r="P31" s="23"/>
      <c r="Q31" s="31"/>
      <c r="R31" s="23"/>
      <c r="S31" s="23"/>
      <c r="T31" s="23"/>
      <c r="U31" s="75"/>
      <c r="V31" s="75"/>
      <c r="W31" s="75"/>
      <c r="X31" s="75"/>
      <c r="Y31" s="75"/>
    </row>
    <row r="32" ht="15.75" customHeight="1">
      <c r="A32" s="23">
        <v>29.0</v>
      </c>
      <c r="B32" s="25" t="s">
        <v>249</v>
      </c>
      <c r="C32" s="31" t="s">
        <v>357</v>
      </c>
      <c r="D32" s="23" t="s">
        <v>358</v>
      </c>
      <c r="E32" s="23">
        <v>2013.0</v>
      </c>
      <c r="F32" s="23" t="s">
        <v>19</v>
      </c>
      <c r="G32" s="23" t="s">
        <v>113</v>
      </c>
      <c r="H32" s="23" t="s">
        <v>253</v>
      </c>
      <c r="I32" s="23" t="s">
        <v>92</v>
      </c>
      <c r="J32" s="23" t="s">
        <v>114</v>
      </c>
      <c r="K32" s="23">
        <v>15.0</v>
      </c>
      <c r="L32" s="23">
        <v>617.0</v>
      </c>
      <c r="M32" s="23">
        <v>638.0</v>
      </c>
      <c r="N32" s="53" t="str">
        <f>HYPERLINK("https://rbgn.fecap.br/RBGN/article/view/1228","https://rbgn.fecap.br/RBGN/article/view/1228")</f>
        <v>https://rbgn.fecap.br/RBGN/article/view/1228</v>
      </c>
      <c r="O32" s="23" t="s">
        <v>359</v>
      </c>
      <c r="P32" s="23"/>
      <c r="Q32" s="31"/>
      <c r="R32" s="23"/>
      <c r="S32" s="23"/>
      <c r="T32" s="23"/>
      <c r="U32" s="75"/>
      <c r="V32" s="75"/>
      <c r="W32" s="75"/>
      <c r="X32" s="75"/>
      <c r="Y32" s="75"/>
    </row>
    <row r="33" ht="15.75" customHeight="1">
      <c r="A33" s="23">
        <v>30.0</v>
      </c>
      <c r="B33" s="25" t="s">
        <v>249</v>
      </c>
      <c r="C33" s="3" t="s">
        <v>360</v>
      </c>
      <c r="D33" s="23" t="s">
        <v>361</v>
      </c>
      <c r="E33" s="23">
        <v>2012.0</v>
      </c>
      <c r="F33" s="23" t="s">
        <v>19</v>
      </c>
      <c r="G33" s="23" t="s">
        <v>113</v>
      </c>
      <c r="H33" s="23" t="s">
        <v>253</v>
      </c>
      <c r="I33" s="23" t="s">
        <v>92</v>
      </c>
      <c r="J33" s="23" t="s">
        <v>114</v>
      </c>
      <c r="K33" s="23">
        <v>14.0</v>
      </c>
      <c r="L33" s="23">
        <v>453.0</v>
      </c>
      <c r="M33" s="23">
        <v>479.0</v>
      </c>
      <c r="N33" s="53" t="str">
        <f>HYPERLINK("http://www.spell.org.br/documentos/ver/9289","http://www.spell.org.br/documentos/ver/9289")</f>
        <v>http://www.spell.org.br/documentos/ver/9289</v>
      </c>
      <c r="O33" s="23" t="s">
        <v>55</v>
      </c>
      <c r="P33" s="23"/>
      <c r="Q33" s="31"/>
      <c r="R33" s="23"/>
      <c r="S33" s="23"/>
      <c r="T33" s="23"/>
      <c r="U33" s="75"/>
      <c r="V33" s="75"/>
      <c r="W33" s="75"/>
      <c r="X33" s="75"/>
      <c r="Y33" s="75"/>
    </row>
    <row r="34" ht="15.75" customHeight="1">
      <c r="A34" s="23">
        <v>31.0</v>
      </c>
      <c r="B34" s="25" t="s">
        <v>249</v>
      </c>
      <c r="C34" s="31" t="s">
        <v>362</v>
      </c>
      <c r="D34" s="23" t="s">
        <v>363</v>
      </c>
      <c r="E34" s="23">
        <v>2012.0</v>
      </c>
      <c r="F34" s="23" t="s">
        <v>364</v>
      </c>
      <c r="G34" s="23" t="s">
        <v>217</v>
      </c>
      <c r="H34" s="23" t="s">
        <v>253</v>
      </c>
      <c r="I34" s="23" t="s">
        <v>152</v>
      </c>
      <c r="J34" s="23" t="s">
        <v>218</v>
      </c>
      <c r="K34" s="23">
        <v>20.0</v>
      </c>
      <c r="L34" s="23">
        <v>123.0</v>
      </c>
      <c r="M34" s="23">
        <v>141.0</v>
      </c>
      <c r="N34" s="53" t="str">
        <f>HYPERLINK("http://www.scielo.org.co/pdf/rfce/v20n1/v20n1a09.pdf","http://www.scielo.org.co/pdf/rfce/v20n1/v20n1a09.pdf")</f>
        <v>http://www.scielo.org.co/pdf/rfce/v20n1/v20n1a09.pdf</v>
      </c>
      <c r="O34" s="23" t="s">
        <v>55</v>
      </c>
      <c r="P34" s="23"/>
      <c r="Q34" s="31"/>
      <c r="R34" s="23"/>
      <c r="S34" s="23"/>
      <c r="T34" s="23"/>
      <c r="U34" s="75"/>
      <c r="V34" s="75"/>
      <c r="W34" s="75"/>
      <c r="X34" s="75"/>
      <c r="Y34" s="75"/>
    </row>
    <row r="35" ht="15.75" customHeight="1">
      <c r="A35" s="23">
        <v>32.0</v>
      </c>
      <c r="B35" s="25" t="s">
        <v>249</v>
      </c>
      <c r="C35" s="31" t="s">
        <v>365</v>
      </c>
      <c r="D35" s="23" t="s">
        <v>366</v>
      </c>
      <c r="E35" s="23">
        <v>2012.0</v>
      </c>
      <c r="F35" s="23" t="s">
        <v>85</v>
      </c>
      <c r="G35" s="23" t="s">
        <v>367</v>
      </c>
      <c r="H35" s="23" t="s">
        <v>253</v>
      </c>
      <c r="I35" s="23" t="s">
        <v>368</v>
      </c>
      <c r="J35" s="23" t="s">
        <v>369</v>
      </c>
      <c r="K35" s="23">
        <v>33.0</v>
      </c>
      <c r="L35" s="23">
        <v>11.0</v>
      </c>
      <c r="M35" s="23">
        <v>11.0</v>
      </c>
      <c r="N35" s="53" t="str">
        <f>HYPERLINK("http://www.revistaespacios.com/a12v33n01/12330152.html#considera","http://www.revistaespacios.com/a12v33n01/12330152.html#considera")</f>
        <v>http://www.revistaespacios.com/a12v33n01/12330152.html#considera</v>
      </c>
      <c r="O35" s="23" t="s">
        <v>55</v>
      </c>
      <c r="P35" s="23"/>
      <c r="Q35" s="31"/>
      <c r="R35" s="23"/>
      <c r="S35" s="23"/>
      <c r="T35" s="23"/>
      <c r="U35" s="75"/>
      <c r="V35" s="75"/>
      <c r="W35" s="75"/>
      <c r="X35" s="75"/>
      <c r="Y35" s="75"/>
    </row>
    <row r="36" ht="15.75" customHeight="1">
      <c r="A36" s="23">
        <v>33.0</v>
      </c>
      <c r="B36" s="25" t="s">
        <v>249</v>
      </c>
      <c r="C36" s="31" t="s">
        <v>370</v>
      </c>
      <c r="D36" s="31" t="s">
        <v>371</v>
      </c>
      <c r="E36" s="31">
        <v>2012.0</v>
      </c>
      <c r="F36" s="23" t="s">
        <v>6</v>
      </c>
      <c r="G36" s="23" t="s">
        <v>303</v>
      </c>
      <c r="H36" s="23" t="s">
        <v>253</v>
      </c>
      <c r="I36" s="23" t="s">
        <v>92</v>
      </c>
      <c r="J36" s="23" t="s">
        <v>372</v>
      </c>
      <c r="K36" s="23">
        <v>9.0</v>
      </c>
      <c r="L36" s="23">
        <v>3.0</v>
      </c>
      <c r="M36" s="23">
        <v>16.0</v>
      </c>
      <c r="N36" s="53" t="str">
        <f>HYPERLINK("http://www.redalyc.org/articulo.oa?id=76223529001","http://www.redalyc.org/articulo.oa?id=76223529001    ")</f>
        <v>http://www.redalyc.org/articulo.oa?id=76223529001    </v>
      </c>
      <c r="O36" s="23" t="s">
        <v>373</v>
      </c>
      <c r="P36" s="23"/>
      <c r="Q36" s="31"/>
      <c r="R36" s="23"/>
      <c r="S36" s="23"/>
      <c r="T36" s="23"/>
      <c r="U36" s="75"/>
      <c r="V36" s="75"/>
      <c r="W36" s="75"/>
      <c r="X36" s="75"/>
      <c r="Y36" s="75"/>
    </row>
    <row r="37" ht="15.75" customHeight="1">
      <c r="A37" s="23">
        <v>34.0</v>
      </c>
      <c r="B37" s="35" t="s">
        <v>249</v>
      </c>
      <c r="C37" s="31" t="s">
        <v>374</v>
      </c>
      <c r="D37" s="2" t="s">
        <v>375</v>
      </c>
      <c r="E37" s="23">
        <v>2012.0</v>
      </c>
      <c r="F37" s="23" t="s">
        <v>19</v>
      </c>
      <c r="G37" s="23" t="s">
        <v>277</v>
      </c>
      <c r="H37" s="23" t="s">
        <v>253</v>
      </c>
      <c r="I37" s="23" t="s">
        <v>92</v>
      </c>
      <c r="J37" s="23" t="s">
        <v>376</v>
      </c>
      <c r="K37" s="23">
        <v>25.0</v>
      </c>
      <c r="L37" s="23">
        <v>5.0</v>
      </c>
      <c r="M37" s="23">
        <v>16.0</v>
      </c>
      <c r="N37" s="53" t="str">
        <f>HYPERLINK("http://blog-fipecafi.imprensa.ws/wp-content/uploads/2012/04/Blog-Professores-da-FIPECAFI-publicam-artigo-na-Cost-Management-Magazine.pdf","http://blog-fipecafi.imprensa.ws/wp-content/uploads/2012/04/Blog-Professores-da-FIPECAFI-publicam-artigo-na-Cost-Management-Magazine.pdf")</f>
        <v>http://blog-fipecafi.imprensa.ws/wp-content/uploads/2012/04/Blog-Professores-da-FIPECAFI-publicam-artigo-na-Cost-Management-Magazine.pdf</v>
      </c>
      <c r="O37" s="23" t="s">
        <v>55</v>
      </c>
      <c r="P37" s="23"/>
      <c r="Q37" s="31"/>
      <c r="R37" s="23"/>
      <c r="S37" s="23"/>
      <c r="T37" s="23"/>
      <c r="U37" s="75"/>
      <c r="V37" s="75"/>
      <c r="W37" s="75"/>
      <c r="X37" s="75"/>
      <c r="Y37" s="75"/>
    </row>
    <row r="38" ht="15.75" customHeight="1">
      <c r="A38" s="23">
        <v>35.0</v>
      </c>
      <c r="B38" s="35" t="s">
        <v>249</v>
      </c>
      <c r="C38" s="31" t="s">
        <v>377</v>
      </c>
      <c r="D38" s="31" t="s">
        <v>378</v>
      </c>
      <c r="E38" s="31">
        <v>2012.0</v>
      </c>
      <c r="F38" s="23" t="s">
        <v>12</v>
      </c>
      <c r="G38" s="23" t="s">
        <v>379</v>
      </c>
      <c r="H38" s="23" t="s">
        <v>253</v>
      </c>
      <c r="I38" s="23" t="s">
        <v>92</v>
      </c>
      <c r="J38" s="23" t="s">
        <v>254</v>
      </c>
      <c r="K38" s="23">
        <v>9.0</v>
      </c>
      <c r="L38" s="23">
        <v>98.0</v>
      </c>
      <c r="M38" s="23">
        <v>122.0</v>
      </c>
      <c r="N38" s="53" t="str">
        <f>HYPERLINK("http://www.redalyc.org/articulo.oa?id=97323655006","http://www.redalyc.org/articulo.oa?id=97323655006")</f>
        <v>http://www.redalyc.org/articulo.oa?id=97323655006</v>
      </c>
      <c r="O38" s="23" t="s">
        <v>380</v>
      </c>
      <c r="P38" s="23"/>
      <c r="Q38" s="31"/>
      <c r="R38" s="23"/>
      <c r="S38" s="23"/>
      <c r="T38" s="23"/>
      <c r="U38" s="75"/>
      <c r="V38" s="75"/>
      <c r="W38" s="75"/>
      <c r="X38" s="75"/>
      <c r="Y38" s="75"/>
    </row>
    <row r="39" ht="15.75" customHeight="1">
      <c r="A39" s="23">
        <v>36.0</v>
      </c>
      <c r="B39" s="35" t="s">
        <v>249</v>
      </c>
      <c r="C39" s="31" t="s">
        <v>381</v>
      </c>
      <c r="D39" s="31" t="s">
        <v>382</v>
      </c>
      <c r="E39" s="31">
        <v>2012.0</v>
      </c>
      <c r="F39" s="23" t="s">
        <v>85</v>
      </c>
      <c r="G39" s="23" t="s">
        <v>284</v>
      </c>
      <c r="H39" s="23" t="s">
        <v>253</v>
      </c>
      <c r="I39" s="23" t="s">
        <v>92</v>
      </c>
      <c r="J39" s="23" t="s">
        <v>285</v>
      </c>
      <c r="K39" s="23">
        <v>10.0</v>
      </c>
      <c r="L39" s="23">
        <v>1.0</v>
      </c>
      <c r="M39" s="23">
        <v>19.0</v>
      </c>
      <c r="N39" s="53" t="str">
        <f>HYPERLINK("https://anaiscbc.emnuvens.com.br/anais/article/view/826/826","https://anaiscbc.emnuvens.com.br/anais/article/view/826/826")</f>
        <v>https://anaiscbc.emnuvens.com.br/anais/article/view/826/826</v>
      </c>
      <c r="O39" s="23" t="s">
        <v>55</v>
      </c>
      <c r="P39" s="23"/>
      <c r="Q39" s="31"/>
      <c r="R39" s="23"/>
      <c r="S39" s="23"/>
      <c r="T39" s="23"/>
      <c r="U39" s="75"/>
      <c r="V39" s="75"/>
      <c r="W39" s="75"/>
      <c r="X39" s="75"/>
      <c r="Y39" s="75"/>
    </row>
    <row r="40" ht="15.75" customHeight="1">
      <c r="A40" s="23">
        <v>37.0</v>
      </c>
      <c r="B40" s="35" t="s">
        <v>249</v>
      </c>
      <c r="C40" s="3" t="s">
        <v>383</v>
      </c>
      <c r="D40" s="31" t="s">
        <v>384</v>
      </c>
      <c r="E40" s="82">
        <v>2012.0</v>
      </c>
      <c r="F40" s="23" t="s">
        <v>19</v>
      </c>
      <c r="G40" s="23" t="s">
        <v>385</v>
      </c>
      <c r="H40" s="23" t="s">
        <v>253</v>
      </c>
      <c r="I40" s="23" t="s">
        <v>92</v>
      </c>
      <c r="J40" s="23" t="s">
        <v>386</v>
      </c>
      <c r="K40" s="23">
        <v>47.0</v>
      </c>
      <c r="L40" s="23">
        <v>653.0</v>
      </c>
      <c r="M40" s="23">
        <v>670.0</v>
      </c>
      <c r="N40" s="53" t="str">
        <f>HYPERLINK("http://www.scielo.br/scielo.php?script=sci_arttext&amp;pid=S0080-21072012000400011","http://www.scielo.br/scielo.php?script=sci_arttext&amp;pid=S0080-21072012000400011")</f>
        <v>http://www.scielo.br/scielo.php?script=sci_arttext&amp;pid=S0080-21072012000400011</v>
      </c>
      <c r="O40" s="23" t="s">
        <v>387</v>
      </c>
      <c r="P40" s="23"/>
      <c r="Q40" s="31"/>
      <c r="R40" s="23"/>
      <c r="S40" s="23"/>
      <c r="T40" s="23"/>
      <c r="U40" s="75"/>
      <c r="V40" s="75"/>
      <c r="W40" s="75"/>
      <c r="X40" s="75"/>
      <c r="Y40" s="75"/>
    </row>
    <row r="41" ht="15.75" customHeight="1">
      <c r="A41" s="23">
        <v>38.0</v>
      </c>
      <c r="B41" s="35" t="s">
        <v>249</v>
      </c>
      <c r="C41" s="31" t="s">
        <v>388</v>
      </c>
      <c r="D41" s="31" t="s">
        <v>389</v>
      </c>
      <c r="E41" s="31">
        <v>2012.0</v>
      </c>
      <c r="F41" s="23" t="s">
        <v>18</v>
      </c>
      <c r="G41" s="23" t="s">
        <v>390</v>
      </c>
      <c r="H41" s="23" t="s">
        <v>253</v>
      </c>
      <c r="I41" s="23" t="s">
        <v>92</v>
      </c>
      <c r="J41" s="23" t="s">
        <v>391</v>
      </c>
      <c r="K41" s="23">
        <v>31.0</v>
      </c>
      <c r="L41" s="23">
        <v>53.0</v>
      </c>
      <c r="M41" s="23">
        <v>72.0</v>
      </c>
      <c r="N41" s="53" t="str">
        <f>HYPERLINK("http://periodicos.uem.br/ojs/index.php/Enfoque/article/view/16863/10129","http://periodicos.uem.br/ojs/index.php/Enfoque/article/view/16863/10129")</f>
        <v>http://periodicos.uem.br/ojs/index.php/Enfoque/article/view/16863/10129</v>
      </c>
      <c r="O41" s="23" t="s">
        <v>392</v>
      </c>
      <c r="P41" s="23"/>
      <c r="Q41" s="31"/>
      <c r="R41" s="23"/>
      <c r="S41" s="23"/>
      <c r="T41" s="23"/>
      <c r="U41" s="75"/>
      <c r="V41" s="75"/>
      <c r="W41" s="75"/>
      <c r="X41" s="75"/>
      <c r="Y41" s="75"/>
    </row>
    <row r="42" ht="15.75" customHeight="1">
      <c r="A42" s="23">
        <v>39.0</v>
      </c>
      <c r="B42" s="35" t="s">
        <v>249</v>
      </c>
      <c r="C42" s="31" t="s">
        <v>393</v>
      </c>
      <c r="D42" s="31" t="s">
        <v>394</v>
      </c>
      <c r="E42" s="31">
        <v>2012.0</v>
      </c>
      <c r="F42" s="23" t="s">
        <v>6</v>
      </c>
      <c r="G42" s="23" t="s">
        <v>395</v>
      </c>
      <c r="H42" s="23" t="s">
        <v>253</v>
      </c>
      <c r="I42" s="23" t="s">
        <v>92</v>
      </c>
      <c r="J42" s="23" t="s">
        <v>396</v>
      </c>
      <c r="K42" s="23">
        <v>9.0</v>
      </c>
      <c r="L42" s="23">
        <v>134.0</v>
      </c>
      <c r="M42" s="23">
        <v>155.0</v>
      </c>
      <c r="N42" s="53" t="str">
        <f>HYPERLINK("http://www.spell.org.br/documentos/ver/7537","http://www.spell.org.br/documentos/ver/7537")</f>
        <v>http://www.spell.org.br/documentos/ver/7537</v>
      </c>
      <c r="O42" s="23" t="s">
        <v>397</v>
      </c>
      <c r="P42" s="23"/>
      <c r="Q42" s="31"/>
      <c r="R42" s="23"/>
      <c r="S42" s="23"/>
      <c r="T42" s="23"/>
      <c r="U42" s="75"/>
      <c r="V42" s="75"/>
      <c r="W42" s="75"/>
      <c r="X42" s="75"/>
      <c r="Y42" s="75"/>
    </row>
    <row r="43" ht="15.75" customHeight="1">
      <c r="A43" s="23">
        <v>40.0</v>
      </c>
      <c r="B43" s="35" t="s">
        <v>249</v>
      </c>
      <c r="C43" s="23" t="s">
        <v>398</v>
      </c>
      <c r="D43" s="31" t="s">
        <v>399</v>
      </c>
      <c r="E43" s="31">
        <v>2011.0</v>
      </c>
      <c r="F43" s="23" t="s">
        <v>6</v>
      </c>
      <c r="G43" s="23" t="s">
        <v>400</v>
      </c>
      <c r="H43" s="23" t="s">
        <v>253</v>
      </c>
      <c r="I43" s="23" t="s">
        <v>152</v>
      </c>
      <c r="J43" s="23" t="s">
        <v>294</v>
      </c>
      <c r="K43" s="23">
        <v>7.0</v>
      </c>
      <c r="L43" s="23">
        <v>106.0</v>
      </c>
      <c r="M43" s="23">
        <v>121.0</v>
      </c>
      <c r="N43" s="53" t="s">
        <v>401</v>
      </c>
      <c r="O43" s="23" t="s">
        <v>402</v>
      </c>
      <c r="P43" s="23"/>
      <c r="Q43" s="31"/>
      <c r="R43" s="23"/>
      <c r="S43" s="23"/>
      <c r="T43" s="23"/>
      <c r="U43" s="75"/>
      <c r="V43" s="75"/>
      <c r="W43" s="75"/>
      <c r="X43" s="75"/>
      <c r="Y43" s="75"/>
    </row>
    <row r="44" ht="15.75" customHeight="1">
      <c r="A44" s="35">
        <v>41.0</v>
      </c>
      <c r="B44" s="23" t="s">
        <v>249</v>
      </c>
      <c r="C44" s="23" t="s">
        <v>403</v>
      </c>
      <c r="D44" s="31" t="s">
        <v>404</v>
      </c>
      <c r="E44" s="31">
        <v>2014.0</v>
      </c>
      <c r="F44" s="23"/>
      <c r="G44" s="23" t="s">
        <v>405</v>
      </c>
      <c r="H44" s="23" t="s">
        <v>253</v>
      </c>
      <c r="I44" s="23" t="s">
        <v>92</v>
      </c>
      <c r="J44" s="23" t="s">
        <v>289</v>
      </c>
      <c r="K44" s="23">
        <v>7.0</v>
      </c>
      <c r="L44" s="23">
        <v>38.0</v>
      </c>
      <c r="M44" s="23">
        <v>65.0</v>
      </c>
      <c r="N44" s="53"/>
      <c r="O44" s="23"/>
      <c r="P44" s="23"/>
      <c r="Q44" s="31"/>
      <c r="R44" s="23"/>
      <c r="S44" s="23"/>
      <c r="T44" s="83"/>
      <c r="U44" s="75"/>
      <c r="V44" s="75"/>
      <c r="W44" s="75"/>
      <c r="X44" s="75"/>
      <c r="Y44" s="75"/>
    </row>
    <row r="45" ht="15.75" customHeight="1">
      <c r="A45" s="23">
        <v>43.0</v>
      </c>
      <c r="B45" s="23"/>
      <c r="C45" s="23"/>
      <c r="D45" s="31"/>
      <c r="E45" s="31"/>
      <c r="F45" s="23"/>
      <c r="G45" s="23"/>
      <c r="H45" s="23"/>
      <c r="I45" s="23"/>
      <c r="J45" s="23"/>
      <c r="K45" s="23"/>
      <c r="L45" s="23"/>
      <c r="M45" s="23"/>
      <c r="N45" s="53"/>
      <c r="O45" s="23"/>
      <c r="P45" s="23"/>
      <c r="Q45" s="31"/>
      <c r="R45" s="23"/>
      <c r="S45" s="23"/>
      <c r="T45" s="23"/>
      <c r="U45" s="75"/>
      <c r="V45" s="75"/>
      <c r="W45" s="75"/>
      <c r="X45" s="75"/>
      <c r="Y45" s="75"/>
    </row>
    <row r="46" ht="15.75" customHeight="1">
      <c r="A46" s="23">
        <v>44.0</v>
      </c>
      <c r="B46" s="23"/>
      <c r="C46" s="23"/>
      <c r="D46" s="31"/>
      <c r="E46" s="31"/>
      <c r="F46" s="23"/>
      <c r="G46" s="23"/>
      <c r="H46" s="23"/>
      <c r="I46" s="23"/>
      <c r="J46" s="23"/>
      <c r="K46" s="23"/>
      <c r="L46" s="23"/>
      <c r="M46" s="23"/>
      <c r="N46" s="53"/>
      <c r="O46" s="23"/>
      <c r="P46" s="23"/>
      <c r="Q46" s="31"/>
      <c r="R46" s="23"/>
      <c r="S46" s="23"/>
      <c r="T46" s="23"/>
      <c r="U46" s="75"/>
      <c r="V46" s="75"/>
      <c r="W46" s="75"/>
      <c r="X46" s="75"/>
      <c r="Y46" s="75"/>
    </row>
    <row r="47" ht="15.75" customHeight="1">
      <c r="A47" s="23">
        <v>45.0</v>
      </c>
      <c r="B47" s="23"/>
      <c r="C47" s="23"/>
      <c r="D47" s="31"/>
      <c r="E47" s="31"/>
      <c r="F47" s="23"/>
      <c r="G47" s="23"/>
      <c r="H47" s="23"/>
      <c r="I47" s="23"/>
      <c r="J47" s="23"/>
      <c r="K47" s="23"/>
      <c r="L47" s="23"/>
      <c r="M47" s="23"/>
      <c r="N47" s="53"/>
      <c r="O47" s="23"/>
      <c r="P47" s="23"/>
      <c r="Q47" s="31"/>
      <c r="R47" s="23"/>
      <c r="S47" s="23"/>
      <c r="T47" s="23"/>
      <c r="U47" s="75"/>
      <c r="V47" s="75"/>
      <c r="W47" s="75"/>
      <c r="X47" s="75"/>
      <c r="Y47" s="75"/>
    </row>
    <row r="48" ht="15.75" customHeight="1">
      <c r="A48" s="23">
        <v>46.0</v>
      </c>
      <c r="B48" s="23"/>
      <c r="C48" s="23"/>
      <c r="D48" s="31"/>
      <c r="E48" s="31"/>
      <c r="F48" s="23"/>
      <c r="G48" s="23"/>
      <c r="H48" s="23"/>
      <c r="I48" s="23"/>
      <c r="J48" s="23"/>
      <c r="K48" s="23"/>
      <c r="L48" s="23"/>
      <c r="M48" s="23"/>
      <c r="N48" s="53"/>
      <c r="O48" s="23"/>
      <c r="P48" s="23"/>
      <c r="Q48" s="31"/>
      <c r="R48" s="23"/>
      <c r="S48" s="23"/>
      <c r="T48" s="23"/>
      <c r="U48" s="75"/>
      <c r="V48" s="75"/>
      <c r="W48" s="75"/>
      <c r="X48" s="75"/>
      <c r="Y48" s="75"/>
    </row>
    <row r="49" ht="15.75" customHeight="1">
      <c r="A49" s="23">
        <v>47.0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53"/>
      <c r="O49" s="23"/>
      <c r="P49" s="23"/>
      <c r="Q49" s="31"/>
      <c r="R49" s="23"/>
      <c r="S49" s="23"/>
      <c r="T49" s="23"/>
      <c r="U49" s="75"/>
      <c r="V49" s="75"/>
      <c r="W49" s="75"/>
      <c r="X49" s="75"/>
      <c r="Y49" s="75"/>
    </row>
    <row r="50" ht="15.75" customHeight="1">
      <c r="A50" s="23">
        <v>48.0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53"/>
      <c r="O50" s="23"/>
      <c r="P50" s="23"/>
      <c r="Q50" s="31"/>
      <c r="R50" s="23"/>
      <c r="S50" s="23"/>
      <c r="T50" s="23"/>
      <c r="U50" s="75"/>
      <c r="V50" s="75"/>
      <c r="W50" s="75"/>
      <c r="X50" s="75"/>
      <c r="Y50" s="75"/>
    </row>
    <row r="51" ht="15.75" customHeight="1">
      <c r="A51" s="23">
        <v>49.0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53"/>
      <c r="O51" s="23"/>
      <c r="P51" s="23"/>
      <c r="Q51" s="31"/>
      <c r="R51" s="23"/>
      <c r="S51" s="23"/>
      <c r="T51" s="23"/>
      <c r="U51" s="75"/>
      <c r="V51" s="75"/>
      <c r="W51" s="75"/>
      <c r="X51" s="75"/>
      <c r="Y51" s="75"/>
    </row>
    <row r="52" ht="15.75" customHeight="1">
      <c r="A52" s="23">
        <v>50.0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53"/>
      <c r="O52" s="23"/>
      <c r="P52" s="23"/>
      <c r="Q52" s="31"/>
      <c r="R52" s="23"/>
      <c r="S52" s="23"/>
      <c r="T52" s="23"/>
      <c r="U52" s="75"/>
      <c r="V52" s="75"/>
      <c r="W52" s="75"/>
      <c r="X52" s="75"/>
      <c r="Y52" s="75"/>
    </row>
    <row r="53" ht="15.75" customHeight="1">
      <c r="A53" s="23">
        <v>51.0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53"/>
      <c r="O53" s="23"/>
      <c r="P53" s="23"/>
      <c r="Q53" s="31"/>
      <c r="R53" s="23"/>
      <c r="S53" s="23"/>
      <c r="T53" s="23"/>
      <c r="U53" s="75"/>
      <c r="V53" s="75"/>
      <c r="W53" s="75"/>
      <c r="X53" s="75"/>
      <c r="Y53" s="75"/>
    </row>
    <row r="54" ht="15.75" customHeight="1">
      <c r="A54" s="23">
        <v>52.0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53"/>
      <c r="O54" s="23"/>
      <c r="P54" s="23"/>
      <c r="Q54" s="31"/>
      <c r="R54" s="23"/>
      <c r="S54" s="23"/>
      <c r="T54" s="23"/>
      <c r="U54" s="75"/>
      <c r="V54" s="75"/>
      <c r="W54" s="75"/>
      <c r="X54" s="75"/>
      <c r="Y54" s="75"/>
    </row>
    <row r="55" ht="15.75" customHeight="1">
      <c r="A55" s="23">
        <v>53.0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53"/>
      <c r="O55" s="23"/>
      <c r="P55" s="23"/>
      <c r="Q55" s="23"/>
      <c r="R55" s="23"/>
      <c r="S55" s="23"/>
      <c r="T55" s="23"/>
      <c r="U55" s="75"/>
      <c r="V55" s="75"/>
      <c r="W55" s="75"/>
      <c r="X55" s="75"/>
      <c r="Y55" s="75"/>
    </row>
    <row r="56" ht="15.75" customHeight="1">
      <c r="A56" s="23">
        <v>54.0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53"/>
      <c r="O56" s="23"/>
      <c r="P56" s="23"/>
      <c r="Q56" s="23"/>
      <c r="R56" s="23"/>
      <c r="S56" s="23"/>
      <c r="T56" s="23"/>
      <c r="U56" s="75"/>
      <c r="V56" s="75"/>
      <c r="W56" s="75"/>
      <c r="X56" s="75"/>
      <c r="Y56" s="75"/>
    </row>
    <row r="57" ht="15.75" customHeight="1">
      <c r="A57" s="23">
        <v>55.0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53"/>
      <c r="O57" s="23"/>
      <c r="P57" s="23"/>
      <c r="Q57" s="23"/>
      <c r="R57" s="23"/>
      <c r="S57" s="23"/>
      <c r="T57" s="23"/>
      <c r="U57" s="75"/>
      <c r="V57" s="75"/>
      <c r="W57" s="75"/>
      <c r="X57" s="75"/>
      <c r="Y57" s="75"/>
    </row>
    <row r="58" ht="15.75" customHeight="1">
      <c r="A58" s="23">
        <v>56.0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53"/>
      <c r="O58" s="23"/>
      <c r="P58" s="23"/>
      <c r="Q58" s="23"/>
      <c r="R58" s="23"/>
      <c r="S58" s="23"/>
      <c r="T58" s="23"/>
      <c r="U58" s="75"/>
      <c r="V58" s="75"/>
      <c r="W58" s="75"/>
      <c r="X58" s="75"/>
      <c r="Y58" s="75"/>
    </row>
    <row r="59" ht="15.75" customHeight="1">
      <c r="A59" s="23">
        <v>57.0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53"/>
      <c r="O59" s="23"/>
      <c r="P59" s="23"/>
      <c r="Q59" s="23"/>
      <c r="R59" s="23"/>
      <c r="S59" s="23"/>
      <c r="T59" s="23"/>
      <c r="U59" s="75"/>
      <c r="V59" s="75"/>
      <c r="W59" s="75"/>
      <c r="X59" s="75"/>
      <c r="Y59" s="75"/>
    </row>
    <row r="60" ht="15.75" customHeight="1">
      <c r="A60" s="23">
        <v>58.0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53"/>
      <c r="O60" s="23"/>
      <c r="P60" s="23"/>
      <c r="Q60" s="23"/>
      <c r="R60" s="23"/>
      <c r="S60" s="23"/>
      <c r="T60" s="23"/>
      <c r="U60" s="75"/>
      <c r="V60" s="75"/>
      <c r="W60" s="75"/>
      <c r="X60" s="75"/>
      <c r="Y60" s="75"/>
    </row>
    <row r="61" ht="15.75" customHeight="1">
      <c r="A61" s="23">
        <v>59.0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53"/>
      <c r="O61" s="23"/>
      <c r="P61" s="23"/>
      <c r="Q61" s="23"/>
      <c r="R61" s="23"/>
      <c r="S61" s="23"/>
      <c r="T61" s="23"/>
      <c r="U61" s="75"/>
      <c r="V61" s="75"/>
      <c r="W61" s="75"/>
      <c r="X61" s="75"/>
      <c r="Y61" s="75"/>
    </row>
    <row r="62" ht="15.75" customHeight="1">
      <c r="A62" s="23">
        <v>60.0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53"/>
      <c r="O62" s="23"/>
      <c r="P62" s="23"/>
      <c r="Q62" s="23"/>
      <c r="R62" s="23"/>
      <c r="S62" s="23"/>
      <c r="T62" s="23"/>
      <c r="U62" s="75"/>
      <c r="V62" s="75"/>
      <c r="W62" s="75"/>
      <c r="X62" s="75"/>
      <c r="Y62" s="75"/>
    </row>
    <row r="63" ht="15.75" customHeight="1">
      <c r="A63" s="23">
        <v>61.0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53"/>
      <c r="O63" s="23"/>
      <c r="P63" s="23"/>
      <c r="Q63" s="23"/>
      <c r="R63" s="23"/>
      <c r="S63" s="23"/>
      <c r="T63" s="23"/>
      <c r="U63" s="75"/>
      <c r="V63" s="75"/>
      <c r="W63" s="75"/>
      <c r="X63" s="75"/>
      <c r="Y63" s="75"/>
    </row>
    <row r="64" ht="15.75" customHeight="1">
      <c r="A64" s="23">
        <v>62.0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53"/>
      <c r="O64" s="23"/>
      <c r="P64" s="23"/>
      <c r="Q64" s="23"/>
      <c r="R64" s="23"/>
      <c r="S64" s="23"/>
      <c r="T64" s="23"/>
      <c r="U64" s="75"/>
      <c r="V64" s="75"/>
      <c r="W64" s="75"/>
      <c r="X64" s="75"/>
      <c r="Y64" s="75"/>
    </row>
    <row r="65" ht="15.75" customHeight="1">
      <c r="A65" s="23">
        <v>63.0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53"/>
      <c r="O65" s="23"/>
      <c r="P65" s="23"/>
      <c r="Q65" s="23"/>
      <c r="R65" s="23"/>
      <c r="S65" s="23"/>
      <c r="T65" s="23"/>
      <c r="U65" s="75"/>
      <c r="V65" s="75"/>
      <c r="W65" s="75"/>
      <c r="X65" s="75"/>
      <c r="Y65" s="75"/>
    </row>
    <row r="66" ht="15.75" customHeight="1">
      <c r="A66" s="23">
        <v>64.0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53"/>
      <c r="O66" s="23"/>
      <c r="P66" s="23"/>
      <c r="Q66" s="23"/>
      <c r="R66" s="23"/>
      <c r="S66" s="23"/>
      <c r="T66" s="23"/>
      <c r="U66" s="75"/>
      <c r="V66" s="75"/>
      <c r="W66" s="75"/>
      <c r="X66" s="75"/>
      <c r="Y66" s="75"/>
    </row>
    <row r="67" ht="15.75" customHeight="1">
      <c r="A67" s="23">
        <v>65.0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53"/>
      <c r="O67" s="23"/>
      <c r="P67" s="23"/>
      <c r="Q67" s="23"/>
      <c r="R67" s="23"/>
      <c r="S67" s="23"/>
      <c r="T67" s="23"/>
      <c r="U67" s="75"/>
      <c r="V67" s="75"/>
      <c r="W67" s="75"/>
      <c r="X67" s="75"/>
      <c r="Y67" s="75"/>
    </row>
    <row r="68" ht="15.75" customHeight="1">
      <c r="A68" s="23">
        <v>66.0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53"/>
      <c r="O68" s="23"/>
      <c r="P68" s="23"/>
      <c r="Q68" s="23"/>
      <c r="R68" s="23"/>
      <c r="S68" s="23"/>
      <c r="T68" s="23"/>
      <c r="U68" s="75"/>
      <c r="V68" s="75"/>
      <c r="W68" s="75"/>
      <c r="X68" s="75"/>
      <c r="Y68" s="75"/>
    </row>
    <row r="69" ht="15.75" customHeight="1">
      <c r="A69" s="23">
        <v>67.0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53"/>
      <c r="O69" s="23"/>
      <c r="P69" s="23"/>
      <c r="Q69" s="23"/>
      <c r="R69" s="23"/>
      <c r="S69" s="23"/>
      <c r="T69" s="23"/>
      <c r="U69" s="75"/>
      <c r="V69" s="75"/>
      <c r="W69" s="75"/>
      <c r="X69" s="75"/>
      <c r="Y69" s="75"/>
    </row>
    <row r="70" ht="15.75" customHeight="1">
      <c r="A70" s="23">
        <v>68.0</v>
      </c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53"/>
      <c r="O70" s="23"/>
      <c r="P70" s="23"/>
      <c r="Q70" s="23"/>
      <c r="R70" s="23"/>
      <c r="S70" s="23"/>
      <c r="T70" s="23"/>
      <c r="U70" s="75"/>
      <c r="V70" s="75"/>
      <c r="W70" s="75"/>
      <c r="X70" s="75"/>
      <c r="Y70" s="75"/>
    </row>
    <row r="71" ht="15.75" customHeight="1">
      <c r="A71" s="23">
        <v>69.0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53"/>
      <c r="O71" s="23"/>
      <c r="P71" s="23"/>
      <c r="Q71" s="23"/>
      <c r="R71" s="23"/>
      <c r="S71" s="23"/>
      <c r="T71" s="23"/>
      <c r="U71" s="75"/>
      <c r="V71" s="75"/>
      <c r="W71" s="75"/>
      <c r="X71" s="75"/>
      <c r="Y71" s="75"/>
    </row>
    <row r="72" ht="15.75" customHeight="1">
      <c r="A72" s="23">
        <v>70.0</v>
      </c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53"/>
      <c r="O72" s="23"/>
      <c r="P72" s="23"/>
      <c r="Q72" s="23"/>
      <c r="R72" s="23"/>
      <c r="S72" s="23"/>
      <c r="T72" s="23"/>
      <c r="U72" s="75"/>
      <c r="V72" s="75"/>
      <c r="W72" s="75"/>
      <c r="X72" s="75"/>
      <c r="Y72" s="75"/>
    </row>
    <row r="73" ht="15.75" customHeight="1">
      <c r="A73" s="23">
        <v>71.0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53"/>
      <c r="O73" s="23"/>
      <c r="P73" s="23"/>
      <c r="Q73" s="23"/>
      <c r="R73" s="23"/>
      <c r="S73" s="23"/>
      <c r="T73" s="23"/>
      <c r="U73" s="75"/>
      <c r="V73" s="75"/>
      <c r="W73" s="75"/>
      <c r="X73" s="75"/>
      <c r="Y73" s="75"/>
    </row>
    <row r="74" ht="15.75" customHeight="1">
      <c r="A74" s="23">
        <v>72.0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53"/>
      <c r="O74" s="23"/>
      <c r="P74" s="23"/>
      <c r="Q74" s="23"/>
      <c r="R74" s="23"/>
      <c r="S74" s="23"/>
      <c r="T74" s="23"/>
      <c r="U74" s="75"/>
      <c r="V74" s="75"/>
      <c r="W74" s="75"/>
      <c r="X74" s="75"/>
      <c r="Y74" s="75"/>
    </row>
    <row r="75" ht="15.75" customHeight="1">
      <c r="A75" s="23">
        <v>73.0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53"/>
      <c r="O75" s="23"/>
      <c r="P75" s="23"/>
      <c r="Q75" s="23"/>
      <c r="R75" s="23"/>
      <c r="S75" s="23"/>
      <c r="T75" s="23"/>
      <c r="U75" s="75"/>
      <c r="V75" s="75"/>
      <c r="W75" s="75"/>
      <c r="X75" s="75"/>
      <c r="Y75" s="75"/>
    </row>
    <row r="76" ht="15.75" customHeight="1">
      <c r="A76" s="23">
        <v>74.0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53"/>
      <c r="O76" s="23"/>
      <c r="P76" s="23"/>
      <c r="Q76" s="23"/>
      <c r="R76" s="23"/>
      <c r="S76" s="23"/>
      <c r="T76" s="23"/>
      <c r="U76" s="75"/>
      <c r="V76" s="75"/>
      <c r="W76" s="75"/>
      <c r="X76" s="75"/>
      <c r="Y76" s="75"/>
    </row>
    <row r="77" ht="15.75" customHeight="1">
      <c r="A77" s="23">
        <v>75.0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53"/>
      <c r="O77" s="23"/>
      <c r="P77" s="23"/>
      <c r="Q77" s="23"/>
      <c r="R77" s="23"/>
      <c r="S77" s="23"/>
      <c r="T77" s="23"/>
      <c r="U77" s="75"/>
      <c r="V77" s="75"/>
      <c r="W77" s="75"/>
      <c r="X77" s="75"/>
      <c r="Y77" s="75"/>
    </row>
    <row r="78" ht="15.75" customHeight="1">
      <c r="A78" s="23">
        <v>76.0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53"/>
      <c r="O78" s="23"/>
      <c r="P78" s="23"/>
      <c r="Q78" s="23"/>
      <c r="R78" s="23"/>
      <c r="S78" s="23"/>
      <c r="T78" s="23"/>
      <c r="U78" s="75"/>
      <c r="V78" s="75"/>
      <c r="W78" s="75"/>
      <c r="X78" s="75"/>
      <c r="Y78" s="75"/>
    </row>
    <row r="79" ht="15.75" customHeight="1">
      <c r="A79" s="23">
        <v>77.0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53"/>
      <c r="O79" s="23"/>
      <c r="P79" s="23"/>
      <c r="Q79" s="23"/>
      <c r="R79" s="23"/>
      <c r="S79" s="23"/>
      <c r="T79" s="23"/>
      <c r="U79" s="75"/>
      <c r="V79" s="75"/>
      <c r="W79" s="75"/>
      <c r="X79" s="75"/>
      <c r="Y79" s="75"/>
    </row>
    <row r="80" ht="15.75" customHeight="1">
      <c r="A80" s="23">
        <v>78.0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53"/>
      <c r="O80" s="23"/>
      <c r="P80" s="23"/>
      <c r="Q80" s="23"/>
      <c r="R80" s="23"/>
      <c r="S80" s="23"/>
      <c r="T80" s="23"/>
      <c r="U80" s="75"/>
      <c r="V80" s="75"/>
      <c r="W80" s="75"/>
      <c r="X80" s="75"/>
      <c r="Y80" s="75"/>
    </row>
    <row r="81" ht="15.75" customHeight="1">
      <c r="A81" s="23">
        <v>79.0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53"/>
      <c r="O81" s="23"/>
      <c r="P81" s="23"/>
      <c r="Q81" s="23"/>
      <c r="R81" s="23"/>
      <c r="S81" s="23"/>
      <c r="T81" s="23"/>
      <c r="U81" s="75"/>
      <c r="V81" s="75"/>
      <c r="W81" s="75"/>
      <c r="X81" s="75"/>
      <c r="Y81" s="75"/>
    </row>
    <row r="82" ht="15.75" customHeight="1">
      <c r="A82" s="23">
        <v>80.0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53"/>
      <c r="O82" s="23"/>
      <c r="P82" s="23"/>
      <c r="Q82" s="23"/>
      <c r="R82" s="23"/>
      <c r="S82" s="23"/>
      <c r="T82" s="23"/>
      <c r="U82" s="75"/>
      <c r="V82" s="75"/>
      <c r="W82" s="75"/>
      <c r="X82" s="75"/>
      <c r="Y82" s="75"/>
    </row>
    <row r="83" ht="15.75" customHeight="1">
      <c r="A83" s="23">
        <v>81.0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53"/>
      <c r="O83" s="23"/>
      <c r="P83" s="23"/>
      <c r="Q83" s="23"/>
      <c r="R83" s="23"/>
      <c r="S83" s="23"/>
      <c r="T83" s="23"/>
      <c r="U83" s="75"/>
      <c r="V83" s="75"/>
      <c r="W83" s="75"/>
      <c r="X83" s="75"/>
      <c r="Y83" s="75"/>
    </row>
    <row r="84" ht="15.75" customHeight="1">
      <c r="A84" s="23">
        <v>82.0</v>
      </c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53"/>
      <c r="O84" s="23"/>
      <c r="P84" s="23"/>
      <c r="Q84" s="23"/>
      <c r="R84" s="23"/>
      <c r="S84" s="23"/>
      <c r="T84" s="23"/>
      <c r="U84" s="75"/>
      <c r="V84" s="75"/>
      <c r="W84" s="75"/>
      <c r="X84" s="75"/>
      <c r="Y84" s="75"/>
    </row>
    <row r="85" ht="15.75" customHeight="1">
      <c r="A85" s="23">
        <v>83.0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53"/>
      <c r="O85" s="23"/>
      <c r="P85" s="23"/>
      <c r="Q85" s="23"/>
      <c r="R85" s="23"/>
      <c r="S85" s="23"/>
      <c r="T85" s="23"/>
      <c r="U85" s="75"/>
      <c r="V85" s="75"/>
      <c r="W85" s="75"/>
      <c r="X85" s="75"/>
      <c r="Y85" s="75"/>
    </row>
    <row r="86" ht="15.75" customHeight="1">
      <c r="A86" s="23">
        <v>84.0</v>
      </c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53"/>
      <c r="O86" s="23"/>
      <c r="P86" s="23"/>
      <c r="Q86" s="23"/>
      <c r="R86" s="23"/>
      <c r="S86" s="23"/>
      <c r="T86" s="23"/>
      <c r="U86" s="75"/>
      <c r="V86" s="75"/>
      <c r="W86" s="75"/>
      <c r="X86" s="75"/>
      <c r="Y86" s="75"/>
    </row>
    <row r="87" ht="15.75" customHeight="1">
      <c r="A87" s="23">
        <v>85.0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53"/>
      <c r="O87" s="23"/>
      <c r="P87" s="23"/>
      <c r="Q87" s="23"/>
      <c r="R87" s="23"/>
      <c r="S87" s="23"/>
      <c r="T87" s="23"/>
      <c r="U87" s="75"/>
      <c r="V87" s="75"/>
      <c r="W87" s="75"/>
      <c r="X87" s="75"/>
      <c r="Y87" s="75"/>
    </row>
    <row r="88" ht="15.75" customHeight="1">
      <c r="A88" s="23">
        <v>86.0</v>
      </c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53"/>
      <c r="O88" s="23"/>
      <c r="P88" s="23"/>
      <c r="Q88" s="23"/>
      <c r="R88" s="23"/>
      <c r="S88" s="23"/>
      <c r="T88" s="23"/>
      <c r="U88" s="75"/>
      <c r="V88" s="75"/>
      <c r="W88" s="75"/>
      <c r="X88" s="75"/>
      <c r="Y88" s="75"/>
    </row>
    <row r="89" ht="15.75" customHeight="1">
      <c r="A89" s="23">
        <v>87.0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53"/>
      <c r="O89" s="23"/>
      <c r="P89" s="23"/>
      <c r="Q89" s="23"/>
      <c r="R89" s="23"/>
      <c r="S89" s="23"/>
      <c r="T89" s="23"/>
      <c r="U89" s="75"/>
      <c r="V89" s="75"/>
      <c r="W89" s="75"/>
      <c r="X89" s="75"/>
      <c r="Y89" s="75"/>
    </row>
    <row r="90" ht="15.75" customHeight="1">
      <c r="A90" s="23">
        <v>88.0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53"/>
      <c r="O90" s="23"/>
      <c r="P90" s="23"/>
      <c r="Q90" s="23"/>
      <c r="R90" s="23"/>
      <c r="S90" s="23"/>
      <c r="T90" s="23"/>
      <c r="U90" s="75"/>
      <c r="V90" s="75"/>
      <c r="W90" s="75"/>
      <c r="X90" s="75"/>
      <c r="Y90" s="75"/>
    </row>
    <row r="91" ht="15.75" customHeight="1">
      <c r="A91" s="23">
        <v>89.0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53"/>
      <c r="O91" s="23"/>
      <c r="P91" s="23"/>
      <c r="Q91" s="23"/>
      <c r="R91" s="23"/>
      <c r="S91" s="23"/>
      <c r="T91" s="23"/>
      <c r="U91" s="75"/>
      <c r="V91" s="75"/>
      <c r="W91" s="75"/>
      <c r="X91" s="75"/>
      <c r="Y91" s="75"/>
    </row>
    <row r="92" ht="15.75" customHeight="1">
      <c r="A92" s="23">
        <v>90.0</v>
      </c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53"/>
      <c r="O92" s="23"/>
      <c r="P92" s="23"/>
      <c r="Q92" s="23"/>
      <c r="R92" s="23"/>
      <c r="S92" s="23"/>
      <c r="T92" s="23"/>
      <c r="U92" s="75"/>
      <c r="V92" s="75"/>
      <c r="W92" s="75"/>
      <c r="X92" s="75"/>
      <c r="Y92" s="75"/>
    </row>
    <row r="93" ht="15.75" customHeight="1">
      <c r="A93" s="23">
        <v>91.0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53"/>
      <c r="O93" s="23"/>
      <c r="P93" s="23"/>
      <c r="Q93" s="23"/>
      <c r="R93" s="23"/>
      <c r="S93" s="23"/>
      <c r="T93" s="23"/>
      <c r="U93" s="75"/>
      <c r="V93" s="75"/>
      <c r="W93" s="75"/>
      <c r="X93" s="75"/>
      <c r="Y93" s="75"/>
    </row>
    <row r="94" ht="15.75" customHeight="1">
      <c r="A94" s="23">
        <v>92.0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53"/>
      <c r="O94" s="23"/>
      <c r="P94" s="23"/>
      <c r="Q94" s="23"/>
      <c r="R94" s="23"/>
      <c r="S94" s="23"/>
      <c r="T94" s="23"/>
      <c r="U94" s="75"/>
      <c r="V94" s="75"/>
      <c r="W94" s="75"/>
      <c r="X94" s="75"/>
      <c r="Y94" s="75"/>
    </row>
    <row r="95" ht="15.75" customHeight="1">
      <c r="A95" s="23">
        <v>93.0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53"/>
      <c r="O95" s="23"/>
      <c r="P95" s="23"/>
      <c r="Q95" s="23"/>
      <c r="R95" s="23"/>
      <c r="S95" s="23"/>
      <c r="T95" s="23"/>
      <c r="U95" s="75"/>
      <c r="V95" s="75"/>
      <c r="W95" s="75"/>
      <c r="X95" s="75"/>
      <c r="Y95" s="75"/>
    </row>
    <row r="96" ht="15.75" customHeight="1">
      <c r="A96" s="23">
        <v>94.0</v>
      </c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53"/>
      <c r="O96" s="23"/>
      <c r="P96" s="23"/>
      <c r="Q96" s="23"/>
      <c r="R96" s="23"/>
      <c r="S96" s="23"/>
      <c r="T96" s="23"/>
      <c r="U96" s="75"/>
      <c r="V96" s="75"/>
      <c r="W96" s="75"/>
      <c r="X96" s="75"/>
      <c r="Y96" s="75"/>
    </row>
    <row r="97" ht="15.75" customHeight="1">
      <c r="A97" s="23">
        <v>95.0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53"/>
      <c r="O97" s="23"/>
      <c r="P97" s="23"/>
      <c r="Q97" s="23"/>
      <c r="R97" s="23"/>
      <c r="S97" s="23"/>
      <c r="T97" s="23"/>
      <c r="U97" s="75"/>
      <c r="V97" s="75"/>
      <c r="W97" s="75"/>
      <c r="X97" s="75"/>
      <c r="Y97" s="75"/>
    </row>
    <row r="98" ht="15.75" customHeight="1">
      <c r="A98" s="23">
        <v>96.0</v>
      </c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53"/>
      <c r="O98" s="23"/>
      <c r="P98" s="23"/>
      <c r="Q98" s="23"/>
      <c r="R98" s="23"/>
      <c r="S98" s="23"/>
      <c r="T98" s="23"/>
      <c r="U98" s="75"/>
      <c r="V98" s="75"/>
      <c r="W98" s="75"/>
      <c r="X98" s="75"/>
      <c r="Y98" s="75"/>
    </row>
    <row r="99" ht="15.75" customHeight="1">
      <c r="A99" s="23">
        <v>97.0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53"/>
      <c r="O99" s="23"/>
      <c r="P99" s="23"/>
      <c r="Q99" s="23"/>
      <c r="R99" s="23"/>
      <c r="S99" s="23"/>
      <c r="T99" s="23"/>
      <c r="U99" s="75"/>
      <c r="V99" s="75"/>
      <c r="W99" s="75"/>
      <c r="X99" s="75"/>
      <c r="Y99" s="75"/>
    </row>
    <row r="100" ht="15.75" customHeight="1">
      <c r="A100" s="23">
        <v>98.0</v>
      </c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53"/>
      <c r="O100" s="23"/>
      <c r="P100" s="23"/>
      <c r="Q100" s="23"/>
      <c r="R100" s="23"/>
      <c r="S100" s="23"/>
      <c r="T100" s="23"/>
      <c r="U100" s="75"/>
      <c r="V100" s="75"/>
      <c r="W100" s="75"/>
      <c r="X100" s="75"/>
      <c r="Y100" s="75"/>
    </row>
    <row r="101" ht="15.75" customHeight="1">
      <c r="A101" s="23">
        <v>99.0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53"/>
      <c r="O101" s="23"/>
      <c r="P101" s="23"/>
      <c r="Q101" s="23"/>
      <c r="R101" s="23"/>
      <c r="S101" s="23"/>
      <c r="T101" s="23"/>
      <c r="U101" s="75"/>
      <c r="V101" s="75"/>
      <c r="W101" s="75"/>
      <c r="X101" s="75"/>
      <c r="Y101" s="75"/>
    </row>
    <row r="102" ht="15.75" customHeight="1">
      <c r="A102" s="23">
        <v>100.0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53"/>
      <c r="O102" s="23"/>
      <c r="P102" s="23"/>
      <c r="Q102" s="23"/>
      <c r="R102" s="23"/>
      <c r="S102" s="23"/>
      <c r="T102" s="23"/>
      <c r="U102" s="75"/>
      <c r="V102" s="75"/>
      <c r="W102" s="75"/>
      <c r="X102" s="75"/>
      <c r="Y102" s="75"/>
    </row>
    <row r="103" ht="15.75" customHeight="1">
      <c r="A103" s="23">
        <v>101.0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53"/>
      <c r="O103" s="23"/>
      <c r="P103" s="23"/>
      <c r="Q103" s="23"/>
      <c r="R103" s="23"/>
      <c r="S103" s="23"/>
      <c r="T103" s="23"/>
      <c r="U103" s="75"/>
      <c r="V103" s="75"/>
      <c r="W103" s="75"/>
      <c r="X103" s="75"/>
      <c r="Y103" s="75"/>
    </row>
    <row r="104" ht="15.75" customHeight="1">
      <c r="A104" s="23">
        <v>102.0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53"/>
      <c r="O104" s="23"/>
      <c r="P104" s="23"/>
      <c r="Q104" s="23"/>
      <c r="R104" s="23"/>
      <c r="S104" s="23"/>
      <c r="T104" s="23"/>
      <c r="U104" s="75"/>
      <c r="V104" s="75"/>
      <c r="W104" s="75"/>
      <c r="X104" s="75"/>
      <c r="Y104" s="75"/>
    </row>
    <row r="105" ht="15.75" customHeight="1">
      <c r="A105" s="23">
        <v>103.0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53"/>
      <c r="O105" s="23"/>
      <c r="P105" s="23"/>
      <c r="Q105" s="23"/>
      <c r="R105" s="23"/>
      <c r="S105" s="23"/>
      <c r="T105" s="23"/>
      <c r="U105" s="75"/>
      <c r="V105" s="75"/>
      <c r="W105" s="75"/>
      <c r="X105" s="75"/>
      <c r="Y105" s="75"/>
    </row>
    <row r="106" ht="15.75" customHeight="1">
      <c r="A106" s="23">
        <v>104.0</v>
      </c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53"/>
      <c r="O106" s="23"/>
      <c r="P106" s="23"/>
      <c r="Q106" s="23"/>
      <c r="R106" s="23"/>
      <c r="S106" s="23"/>
      <c r="T106" s="23"/>
      <c r="U106" s="75"/>
      <c r="V106" s="75"/>
      <c r="W106" s="75"/>
      <c r="X106" s="75"/>
      <c r="Y106" s="75"/>
    </row>
    <row r="107" ht="15.75" customHeight="1">
      <c r="A107" s="23">
        <v>105.0</v>
      </c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53"/>
      <c r="O107" s="23"/>
      <c r="P107" s="23"/>
      <c r="Q107" s="23"/>
      <c r="R107" s="23"/>
      <c r="S107" s="23"/>
      <c r="T107" s="23"/>
      <c r="U107" s="75"/>
      <c r="V107" s="75"/>
      <c r="W107" s="75"/>
      <c r="X107" s="75"/>
      <c r="Y107" s="75"/>
    </row>
    <row r="108" ht="15.75" customHeight="1">
      <c r="A108" s="23">
        <v>106.0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53"/>
      <c r="O108" s="23"/>
      <c r="P108" s="23"/>
      <c r="Q108" s="23"/>
      <c r="R108" s="23"/>
      <c r="S108" s="23"/>
      <c r="T108" s="23"/>
      <c r="U108" s="75"/>
      <c r="V108" s="75"/>
      <c r="W108" s="75"/>
      <c r="X108" s="75"/>
      <c r="Y108" s="75"/>
    </row>
    <row r="109" ht="15.75" customHeight="1">
      <c r="A109" s="23">
        <v>107.0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53"/>
      <c r="O109" s="23"/>
      <c r="P109" s="23"/>
      <c r="Q109" s="23"/>
      <c r="R109" s="23"/>
      <c r="S109" s="23"/>
      <c r="T109" s="23"/>
      <c r="U109" s="75"/>
      <c r="V109" s="75"/>
      <c r="W109" s="75"/>
      <c r="X109" s="75"/>
      <c r="Y109" s="75"/>
    </row>
    <row r="110" ht="15.75" customHeight="1">
      <c r="A110" s="23">
        <v>108.0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53"/>
      <c r="O110" s="23"/>
      <c r="P110" s="23"/>
      <c r="Q110" s="23"/>
      <c r="R110" s="23"/>
      <c r="S110" s="23"/>
      <c r="T110" s="23"/>
      <c r="U110" s="75"/>
      <c r="V110" s="75"/>
      <c r="W110" s="75"/>
      <c r="X110" s="75"/>
      <c r="Y110" s="75"/>
    </row>
    <row r="111" ht="15.75" customHeight="1">
      <c r="A111" s="23">
        <v>109.0</v>
      </c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53"/>
      <c r="O111" s="23"/>
      <c r="P111" s="23"/>
      <c r="Q111" s="23"/>
      <c r="R111" s="23"/>
      <c r="S111" s="23"/>
      <c r="T111" s="23"/>
      <c r="U111" s="75"/>
      <c r="V111" s="75"/>
      <c r="W111" s="75"/>
      <c r="X111" s="75"/>
      <c r="Y111" s="75"/>
    </row>
    <row r="112" ht="15.75" customHeight="1">
      <c r="A112" s="23">
        <v>110.0</v>
      </c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53"/>
      <c r="O112" s="23"/>
      <c r="P112" s="23"/>
      <c r="Q112" s="23"/>
      <c r="R112" s="23"/>
      <c r="S112" s="23"/>
      <c r="T112" s="23"/>
      <c r="U112" s="75"/>
      <c r="V112" s="75"/>
      <c r="W112" s="75"/>
      <c r="X112" s="75"/>
      <c r="Y112" s="75"/>
    </row>
    <row r="113" ht="15.75" customHeight="1">
      <c r="A113" s="23">
        <v>111.0</v>
      </c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53"/>
      <c r="O113" s="23"/>
      <c r="P113" s="23"/>
      <c r="Q113" s="23"/>
      <c r="R113" s="23"/>
      <c r="S113" s="23"/>
      <c r="T113" s="23"/>
      <c r="U113" s="75"/>
      <c r="V113" s="75"/>
      <c r="W113" s="75"/>
      <c r="X113" s="75"/>
      <c r="Y113" s="75"/>
    </row>
    <row r="114" ht="15.75" customHeight="1">
      <c r="A114" s="23">
        <v>112.0</v>
      </c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53"/>
      <c r="O114" s="23"/>
      <c r="P114" s="23"/>
      <c r="Q114" s="23"/>
      <c r="R114" s="23"/>
      <c r="S114" s="23"/>
      <c r="T114" s="23"/>
      <c r="U114" s="75"/>
      <c r="V114" s="75"/>
      <c r="W114" s="75"/>
      <c r="X114" s="75"/>
      <c r="Y114" s="75"/>
    </row>
    <row r="115" ht="15.75" customHeight="1">
      <c r="A115" s="23">
        <v>113.0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53"/>
      <c r="O115" s="23"/>
      <c r="P115" s="23"/>
      <c r="Q115" s="23"/>
      <c r="R115" s="23"/>
      <c r="S115" s="23"/>
      <c r="T115" s="23"/>
      <c r="U115" s="75"/>
      <c r="V115" s="75"/>
      <c r="W115" s="75"/>
      <c r="X115" s="75"/>
      <c r="Y115" s="75"/>
    </row>
    <row r="116" ht="15.75" customHeight="1">
      <c r="A116" s="23">
        <v>114.0</v>
      </c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53"/>
      <c r="O116" s="23"/>
      <c r="P116" s="23"/>
      <c r="Q116" s="23"/>
      <c r="R116" s="23"/>
      <c r="S116" s="23"/>
      <c r="T116" s="23"/>
      <c r="U116" s="75"/>
      <c r="V116" s="75"/>
      <c r="W116" s="75"/>
      <c r="X116" s="75"/>
      <c r="Y116" s="75"/>
    </row>
    <row r="117" ht="15.75" customHeight="1">
      <c r="A117" s="23">
        <v>115.0</v>
      </c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53"/>
      <c r="O117" s="23"/>
      <c r="P117" s="23"/>
      <c r="Q117" s="23"/>
      <c r="R117" s="23"/>
      <c r="S117" s="23"/>
      <c r="T117" s="23"/>
      <c r="U117" s="75"/>
      <c r="V117" s="75"/>
      <c r="W117" s="75"/>
      <c r="X117" s="75"/>
      <c r="Y117" s="75"/>
    </row>
    <row r="118" ht="15.75" customHeight="1">
      <c r="A118" s="23">
        <v>116.0</v>
      </c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53"/>
      <c r="O118" s="23"/>
      <c r="P118" s="23"/>
      <c r="Q118" s="23"/>
      <c r="R118" s="23"/>
      <c r="S118" s="23"/>
      <c r="T118" s="23"/>
      <c r="U118" s="75"/>
      <c r="V118" s="75"/>
      <c r="W118" s="75"/>
      <c r="X118" s="75"/>
      <c r="Y118" s="75"/>
    </row>
    <row r="119" ht="15.75" customHeight="1">
      <c r="A119" s="23">
        <v>117.0</v>
      </c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53"/>
      <c r="O119" s="23"/>
      <c r="P119" s="23"/>
      <c r="Q119" s="23"/>
      <c r="R119" s="23"/>
      <c r="S119" s="23"/>
      <c r="T119" s="23"/>
      <c r="U119" s="75"/>
      <c r="V119" s="75"/>
      <c r="W119" s="75"/>
      <c r="X119" s="75"/>
      <c r="Y119" s="75"/>
    </row>
    <row r="120" ht="15.75" customHeight="1">
      <c r="A120" s="23">
        <v>118.0</v>
      </c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53"/>
      <c r="O120" s="23"/>
      <c r="P120" s="23"/>
      <c r="Q120" s="23"/>
      <c r="R120" s="23"/>
      <c r="S120" s="23"/>
      <c r="T120" s="23"/>
      <c r="U120" s="75"/>
      <c r="V120" s="75"/>
      <c r="W120" s="75"/>
      <c r="X120" s="75"/>
      <c r="Y120" s="75"/>
    </row>
    <row r="121" ht="15.75" customHeight="1">
      <c r="A121" s="23">
        <v>119.0</v>
      </c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53"/>
      <c r="O121" s="23"/>
      <c r="P121" s="23"/>
      <c r="Q121" s="23"/>
      <c r="R121" s="23"/>
      <c r="S121" s="23"/>
      <c r="T121" s="23"/>
      <c r="U121" s="75"/>
      <c r="V121" s="75"/>
      <c r="W121" s="75"/>
      <c r="X121" s="75"/>
      <c r="Y121" s="75"/>
    </row>
    <row r="122" ht="15.75" customHeight="1">
      <c r="A122" s="23">
        <v>120.0</v>
      </c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53"/>
      <c r="O122" s="23"/>
      <c r="P122" s="23"/>
      <c r="Q122" s="23"/>
      <c r="R122" s="23"/>
      <c r="S122" s="23"/>
      <c r="T122" s="23"/>
      <c r="U122" s="75"/>
      <c r="V122" s="75"/>
      <c r="W122" s="75"/>
      <c r="X122" s="75"/>
      <c r="Y122" s="75"/>
    </row>
    <row r="123" ht="15.75" customHeight="1">
      <c r="A123" s="23">
        <v>121.0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53"/>
      <c r="O123" s="23"/>
      <c r="P123" s="23"/>
      <c r="Q123" s="23"/>
      <c r="R123" s="23"/>
      <c r="S123" s="23"/>
      <c r="T123" s="23"/>
      <c r="U123" s="75"/>
      <c r="V123" s="75"/>
      <c r="W123" s="75"/>
      <c r="X123" s="75"/>
      <c r="Y123" s="75"/>
    </row>
    <row r="124" ht="15.75" customHeight="1">
      <c r="A124" s="23">
        <v>122.0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53"/>
      <c r="O124" s="23"/>
      <c r="P124" s="23"/>
      <c r="Q124" s="23"/>
      <c r="R124" s="23"/>
      <c r="S124" s="23"/>
      <c r="T124" s="23"/>
      <c r="U124" s="75"/>
      <c r="V124" s="75"/>
      <c r="W124" s="75"/>
      <c r="X124" s="75"/>
      <c r="Y124" s="75"/>
    </row>
    <row r="125" ht="15.75" customHeight="1">
      <c r="A125" s="23">
        <v>123.0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53"/>
      <c r="O125" s="23"/>
      <c r="P125" s="23"/>
      <c r="Q125" s="23"/>
      <c r="R125" s="23"/>
      <c r="S125" s="23"/>
      <c r="T125" s="23"/>
      <c r="U125" s="75"/>
      <c r="V125" s="75"/>
      <c r="W125" s="75"/>
      <c r="X125" s="75"/>
      <c r="Y125" s="75"/>
    </row>
    <row r="126" ht="15.75" customHeight="1">
      <c r="A126" s="23">
        <v>124.0</v>
      </c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53"/>
      <c r="O126" s="23"/>
      <c r="P126" s="23"/>
      <c r="Q126" s="23"/>
      <c r="R126" s="23"/>
      <c r="S126" s="23"/>
      <c r="T126" s="23"/>
      <c r="U126" s="75"/>
      <c r="V126" s="75"/>
      <c r="W126" s="75"/>
      <c r="X126" s="75"/>
      <c r="Y126" s="75"/>
    </row>
    <row r="127" ht="15.75" customHeight="1">
      <c r="A127" s="23">
        <v>125.0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53"/>
      <c r="O127" s="23"/>
      <c r="P127" s="23"/>
      <c r="Q127" s="23"/>
      <c r="R127" s="23"/>
      <c r="S127" s="23"/>
      <c r="T127" s="23"/>
      <c r="U127" s="75"/>
      <c r="V127" s="75"/>
      <c r="W127" s="75"/>
      <c r="X127" s="75"/>
      <c r="Y127" s="75"/>
    </row>
    <row r="128" ht="15.75" customHeight="1">
      <c r="A128" s="23">
        <v>126.0</v>
      </c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53"/>
      <c r="O128" s="23"/>
      <c r="P128" s="23"/>
      <c r="Q128" s="23"/>
      <c r="R128" s="23"/>
      <c r="S128" s="23"/>
      <c r="T128" s="23"/>
      <c r="U128" s="75"/>
      <c r="V128" s="75"/>
      <c r="W128" s="75"/>
      <c r="X128" s="75"/>
      <c r="Y128" s="75"/>
    </row>
    <row r="129" ht="15.75" customHeight="1">
      <c r="A129" s="23">
        <v>127.0</v>
      </c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53"/>
      <c r="O129" s="23"/>
      <c r="P129" s="23"/>
      <c r="Q129" s="23"/>
      <c r="R129" s="23"/>
      <c r="S129" s="23"/>
      <c r="T129" s="23"/>
      <c r="U129" s="75"/>
      <c r="V129" s="75"/>
      <c r="W129" s="75"/>
      <c r="X129" s="75"/>
      <c r="Y129" s="75"/>
    </row>
    <row r="130" ht="15.75" customHeight="1">
      <c r="A130" s="23">
        <v>128.0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53"/>
      <c r="O130" s="23"/>
      <c r="P130" s="23"/>
      <c r="Q130" s="23"/>
      <c r="R130" s="23"/>
      <c r="S130" s="23"/>
      <c r="T130" s="23"/>
      <c r="U130" s="75"/>
      <c r="V130" s="75"/>
      <c r="W130" s="75"/>
      <c r="X130" s="75"/>
      <c r="Y130" s="75"/>
    </row>
    <row r="131" ht="15.75" customHeight="1">
      <c r="A131" s="23">
        <v>129.0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53"/>
      <c r="O131" s="23"/>
      <c r="P131" s="23"/>
      <c r="Q131" s="23"/>
      <c r="R131" s="23"/>
      <c r="S131" s="23"/>
      <c r="T131" s="23"/>
      <c r="U131" s="75"/>
      <c r="V131" s="75"/>
      <c r="W131" s="75"/>
      <c r="X131" s="75"/>
      <c r="Y131" s="75"/>
    </row>
    <row r="132" ht="15.75" customHeight="1">
      <c r="A132" s="23">
        <v>130.0</v>
      </c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53"/>
      <c r="O132" s="23"/>
      <c r="P132" s="23"/>
      <c r="Q132" s="23"/>
      <c r="R132" s="23"/>
      <c r="S132" s="23"/>
      <c r="T132" s="23"/>
      <c r="U132" s="75"/>
      <c r="V132" s="75"/>
      <c r="W132" s="75"/>
      <c r="X132" s="75"/>
      <c r="Y132" s="75"/>
    </row>
    <row r="133" ht="15.75" customHeight="1">
      <c r="A133" s="23">
        <v>131.0</v>
      </c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53"/>
      <c r="O133" s="23"/>
      <c r="P133" s="23"/>
      <c r="Q133" s="23"/>
      <c r="R133" s="23"/>
      <c r="S133" s="23"/>
      <c r="T133" s="23"/>
      <c r="U133" s="75"/>
      <c r="V133" s="75"/>
      <c r="W133" s="75"/>
      <c r="X133" s="75"/>
      <c r="Y133" s="75"/>
    </row>
    <row r="134" ht="15.75" customHeight="1">
      <c r="A134" s="23">
        <v>132.0</v>
      </c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53"/>
      <c r="O134" s="23"/>
      <c r="P134" s="23"/>
      <c r="Q134" s="23"/>
      <c r="R134" s="23"/>
      <c r="S134" s="23"/>
      <c r="T134" s="23"/>
      <c r="U134" s="75"/>
      <c r="V134" s="75"/>
      <c r="W134" s="75"/>
      <c r="X134" s="75"/>
      <c r="Y134" s="75"/>
    </row>
    <row r="135" ht="15.75" customHeight="1">
      <c r="A135" s="23">
        <v>133.0</v>
      </c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53"/>
      <c r="O135" s="23"/>
      <c r="P135" s="23"/>
      <c r="Q135" s="23"/>
      <c r="R135" s="23"/>
      <c r="S135" s="23"/>
      <c r="T135" s="23"/>
      <c r="U135" s="75"/>
      <c r="V135" s="75"/>
      <c r="W135" s="75"/>
      <c r="X135" s="75"/>
      <c r="Y135" s="75"/>
    </row>
    <row r="136" ht="15.75" customHeight="1">
      <c r="A136" s="23">
        <v>134.0</v>
      </c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53"/>
      <c r="O136" s="23"/>
      <c r="P136" s="23"/>
      <c r="Q136" s="23"/>
      <c r="R136" s="23"/>
      <c r="S136" s="23"/>
      <c r="T136" s="23"/>
      <c r="U136" s="75"/>
      <c r="V136" s="75"/>
      <c r="W136" s="75"/>
      <c r="X136" s="75"/>
      <c r="Y136" s="75"/>
    </row>
    <row r="137" ht="15.75" customHeight="1">
      <c r="A137" s="23">
        <v>135.0</v>
      </c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53"/>
      <c r="O137" s="23"/>
      <c r="P137" s="23"/>
      <c r="Q137" s="23"/>
      <c r="R137" s="23"/>
      <c r="S137" s="23"/>
      <c r="T137" s="23"/>
      <c r="U137" s="75"/>
      <c r="V137" s="75"/>
      <c r="W137" s="75"/>
      <c r="X137" s="75"/>
      <c r="Y137" s="75"/>
    </row>
    <row r="138" ht="15.75" customHeight="1">
      <c r="A138" s="23">
        <v>136.0</v>
      </c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53"/>
      <c r="O138" s="23"/>
      <c r="P138" s="23"/>
      <c r="Q138" s="23"/>
      <c r="R138" s="23"/>
      <c r="S138" s="23"/>
      <c r="T138" s="23"/>
      <c r="U138" s="75"/>
      <c r="V138" s="75"/>
      <c r="W138" s="75"/>
      <c r="X138" s="75"/>
      <c r="Y138" s="75"/>
    </row>
    <row r="139" ht="15.75" customHeight="1">
      <c r="A139" s="23">
        <v>137.0</v>
      </c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53"/>
      <c r="O139" s="23"/>
      <c r="P139" s="23"/>
      <c r="Q139" s="23"/>
      <c r="R139" s="23"/>
      <c r="S139" s="23"/>
      <c r="T139" s="23"/>
      <c r="U139" s="75"/>
      <c r="V139" s="75"/>
      <c r="W139" s="75"/>
      <c r="X139" s="75"/>
      <c r="Y139" s="75"/>
    </row>
    <row r="140" ht="15.75" customHeight="1">
      <c r="A140" s="23">
        <v>138.0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53"/>
      <c r="O140" s="23"/>
      <c r="P140" s="23"/>
      <c r="Q140" s="23"/>
      <c r="R140" s="23"/>
      <c r="S140" s="23"/>
      <c r="T140" s="23"/>
      <c r="U140" s="75"/>
      <c r="V140" s="75"/>
      <c r="W140" s="75"/>
      <c r="X140" s="75"/>
      <c r="Y140" s="75"/>
    </row>
    <row r="141" ht="15.75" customHeight="1">
      <c r="A141" s="23">
        <v>139.0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53"/>
      <c r="O141" s="23"/>
      <c r="P141" s="23"/>
      <c r="Q141" s="23"/>
      <c r="R141" s="23"/>
      <c r="S141" s="23"/>
      <c r="T141" s="23"/>
      <c r="U141" s="75"/>
      <c r="V141" s="75"/>
      <c r="W141" s="75"/>
      <c r="X141" s="75"/>
      <c r="Y141" s="75"/>
    </row>
    <row r="142" ht="15.75" customHeight="1">
      <c r="A142" s="23">
        <v>140.0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53"/>
      <c r="O142" s="23"/>
      <c r="P142" s="23"/>
      <c r="Q142" s="23"/>
      <c r="R142" s="23"/>
      <c r="S142" s="23"/>
      <c r="T142" s="23"/>
      <c r="U142" s="75"/>
      <c r="V142" s="75"/>
      <c r="W142" s="75"/>
      <c r="X142" s="75"/>
      <c r="Y142" s="75"/>
    </row>
    <row r="143" ht="15.75" customHeight="1">
      <c r="A143" s="23">
        <v>141.0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53"/>
      <c r="O143" s="23"/>
      <c r="P143" s="23"/>
      <c r="Q143" s="23"/>
      <c r="R143" s="23"/>
      <c r="S143" s="23"/>
      <c r="T143" s="23"/>
      <c r="U143" s="75"/>
      <c r="V143" s="75"/>
      <c r="W143" s="75"/>
      <c r="X143" s="75"/>
      <c r="Y143" s="75"/>
    </row>
    <row r="144" ht="15.75" customHeight="1">
      <c r="A144" s="23">
        <v>142.0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53"/>
      <c r="O144" s="23"/>
      <c r="P144" s="23"/>
      <c r="Q144" s="23"/>
      <c r="R144" s="23"/>
      <c r="S144" s="23"/>
      <c r="T144" s="23"/>
      <c r="U144" s="75"/>
      <c r="V144" s="75"/>
      <c r="W144" s="75"/>
      <c r="X144" s="75"/>
      <c r="Y144" s="75"/>
    </row>
    <row r="145" ht="15.75" customHeight="1">
      <c r="A145" s="23">
        <v>143.0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53"/>
      <c r="O145" s="23"/>
      <c r="P145" s="23"/>
      <c r="Q145" s="23"/>
      <c r="R145" s="23"/>
      <c r="S145" s="23"/>
      <c r="T145" s="23"/>
      <c r="U145" s="75"/>
      <c r="V145" s="75"/>
      <c r="W145" s="75"/>
      <c r="X145" s="75"/>
      <c r="Y145" s="75"/>
    </row>
    <row r="146" ht="15.75" customHeight="1">
      <c r="A146" s="23">
        <v>144.0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53"/>
      <c r="O146" s="23"/>
      <c r="P146" s="23"/>
      <c r="Q146" s="23"/>
      <c r="R146" s="23"/>
      <c r="S146" s="23"/>
      <c r="T146" s="23"/>
      <c r="U146" s="75"/>
      <c r="V146" s="75"/>
      <c r="W146" s="75"/>
      <c r="X146" s="75"/>
      <c r="Y146" s="75"/>
    </row>
    <row r="147" ht="15.75" customHeight="1">
      <c r="A147" s="23">
        <v>145.0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53"/>
      <c r="O147" s="23"/>
      <c r="P147" s="23"/>
      <c r="Q147" s="23"/>
      <c r="R147" s="23"/>
      <c r="S147" s="23"/>
      <c r="T147" s="23"/>
      <c r="U147" s="75"/>
      <c r="V147" s="75"/>
      <c r="W147" s="75"/>
      <c r="X147" s="75"/>
      <c r="Y147" s="75"/>
    </row>
    <row r="148" ht="15.75" customHeight="1">
      <c r="A148" s="23">
        <v>146.0</v>
      </c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53"/>
      <c r="O148" s="23"/>
      <c r="P148" s="23"/>
      <c r="Q148" s="23"/>
      <c r="R148" s="23"/>
      <c r="S148" s="23"/>
      <c r="T148" s="23"/>
      <c r="U148" s="75"/>
      <c r="V148" s="75"/>
      <c r="W148" s="75"/>
      <c r="X148" s="75"/>
      <c r="Y148" s="75"/>
    </row>
    <row r="149" ht="15.75" customHeight="1">
      <c r="A149" s="23">
        <v>147.0</v>
      </c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53"/>
      <c r="O149" s="23"/>
      <c r="P149" s="23"/>
      <c r="Q149" s="23"/>
      <c r="R149" s="23"/>
      <c r="S149" s="23"/>
      <c r="T149" s="23"/>
      <c r="U149" s="75"/>
      <c r="V149" s="75"/>
      <c r="W149" s="75"/>
      <c r="X149" s="75"/>
      <c r="Y149" s="75"/>
    </row>
    <row r="150" ht="15.75" customHeight="1">
      <c r="A150" s="23">
        <v>148.0</v>
      </c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53"/>
      <c r="O150" s="23"/>
      <c r="P150" s="23"/>
      <c r="Q150" s="23"/>
      <c r="R150" s="23"/>
      <c r="S150" s="23"/>
      <c r="T150" s="23"/>
      <c r="U150" s="75"/>
      <c r="V150" s="75"/>
      <c r="W150" s="75"/>
      <c r="X150" s="75"/>
      <c r="Y150" s="75"/>
    </row>
    <row r="151" ht="15.75" customHeight="1">
      <c r="A151" s="23">
        <v>149.0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53"/>
      <c r="O151" s="23"/>
      <c r="P151" s="23"/>
      <c r="Q151" s="23"/>
      <c r="R151" s="23"/>
      <c r="S151" s="23"/>
      <c r="T151" s="23"/>
      <c r="U151" s="75"/>
      <c r="V151" s="75"/>
      <c r="W151" s="75"/>
      <c r="X151" s="75"/>
      <c r="Y151" s="75"/>
    </row>
    <row r="152" ht="15.75" customHeight="1">
      <c r="A152" s="23">
        <v>150.0</v>
      </c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53"/>
      <c r="O152" s="23"/>
      <c r="P152" s="23"/>
      <c r="Q152" s="23"/>
      <c r="R152" s="23"/>
      <c r="S152" s="23"/>
      <c r="T152" s="23"/>
      <c r="U152" s="75"/>
      <c r="V152" s="75"/>
      <c r="W152" s="75"/>
      <c r="X152" s="75"/>
      <c r="Y152" s="75"/>
    </row>
    <row r="153" ht="15.75" customHeigh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</row>
    <row r="154" ht="15.75" customHeight="1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</row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">
    <mergeCell ref="A1:C1"/>
    <mergeCell ref="A6:C6"/>
    <mergeCell ref="E6:L7"/>
    <mergeCell ref="C2:J5"/>
  </mergeCells>
  <dataValidations>
    <dataValidation type="list" allowBlank="1" showInputMessage="1" showErrorMessage="1" prompt="Soporte - Indique por favor la existencia del soporte" sqref="P145:P993">
      <formula1>$Q$1:$Q$2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22.0"/>
    <col customWidth="1" min="3" max="4" width="18.14"/>
    <col customWidth="1" min="5" max="5" width="14.43"/>
    <col customWidth="1" min="6" max="6" width="13.86"/>
    <col customWidth="1" min="7" max="7" width="9.86"/>
    <col customWidth="1" min="8" max="8" width="10.86"/>
    <col customWidth="1" min="9" max="15" width="8.43"/>
    <col customWidth="1" min="16" max="16" width="13.43"/>
  </cols>
  <sheetData>
    <row r="1" ht="15.75" customHeight="1">
      <c r="A1" s="19" t="s">
        <v>406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84" t="s">
        <v>407</v>
      </c>
      <c r="C2" s="55"/>
      <c r="D2" s="55"/>
      <c r="E2" s="55"/>
      <c r="F2" s="28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/>
      <c r="B3" s="85" t="s">
        <v>408</v>
      </c>
      <c r="C3" s="85"/>
      <c r="D3" s="8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1"/>
      <c r="S3" s="1"/>
      <c r="T3" s="1"/>
      <c r="U3" s="1"/>
      <c r="V3" s="1"/>
      <c r="W3" s="1"/>
      <c r="X3" s="1"/>
      <c r="Y3" s="1"/>
      <c r="Z3" s="1"/>
    </row>
    <row r="4" ht="6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"/>
      <c r="R4" s="1"/>
      <c r="S4" s="1"/>
      <c r="T4" s="1"/>
      <c r="U4" s="1"/>
      <c r="V4" s="1"/>
      <c r="W4" s="1"/>
      <c r="X4" s="1"/>
      <c r="Y4" s="1"/>
      <c r="Z4" s="1"/>
    </row>
    <row r="5" ht="47.25" customHeight="1">
      <c r="A5" s="15" t="s">
        <v>409</v>
      </c>
      <c r="B5" s="15" t="s">
        <v>410</v>
      </c>
      <c r="C5" s="15" t="s">
        <v>411</v>
      </c>
      <c r="D5" s="15" t="s">
        <v>412</v>
      </c>
      <c r="E5" s="15" t="s">
        <v>413</v>
      </c>
      <c r="F5" s="18" t="s">
        <v>414</v>
      </c>
      <c r="G5" s="17" t="s">
        <v>415</v>
      </c>
      <c r="H5" s="17" t="s">
        <v>77</v>
      </c>
      <c r="I5" s="2"/>
      <c r="J5" s="2"/>
      <c r="K5" s="2"/>
      <c r="L5" s="2"/>
      <c r="M5" s="2"/>
      <c r="N5" s="2"/>
      <c r="O5" s="2"/>
      <c r="P5" s="2"/>
      <c r="Q5" s="1"/>
      <c r="R5" s="1"/>
      <c r="S5" s="1"/>
      <c r="T5" s="1"/>
      <c r="U5" s="1"/>
      <c r="V5" s="1"/>
      <c r="W5" s="1"/>
      <c r="X5" s="1"/>
      <c r="Y5" s="1"/>
      <c r="Z5" s="1"/>
    </row>
    <row r="6" ht="40.5" customHeight="1">
      <c r="A6" s="23">
        <v>1.0</v>
      </c>
      <c r="B6" s="23"/>
      <c r="C6" s="23"/>
      <c r="D6" s="23"/>
      <c r="E6" s="58"/>
      <c r="F6" s="73"/>
      <c r="G6" s="23"/>
      <c r="H6" s="23"/>
      <c r="I6" s="2"/>
      <c r="J6" s="2"/>
      <c r="K6" s="2"/>
      <c r="L6" s="2"/>
      <c r="M6" s="2"/>
      <c r="N6" s="2"/>
      <c r="O6" s="2"/>
      <c r="P6" s="2"/>
      <c r="Q6" s="1"/>
      <c r="R6" s="1"/>
      <c r="S6" s="1"/>
      <c r="T6" s="1"/>
      <c r="U6" s="1"/>
      <c r="V6" s="1"/>
      <c r="W6" s="1"/>
      <c r="X6" s="1"/>
      <c r="Y6" s="1"/>
      <c r="Z6" s="1"/>
    </row>
    <row r="7" ht="40.5" customHeight="1">
      <c r="A7" s="23">
        <v>2.0</v>
      </c>
      <c r="B7" s="23"/>
      <c r="C7" s="23"/>
      <c r="D7" s="23"/>
      <c r="E7" s="58"/>
      <c r="F7" s="73"/>
      <c r="G7" s="23"/>
      <c r="H7" s="23"/>
      <c r="I7" s="2"/>
      <c r="J7" s="2"/>
      <c r="K7" s="2"/>
      <c r="L7" s="2"/>
      <c r="M7" s="2"/>
      <c r="N7" s="2"/>
      <c r="O7" s="2"/>
      <c r="P7" s="2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3">
        <v>3.0</v>
      </c>
      <c r="B8" s="23"/>
      <c r="C8" s="23"/>
      <c r="D8" s="23"/>
      <c r="E8" s="58"/>
      <c r="F8" s="73"/>
      <c r="G8" s="23"/>
      <c r="H8" s="23"/>
      <c r="I8" s="2"/>
      <c r="J8" s="2"/>
      <c r="K8" s="2"/>
      <c r="L8" s="2"/>
      <c r="M8" s="2"/>
      <c r="N8" s="2"/>
      <c r="O8" s="2"/>
      <c r="P8" s="2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3">
        <v>4.0</v>
      </c>
      <c r="B9" s="23"/>
      <c r="C9" s="23"/>
      <c r="D9" s="23"/>
      <c r="E9" s="58"/>
      <c r="F9" s="73"/>
      <c r="G9" s="23"/>
      <c r="H9" s="23"/>
      <c r="I9" s="2"/>
      <c r="J9" s="2"/>
      <c r="K9" s="2"/>
      <c r="L9" s="2"/>
      <c r="M9" s="2"/>
      <c r="N9" s="2"/>
      <c r="O9" s="2"/>
      <c r="P9" s="2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3">
        <v>7.0</v>
      </c>
      <c r="B10" s="23"/>
      <c r="C10" s="23"/>
      <c r="D10" s="23"/>
      <c r="E10" s="23"/>
      <c r="F10" s="73"/>
      <c r="G10" s="23"/>
      <c r="H10" s="23"/>
      <c r="I10" s="2"/>
      <c r="J10" s="2"/>
      <c r="K10" s="2"/>
      <c r="L10" s="2"/>
      <c r="M10" s="2"/>
      <c r="N10" s="2"/>
      <c r="O10" s="2"/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3">
        <v>8.0</v>
      </c>
      <c r="B11" s="23"/>
      <c r="C11" s="23"/>
      <c r="D11" s="23"/>
      <c r="E11" s="23"/>
      <c r="F11" s="73"/>
      <c r="G11" s="23"/>
      <c r="H11" s="23"/>
      <c r="I11" s="2"/>
      <c r="J11" s="2"/>
      <c r="K11" s="2"/>
      <c r="L11" s="2"/>
      <c r="M11" s="2"/>
      <c r="N11" s="2"/>
      <c r="O11" s="2"/>
      <c r="P11" s="2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3">
        <v>9.0</v>
      </c>
      <c r="B12" s="23"/>
      <c r="C12" s="23"/>
      <c r="D12" s="23"/>
      <c r="E12" s="23"/>
      <c r="F12" s="73"/>
      <c r="G12" s="23"/>
      <c r="H12" s="23"/>
      <c r="I12" s="2"/>
      <c r="J12" s="2"/>
      <c r="K12" s="2"/>
      <c r="L12" s="2"/>
      <c r="M12" s="2"/>
      <c r="N12" s="2"/>
      <c r="O12" s="2"/>
      <c r="P12" s="2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3">
        <v>10.0</v>
      </c>
      <c r="B13" s="23"/>
      <c r="C13" s="23"/>
      <c r="D13" s="23"/>
      <c r="E13" s="23"/>
      <c r="F13" s="73"/>
      <c r="G13" s="23"/>
      <c r="H13" s="23"/>
      <c r="I13" s="2"/>
      <c r="J13" s="2"/>
      <c r="K13" s="2"/>
      <c r="L13" s="2"/>
      <c r="M13" s="2"/>
      <c r="N13" s="2"/>
      <c r="O13" s="2"/>
      <c r="P13" s="2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3">
        <v>11.0</v>
      </c>
      <c r="B14" s="23"/>
      <c r="C14" s="23"/>
      <c r="D14" s="23"/>
      <c r="E14" s="23"/>
      <c r="F14" s="73"/>
      <c r="G14" s="23"/>
      <c r="H14" s="23"/>
      <c r="I14" s="2"/>
      <c r="J14" s="2"/>
      <c r="K14" s="2"/>
      <c r="L14" s="2"/>
      <c r="M14" s="2"/>
      <c r="N14" s="2"/>
      <c r="O14" s="2"/>
      <c r="P14" s="2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3">
        <v>12.0</v>
      </c>
      <c r="B15" s="23"/>
      <c r="C15" s="23"/>
      <c r="D15" s="23"/>
      <c r="E15" s="23"/>
      <c r="F15" s="73"/>
      <c r="G15" s="23"/>
      <c r="H15" s="23"/>
      <c r="I15" s="2"/>
      <c r="J15" s="2"/>
      <c r="K15" s="2"/>
      <c r="L15" s="2"/>
      <c r="M15" s="2"/>
      <c r="N15" s="2"/>
      <c r="O15" s="2"/>
      <c r="P15" s="2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3">
        <v>13.0</v>
      </c>
      <c r="B16" s="23"/>
      <c r="C16" s="23"/>
      <c r="D16" s="23"/>
      <c r="E16" s="23"/>
      <c r="F16" s="73"/>
      <c r="G16" s="23"/>
      <c r="H16" s="23"/>
      <c r="I16" s="2"/>
      <c r="J16" s="2"/>
      <c r="K16" s="2"/>
      <c r="L16" s="2"/>
      <c r="M16" s="2"/>
      <c r="N16" s="2"/>
      <c r="O16" s="2"/>
      <c r="P16" s="2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3">
        <v>14.0</v>
      </c>
      <c r="B17" s="23"/>
      <c r="C17" s="23"/>
      <c r="D17" s="23"/>
      <c r="E17" s="23"/>
      <c r="F17" s="73"/>
      <c r="G17" s="23"/>
      <c r="H17" s="23"/>
      <c r="I17" s="2"/>
      <c r="J17" s="2"/>
      <c r="K17" s="2"/>
      <c r="L17" s="2"/>
      <c r="M17" s="2"/>
      <c r="N17" s="2"/>
      <c r="O17" s="2"/>
      <c r="P17" s="2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3">
        <v>15.0</v>
      </c>
      <c r="B18" s="23"/>
      <c r="C18" s="23"/>
      <c r="D18" s="23"/>
      <c r="E18" s="23"/>
      <c r="F18" s="73"/>
      <c r="G18" s="23"/>
      <c r="H18" s="23"/>
      <c r="I18" s="2"/>
      <c r="J18" s="2"/>
      <c r="K18" s="2"/>
      <c r="L18" s="2"/>
      <c r="M18" s="2"/>
      <c r="N18" s="2"/>
      <c r="O18" s="2"/>
      <c r="P18" s="2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3">
        <v>16.0</v>
      </c>
      <c r="B19" s="23"/>
      <c r="C19" s="23"/>
      <c r="D19" s="23"/>
      <c r="E19" s="23"/>
      <c r="F19" s="73"/>
      <c r="G19" s="23"/>
      <c r="H19" s="23"/>
      <c r="I19" s="2"/>
      <c r="J19" s="2"/>
      <c r="K19" s="2"/>
      <c r="L19" s="2"/>
      <c r="M19" s="2"/>
      <c r="N19" s="2"/>
      <c r="O19" s="2"/>
      <c r="P19" s="2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3">
        <v>17.0</v>
      </c>
      <c r="B20" s="23"/>
      <c r="C20" s="23"/>
      <c r="D20" s="23"/>
      <c r="E20" s="23"/>
      <c r="F20" s="73"/>
      <c r="G20" s="23"/>
      <c r="H20" s="23"/>
      <c r="I20" s="2"/>
      <c r="J20" s="2"/>
      <c r="K20" s="2"/>
      <c r="L20" s="2"/>
      <c r="M20" s="2"/>
      <c r="N20" s="2"/>
      <c r="O20" s="2"/>
      <c r="P20" s="2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3">
        <v>18.0</v>
      </c>
      <c r="B21" s="23"/>
      <c r="C21" s="23"/>
      <c r="D21" s="23"/>
      <c r="E21" s="23"/>
      <c r="F21" s="73"/>
      <c r="G21" s="23"/>
      <c r="H21" s="23"/>
      <c r="I21" s="2"/>
      <c r="J21" s="2"/>
      <c r="K21" s="2"/>
      <c r="L21" s="2"/>
      <c r="M21" s="2"/>
      <c r="N21" s="2"/>
      <c r="O21" s="2"/>
      <c r="P21" s="2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3">
        <v>19.0</v>
      </c>
      <c r="B22" s="23"/>
      <c r="C22" s="23"/>
      <c r="D22" s="23"/>
      <c r="E22" s="23"/>
      <c r="F22" s="73"/>
      <c r="G22" s="23"/>
      <c r="H22" s="23"/>
      <c r="I22" s="2"/>
      <c r="J22" s="2"/>
      <c r="K22" s="2"/>
      <c r="L22" s="2"/>
      <c r="M22" s="2"/>
      <c r="N22" s="2"/>
      <c r="O22" s="2"/>
      <c r="P22" s="2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3">
        <v>20.0</v>
      </c>
      <c r="B23" s="23"/>
      <c r="C23" s="23"/>
      <c r="D23" s="23"/>
      <c r="E23" s="23"/>
      <c r="F23" s="73"/>
      <c r="G23" s="23"/>
      <c r="H23" s="23"/>
      <c r="I23" s="2"/>
      <c r="J23" s="2"/>
      <c r="K23" s="2"/>
      <c r="L23" s="2"/>
      <c r="M23" s="2"/>
      <c r="N23" s="2"/>
      <c r="O23" s="2"/>
      <c r="P23" s="2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3">
        <v>21.0</v>
      </c>
      <c r="B24" s="23"/>
      <c r="C24" s="23"/>
      <c r="D24" s="23"/>
      <c r="E24" s="23"/>
      <c r="F24" s="73"/>
      <c r="G24" s="23"/>
      <c r="H24" s="23"/>
      <c r="I24" s="2"/>
      <c r="J24" s="2"/>
      <c r="K24" s="2"/>
      <c r="L24" s="2"/>
      <c r="M24" s="2"/>
      <c r="N24" s="2"/>
      <c r="O24" s="2"/>
      <c r="P24" s="2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2"/>
      <c r="B27" s="85" t="s">
        <v>416</v>
      </c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57.0" customHeight="1">
      <c r="A29" s="2"/>
      <c r="B29" s="86" t="s">
        <v>244</v>
      </c>
      <c r="C29" s="86" t="s">
        <v>417</v>
      </c>
      <c r="D29" s="86" t="s">
        <v>413</v>
      </c>
      <c r="E29" s="86" t="s">
        <v>418</v>
      </c>
      <c r="F29" s="86" t="s">
        <v>419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2"/>
      <c r="B30" s="23"/>
      <c r="C30" s="23"/>
      <c r="D30" s="23"/>
      <c r="E30" s="23"/>
      <c r="F30" s="23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F2"/>
    <mergeCell ref="B27:C27"/>
  </mergeCells>
  <dataValidations>
    <dataValidation type="list" allowBlank="1" showInputMessage="1" showErrorMessage="1" prompt="Soporte - Ingrese SI/NO segun la existencia del soporte de certificación" sqref="E30">
      <formula1>#REF!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79646"/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5.29"/>
    <col customWidth="1" min="3" max="3" width="15.14"/>
    <col customWidth="1" min="4" max="4" width="13.43"/>
    <col customWidth="1" min="5" max="6" width="11.86"/>
    <col customWidth="1" min="7" max="7" width="13.71"/>
    <col customWidth="1" min="8" max="8" width="13.0"/>
    <col customWidth="1" min="9" max="9" width="14.86"/>
    <col customWidth="1" min="10" max="10" width="24.14"/>
    <col customWidth="1" min="11" max="11" width="15.0"/>
    <col customWidth="1" min="12" max="12" width="21.43"/>
    <col customWidth="1" min="13" max="13" width="16.71"/>
    <col customWidth="1" min="14" max="14" width="25.86"/>
    <col customWidth="1" min="15" max="15" width="11.29"/>
    <col customWidth="1" min="16" max="23" width="10.0"/>
  </cols>
  <sheetData>
    <row r="1">
      <c r="A1" s="2"/>
      <c r="B1" s="2"/>
      <c r="C1" s="6" t="s">
        <v>420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2"/>
      <c r="B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2"/>
      <c r="B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2"/>
      <c r="B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5.75" customHeight="1">
      <c r="A5" s="2"/>
      <c r="B5" s="2"/>
      <c r="C5" s="2"/>
      <c r="D5" s="2"/>
      <c r="E5" s="2"/>
      <c r="F5" s="2"/>
      <c r="G5" s="2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5.75" customHeight="1">
      <c r="A6" s="6"/>
      <c r="B6" s="27" t="s">
        <v>421</v>
      </c>
      <c r="C6" s="55"/>
      <c r="D6" s="55"/>
      <c r="E6" s="55"/>
      <c r="F6" s="55"/>
      <c r="G6" s="28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2"/>
      <c r="B7" s="2"/>
      <c r="C7" s="2"/>
      <c r="D7" s="2"/>
      <c r="E7" s="2"/>
      <c r="F7" s="2"/>
      <c r="G7" s="2"/>
      <c r="H7" s="76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2"/>
      <c r="B8" s="87" t="str">
        <f>B8:M3N°</f>
        <v>#ERROR!</v>
      </c>
      <c r="C8" s="87" t="s">
        <v>422</v>
      </c>
      <c r="D8" s="88" t="s">
        <v>423</v>
      </c>
      <c r="E8" s="88" t="s">
        <v>424</v>
      </c>
      <c r="F8" s="89" t="s">
        <v>425</v>
      </c>
      <c r="G8" s="87" t="s">
        <v>426</v>
      </c>
      <c r="H8" s="90" t="s">
        <v>427</v>
      </c>
      <c r="I8" s="90" t="s">
        <v>428</v>
      </c>
      <c r="J8" s="91" t="s">
        <v>429</v>
      </c>
      <c r="K8" s="91" t="s">
        <v>430</v>
      </c>
      <c r="L8" s="90" t="s">
        <v>431</v>
      </c>
      <c r="M8" s="90" t="s">
        <v>432</v>
      </c>
      <c r="N8" s="50" t="s">
        <v>78</v>
      </c>
      <c r="O8" s="2"/>
      <c r="P8" s="2"/>
      <c r="Q8" s="2"/>
      <c r="R8" s="2"/>
      <c r="S8" s="2"/>
      <c r="T8" s="2"/>
      <c r="U8" s="2"/>
      <c r="V8" s="2"/>
      <c r="W8" s="2"/>
    </row>
    <row r="9" ht="90.0" customHeight="1">
      <c r="A9" s="2"/>
      <c r="B9" s="41">
        <v>1.0</v>
      </c>
      <c r="C9" s="43" t="s">
        <v>433</v>
      </c>
      <c r="D9" s="92">
        <v>41868.0</v>
      </c>
      <c r="E9" s="92">
        <v>41871.0</v>
      </c>
      <c r="F9" s="92" t="s">
        <v>434</v>
      </c>
      <c r="G9" s="92" t="s">
        <v>36</v>
      </c>
      <c r="H9" s="43" t="s">
        <v>435</v>
      </c>
      <c r="I9" s="93" t="s">
        <v>108</v>
      </c>
      <c r="J9" s="93"/>
      <c r="K9" s="43"/>
      <c r="L9" s="35" t="s">
        <v>92</v>
      </c>
      <c r="M9" s="35" t="s">
        <v>436</v>
      </c>
      <c r="N9" s="23"/>
      <c r="O9" s="2"/>
      <c r="P9" s="2"/>
      <c r="Q9" s="2"/>
      <c r="R9" s="2"/>
      <c r="S9" s="2"/>
      <c r="T9" s="2"/>
      <c r="U9" s="2"/>
      <c r="V9" s="2"/>
      <c r="W9" s="2"/>
    </row>
    <row r="10" ht="165.0" customHeight="1">
      <c r="A10" s="2"/>
      <c r="B10" s="94">
        <v>2.0</v>
      </c>
      <c r="C10" s="95" t="s">
        <v>437</v>
      </c>
      <c r="D10" s="96">
        <v>41458.0</v>
      </c>
      <c r="E10" s="96">
        <v>41460.0</v>
      </c>
      <c r="F10" s="96" t="s">
        <v>434</v>
      </c>
      <c r="G10" s="96" t="s">
        <v>36</v>
      </c>
      <c r="H10" s="95" t="s">
        <v>438</v>
      </c>
      <c r="I10" s="97" t="s">
        <v>108</v>
      </c>
      <c r="J10" s="97" t="s">
        <v>439</v>
      </c>
      <c r="K10" s="95"/>
      <c r="L10" s="35" t="s">
        <v>106</v>
      </c>
      <c r="M10" s="35" t="s">
        <v>436</v>
      </c>
      <c r="N10" s="23"/>
      <c r="O10" s="2"/>
      <c r="P10" s="2"/>
      <c r="Q10" s="2"/>
      <c r="R10" s="2"/>
      <c r="S10" s="2"/>
      <c r="T10" s="2"/>
      <c r="U10" s="2"/>
      <c r="V10" s="2"/>
      <c r="W10" s="2"/>
    </row>
    <row r="11" ht="45.0" customHeight="1">
      <c r="A11" s="2"/>
      <c r="B11" s="94">
        <v>3.0</v>
      </c>
      <c r="C11" s="95" t="s">
        <v>440</v>
      </c>
      <c r="D11" s="96">
        <v>41213.0</v>
      </c>
      <c r="E11" s="96">
        <v>41215.0</v>
      </c>
      <c r="F11" s="96" t="s">
        <v>434</v>
      </c>
      <c r="G11" s="96" t="s">
        <v>36</v>
      </c>
      <c r="H11" s="95" t="s">
        <v>441</v>
      </c>
      <c r="I11" s="97" t="s">
        <v>108</v>
      </c>
      <c r="J11" s="97"/>
      <c r="K11" s="95"/>
      <c r="L11" s="35" t="s">
        <v>152</v>
      </c>
      <c r="M11" s="35" t="s">
        <v>436</v>
      </c>
      <c r="N11" s="23"/>
      <c r="O11" s="2"/>
      <c r="P11" s="2"/>
      <c r="Q11" s="2"/>
      <c r="R11" s="2"/>
      <c r="S11" s="2"/>
      <c r="T11" s="2"/>
      <c r="U11" s="2"/>
      <c r="V11" s="2"/>
      <c r="W11" s="2"/>
    </row>
    <row r="12">
      <c r="A12" s="2"/>
      <c r="B12" s="94">
        <v>4.0</v>
      </c>
      <c r="C12" s="95" t="s">
        <v>442</v>
      </c>
      <c r="D12" s="96">
        <v>42325.0</v>
      </c>
      <c r="E12" s="96">
        <v>42328.0</v>
      </c>
      <c r="F12" s="95" t="s">
        <v>434</v>
      </c>
      <c r="G12" s="95" t="s">
        <v>49</v>
      </c>
      <c r="H12" s="95" t="s">
        <v>443</v>
      </c>
      <c r="I12" s="97" t="s">
        <v>108</v>
      </c>
      <c r="J12" s="97"/>
      <c r="K12" s="95"/>
      <c r="L12" s="35" t="s">
        <v>152</v>
      </c>
      <c r="M12" s="35" t="s">
        <v>436</v>
      </c>
      <c r="N12" s="23"/>
      <c r="O12" s="2"/>
      <c r="P12" s="2"/>
      <c r="Q12" s="2"/>
      <c r="R12" s="2"/>
      <c r="S12" s="2"/>
      <c r="T12" s="2"/>
      <c r="U12" s="2"/>
      <c r="V12" s="2"/>
      <c r="W12" s="2"/>
    </row>
    <row r="13">
      <c r="A13" s="2"/>
      <c r="B13" s="94">
        <v>5.0</v>
      </c>
      <c r="C13" s="98" t="s">
        <v>444</v>
      </c>
      <c r="D13" s="99">
        <v>42662.0</v>
      </c>
      <c r="E13" s="100">
        <v>42664.0</v>
      </c>
      <c r="F13" s="95" t="s">
        <v>434</v>
      </c>
      <c r="G13" s="95" t="s">
        <v>49</v>
      </c>
      <c r="H13" s="98" t="s">
        <v>445</v>
      </c>
      <c r="I13" s="97" t="s">
        <v>108</v>
      </c>
      <c r="J13" s="97"/>
      <c r="K13" s="95"/>
      <c r="L13" s="35" t="s">
        <v>152</v>
      </c>
      <c r="M13" s="35" t="s">
        <v>436</v>
      </c>
      <c r="N13" s="23"/>
      <c r="O13" s="2"/>
      <c r="P13" s="2"/>
      <c r="Q13" s="2"/>
      <c r="R13" s="2"/>
      <c r="S13" s="2"/>
      <c r="T13" s="2"/>
      <c r="U13" s="2"/>
      <c r="V13" s="2"/>
      <c r="W13" s="2"/>
    </row>
    <row r="14">
      <c r="A14" s="2"/>
      <c r="B14" s="94">
        <v>6.0</v>
      </c>
      <c r="C14" s="98" t="s">
        <v>446</v>
      </c>
      <c r="D14" s="96">
        <v>42662.0</v>
      </c>
      <c r="E14" s="96">
        <v>42636.0</v>
      </c>
      <c r="F14" s="95" t="s">
        <v>434</v>
      </c>
      <c r="G14" s="95" t="s">
        <v>36</v>
      </c>
      <c r="H14" s="95" t="s">
        <v>447</v>
      </c>
      <c r="I14" s="101" t="s">
        <v>448</v>
      </c>
      <c r="J14" s="97"/>
      <c r="K14" s="95"/>
      <c r="L14" s="35" t="s">
        <v>152</v>
      </c>
      <c r="M14" s="35" t="s">
        <v>436</v>
      </c>
      <c r="N14" s="23"/>
      <c r="O14" s="2"/>
      <c r="P14" s="2"/>
      <c r="Q14" s="2"/>
      <c r="R14" s="2"/>
      <c r="S14" s="2"/>
      <c r="T14" s="2"/>
      <c r="U14" s="2"/>
      <c r="V14" s="2"/>
      <c r="W14" s="2"/>
    </row>
    <row r="15">
      <c r="A15" s="2"/>
      <c r="B15" s="94">
        <v>7.0</v>
      </c>
      <c r="C15" s="98" t="s">
        <v>449</v>
      </c>
      <c r="D15" s="96">
        <v>42548.0</v>
      </c>
      <c r="E15" s="96">
        <v>42550.0</v>
      </c>
      <c r="F15" s="95" t="s">
        <v>434</v>
      </c>
      <c r="G15" s="95" t="s">
        <v>36</v>
      </c>
      <c r="H15" s="95" t="s">
        <v>450</v>
      </c>
      <c r="I15" s="101" t="s">
        <v>451</v>
      </c>
      <c r="J15" s="97"/>
      <c r="K15" s="95"/>
      <c r="L15" s="35" t="s">
        <v>106</v>
      </c>
      <c r="M15" s="35" t="s">
        <v>436</v>
      </c>
      <c r="N15" s="23"/>
      <c r="O15" s="2"/>
      <c r="P15" s="2"/>
      <c r="Q15" s="2"/>
      <c r="R15" s="2"/>
      <c r="S15" s="2"/>
      <c r="T15" s="2"/>
      <c r="U15" s="2"/>
      <c r="V15" s="2"/>
      <c r="W15" s="2"/>
    </row>
    <row r="16">
      <c r="A16" s="2"/>
      <c r="B16" s="94">
        <v>8.0</v>
      </c>
      <c r="C16" s="102" t="s">
        <v>452</v>
      </c>
      <c r="D16" s="96">
        <v>43169.0</v>
      </c>
      <c r="E16" s="103">
        <v>43378.0</v>
      </c>
      <c r="F16" s="97" t="s">
        <v>453</v>
      </c>
      <c r="G16" s="102" t="s">
        <v>454</v>
      </c>
      <c r="H16" s="104" t="s">
        <v>455</v>
      </c>
      <c r="I16" s="97" t="s">
        <v>108</v>
      </c>
      <c r="J16" s="97"/>
      <c r="K16" s="95"/>
      <c r="L16" s="35" t="s">
        <v>238</v>
      </c>
      <c r="M16" s="35" t="s">
        <v>436</v>
      </c>
      <c r="N16" s="23"/>
      <c r="O16" s="2"/>
      <c r="P16" s="2"/>
      <c r="Q16" s="2"/>
      <c r="R16" s="2"/>
      <c r="S16" s="2"/>
      <c r="T16" s="2"/>
      <c r="U16" s="2"/>
      <c r="V16" s="2"/>
      <c r="W16" s="2"/>
    </row>
    <row r="17">
      <c r="A17" s="2"/>
      <c r="B17" s="94">
        <v>9.0</v>
      </c>
      <c r="C17" s="97" t="s">
        <v>456</v>
      </c>
      <c r="D17" s="105">
        <v>43402.0</v>
      </c>
      <c r="E17" s="105">
        <v>43403.0</v>
      </c>
      <c r="F17" s="97" t="s">
        <v>453</v>
      </c>
      <c r="G17" s="97" t="s">
        <v>454</v>
      </c>
      <c r="H17" s="97" t="s">
        <v>445</v>
      </c>
      <c r="I17" s="97" t="s">
        <v>108</v>
      </c>
      <c r="J17" s="97"/>
      <c r="K17" s="95"/>
      <c r="L17" s="35" t="s">
        <v>152</v>
      </c>
      <c r="M17" s="35" t="s">
        <v>436</v>
      </c>
      <c r="N17" s="23"/>
      <c r="O17" s="2"/>
      <c r="P17" s="2"/>
      <c r="Q17" s="2"/>
      <c r="R17" s="2"/>
      <c r="S17" s="2"/>
      <c r="T17" s="2"/>
      <c r="U17" s="2"/>
      <c r="V17" s="2"/>
      <c r="W17" s="2"/>
    </row>
    <row r="18">
      <c r="A18" s="2"/>
      <c r="B18" s="35">
        <v>10.0</v>
      </c>
      <c r="C18" s="23"/>
      <c r="D18" s="58"/>
      <c r="E18" s="58"/>
      <c r="F18" s="58"/>
      <c r="G18" s="58"/>
      <c r="H18" s="23"/>
      <c r="I18" s="23"/>
      <c r="J18" s="23"/>
      <c r="K18" s="73"/>
      <c r="L18" s="23"/>
      <c r="M18" s="23"/>
      <c r="N18" s="23"/>
      <c r="O18" s="2"/>
      <c r="P18" s="2"/>
      <c r="Q18" s="2"/>
      <c r="R18" s="2"/>
      <c r="S18" s="2"/>
      <c r="T18" s="2"/>
      <c r="U18" s="2"/>
      <c r="V18" s="2"/>
      <c r="W18" s="2"/>
    </row>
    <row r="19">
      <c r="A19" s="2"/>
      <c r="B19" s="35">
        <v>11.0</v>
      </c>
      <c r="C19" s="23"/>
      <c r="D19" s="58"/>
      <c r="E19" s="58"/>
      <c r="F19" s="58"/>
      <c r="G19" s="58"/>
      <c r="H19" s="23"/>
      <c r="I19" s="23"/>
      <c r="J19" s="23"/>
      <c r="K19" s="73"/>
      <c r="L19" s="23"/>
      <c r="M19" s="23"/>
      <c r="N19" s="23"/>
      <c r="O19" s="2"/>
      <c r="P19" s="2"/>
      <c r="Q19" s="2"/>
      <c r="R19" s="2"/>
      <c r="S19" s="2"/>
      <c r="T19" s="2"/>
      <c r="U19" s="2"/>
      <c r="V19" s="2"/>
      <c r="W19" s="2"/>
    </row>
    <row r="20">
      <c r="A20" s="2"/>
      <c r="B20" s="35">
        <v>12.0</v>
      </c>
      <c r="C20" s="23"/>
      <c r="D20" s="58"/>
      <c r="E20" s="58"/>
      <c r="F20" s="58"/>
      <c r="G20" s="58"/>
      <c r="H20" s="23"/>
      <c r="I20" s="23"/>
      <c r="J20" s="23"/>
      <c r="K20" s="73"/>
      <c r="L20" s="23"/>
      <c r="M20" s="23"/>
      <c r="N20" s="23"/>
      <c r="O20" s="2"/>
      <c r="P20" s="2"/>
      <c r="Q20" s="2"/>
      <c r="R20" s="2"/>
      <c r="S20" s="2"/>
      <c r="T20" s="2"/>
      <c r="U20" s="2"/>
      <c r="V20" s="2"/>
      <c r="W20" s="2"/>
    </row>
    <row r="21" ht="15.75" customHeight="1">
      <c r="A21" s="2"/>
      <c r="B21" s="35">
        <v>13.0</v>
      </c>
      <c r="C21" s="23"/>
      <c r="D21" s="58"/>
      <c r="E21" s="58"/>
      <c r="F21" s="58"/>
      <c r="G21" s="58"/>
      <c r="H21" s="23"/>
      <c r="I21" s="23"/>
      <c r="J21" s="23"/>
      <c r="K21" s="73"/>
      <c r="L21" s="23"/>
      <c r="M21" s="23"/>
      <c r="N21" s="23"/>
      <c r="O21" s="2"/>
      <c r="P21" s="2"/>
      <c r="Q21" s="2"/>
      <c r="R21" s="2"/>
      <c r="S21" s="2"/>
      <c r="T21" s="2"/>
      <c r="U21" s="2"/>
      <c r="V21" s="2"/>
      <c r="W21" s="2"/>
    </row>
    <row r="22" ht="15.75" customHeight="1">
      <c r="A22" s="2"/>
      <c r="B22" s="35">
        <v>14.0</v>
      </c>
      <c r="C22" s="23"/>
      <c r="D22" s="58"/>
      <c r="E22" s="58"/>
      <c r="F22" s="58"/>
      <c r="G22" s="58"/>
      <c r="H22" s="23"/>
      <c r="I22" s="23"/>
      <c r="J22" s="23"/>
      <c r="K22" s="73"/>
      <c r="L22" s="23"/>
      <c r="M22" s="23"/>
      <c r="N22" s="23"/>
      <c r="O22" s="2"/>
      <c r="P22" s="2"/>
      <c r="Q22" s="2"/>
      <c r="R22" s="2"/>
      <c r="S22" s="2"/>
      <c r="T22" s="2"/>
      <c r="U22" s="2"/>
      <c r="V22" s="2"/>
      <c r="W22" s="2"/>
    </row>
    <row r="23" ht="15.75" customHeight="1">
      <c r="A23" s="2"/>
      <c r="B23" s="35">
        <v>15.0</v>
      </c>
      <c r="C23" s="23"/>
      <c r="D23" s="58"/>
      <c r="E23" s="58"/>
      <c r="F23" s="58"/>
      <c r="G23" s="58"/>
      <c r="H23" s="23"/>
      <c r="I23" s="23"/>
      <c r="J23" s="23"/>
      <c r="K23" s="73"/>
      <c r="L23" s="23"/>
      <c r="M23" s="23"/>
      <c r="N23" s="23"/>
      <c r="O23" s="2"/>
      <c r="P23" s="2"/>
      <c r="Q23" s="2"/>
      <c r="R23" s="2"/>
      <c r="S23" s="2"/>
      <c r="T23" s="2"/>
      <c r="U23" s="2"/>
      <c r="V23" s="2"/>
      <c r="W23" s="2"/>
    </row>
    <row r="24" ht="15.75" customHeight="1">
      <c r="A24" s="2"/>
      <c r="B24" s="35">
        <v>16.0</v>
      </c>
      <c r="C24" s="23"/>
      <c r="D24" s="58"/>
      <c r="E24" s="58"/>
      <c r="F24" s="58"/>
      <c r="G24" s="58"/>
      <c r="H24" s="23"/>
      <c r="I24" s="23"/>
      <c r="J24" s="23"/>
      <c r="K24" s="73"/>
      <c r="L24" s="23"/>
      <c r="M24" s="23"/>
      <c r="N24" s="23"/>
      <c r="O24" s="2"/>
      <c r="P24" s="2"/>
      <c r="Q24" s="2"/>
      <c r="R24" s="2"/>
      <c r="S24" s="2"/>
      <c r="T24" s="2"/>
      <c r="U24" s="2"/>
      <c r="V24" s="2"/>
      <c r="W24" s="2"/>
    </row>
    <row r="25" ht="15.75" customHeight="1">
      <c r="A25" s="2"/>
      <c r="B25" s="35">
        <v>17.0</v>
      </c>
      <c r="C25" s="23"/>
      <c r="D25" s="58"/>
      <c r="E25" s="58"/>
      <c r="F25" s="58"/>
      <c r="G25" s="58"/>
      <c r="H25" s="23"/>
      <c r="I25" s="23"/>
      <c r="J25" s="23"/>
      <c r="K25" s="73"/>
      <c r="L25" s="23"/>
      <c r="M25" s="23"/>
      <c r="N25" s="23"/>
      <c r="O25" s="2"/>
      <c r="P25" s="2"/>
      <c r="Q25" s="2"/>
      <c r="R25" s="2"/>
      <c r="S25" s="2"/>
      <c r="T25" s="2"/>
      <c r="U25" s="2"/>
      <c r="V25" s="2"/>
      <c r="W25" s="2"/>
    </row>
    <row r="26" ht="15.75" customHeight="1">
      <c r="A26" s="2"/>
      <c r="B26" s="2"/>
      <c r="C26" s="2"/>
      <c r="D26" s="2"/>
      <c r="E26" s="2"/>
      <c r="F26" s="2"/>
      <c r="G26" s="2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ht="15.75" customHeight="1">
      <c r="A27" s="2"/>
      <c r="B27" s="2"/>
      <c r="C27" s="2"/>
      <c r="D27" s="2"/>
      <c r="E27" s="2"/>
      <c r="F27" s="2"/>
      <c r="G27" s="2"/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ht="15.75" customHeight="1">
      <c r="A28" s="6"/>
      <c r="B28" s="27" t="s">
        <v>457</v>
      </c>
      <c r="C28" s="55"/>
      <c r="D28" s="55"/>
      <c r="E28" s="55"/>
      <c r="F28" s="55"/>
      <c r="G28" s="55"/>
      <c r="H28" s="28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ht="15.75" customHeight="1">
      <c r="A29" s="2"/>
      <c r="B29" s="2"/>
      <c r="C29" s="2"/>
      <c r="D29" s="2"/>
      <c r="E29" s="2"/>
      <c r="F29" s="2"/>
      <c r="G29" s="2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5.75" customHeight="1">
      <c r="A30" s="2"/>
      <c r="B30" s="20" t="s">
        <v>23</v>
      </c>
      <c r="C30" s="106" t="s">
        <v>458</v>
      </c>
      <c r="D30" s="107" t="s">
        <v>459</v>
      </c>
      <c r="E30" s="107" t="s">
        <v>460</v>
      </c>
      <c r="F30" s="106" t="s">
        <v>461</v>
      </c>
      <c r="G30" s="106" t="s">
        <v>462</v>
      </c>
      <c r="H30" s="106" t="s">
        <v>463</v>
      </c>
      <c r="I30" s="106" t="s">
        <v>464</v>
      </c>
      <c r="J30" s="106" t="s">
        <v>465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28.5" customHeight="1">
      <c r="A31" s="6"/>
      <c r="B31" s="23">
        <v>1.0</v>
      </c>
      <c r="C31" s="23"/>
      <c r="D31" s="58"/>
      <c r="E31" s="58"/>
      <c r="F31" s="58"/>
      <c r="G31" s="23"/>
      <c r="H31" s="23"/>
      <c r="I31" s="23"/>
      <c r="J31" s="23"/>
      <c r="K31" s="23"/>
      <c r="L31" s="23"/>
      <c r="M31" s="23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5.75" customHeight="1">
      <c r="A32" s="2"/>
      <c r="B32" s="23">
        <v>2.0</v>
      </c>
      <c r="C32" s="23"/>
      <c r="D32" s="58"/>
      <c r="E32" s="58"/>
      <c r="F32" s="58"/>
      <c r="G32" s="23"/>
      <c r="H32" s="23"/>
      <c r="I32" s="23"/>
      <c r="J32" s="23"/>
      <c r="K32" s="23"/>
      <c r="L32" s="23"/>
      <c r="M32" s="23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5.75" customHeight="1">
      <c r="A33" s="2"/>
      <c r="B33" s="23">
        <v>3.0</v>
      </c>
      <c r="C33" s="23"/>
      <c r="D33" s="58"/>
      <c r="E33" s="58"/>
      <c r="F33" s="58"/>
      <c r="G33" s="23"/>
      <c r="H33" s="23"/>
      <c r="I33" s="23"/>
      <c r="J33" s="23"/>
      <c r="K33" s="23"/>
      <c r="L33" s="23"/>
      <c r="M33" s="23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5.75" customHeight="1">
      <c r="A34" s="2"/>
      <c r="B34" s="23">
        <v>4.0</v>
      </c>
      <c r="C34" s="23"/>
      <c r="D34" s="58"/>
      <c r="E34" s="58"/>
      <c r="F34" s="58"/>
      <c r="G34" s="23"/>
      <c r="H34" s="23"/>
      <c r="I34" s="23"/>
      <c r="J34" s="23"/>
      <c r="K34" s="23"/>
      <c r="L34" s="23"/>
      <c r="M34" s="23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5.75" customHeight="1">
      <c r="A35" s="2"/>
      <c r="B35" s="23">
        <v>5.0</v>
      </c>
      <c r="C35" s="23"/>
      <c r="D35" s="58"/>
      <c r="E35" s="58"/>
      <c r="F35" s="58"/>
      <c r="G35" s="23"/>
      <c r="H35" s="23"/>
      <c r="I35" s="23"/>
      <c r="J35" s="23"/>
      <c r="K35" s="23"/>
      <c r="L35" s="23"/>
      <c r="M35" s="23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5.75" customHeight="1">
      <c r="A36" s="2"/>
      <c r="B36" s="23">
        <v>6.0</v>
      </c>
      <c r="C36" s="23"/>
      <c r="D36" s="58"/>
      <c r="E36" s="58"/>
      <c r="F36" s="58"/>
      <c r="G36" s="23"/>
      <c r="H36" s="23"/>
      <c r="I36" s="23"/>
      <c r="J36" s="23"/>
      <c r="K36" s="23"/>
      <c r="L36" s="23"/>
      <c r="M36" s="23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5.75" customHeight="1">
      <c r="A37" s="2"/>
      <c r="B37" s="23">
        <v>7.0</v>
      </c>
      <c r="C37" s="23"/>
      <c r="D37" s="58"/>
      <c r="E37" s="58"/>
      <c r="F37" s="58"/>
      <c r="G37" s="23"/>
      <c r="H37" s="23"/>
      <c r="I37" s="23"/>
      <c r="J37" s="23"/>
      <c r="K37" s="23"/>
      <c r="L37" s="23"/>
      <c r="M37" s="23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5.75" customHeight="1">
      <c r="A38" s="2"/>
      <c r="B38" s="23">
        <v>8.0</v>
      </c>
      <c r="C38" s="23"/>
      <c r="D38" s="58"/>
      <c r="E38" s="58"/>
      <c r="F38" s="58"/>
      <c r="G38" s="23"/>
      <c r="H38" s="23"/>
      <c r="I38" s="23"/>
      <c r="J38" s="23"/>
      <c r="K38" s="23"/>
      <c r="L38" s="23"/>
      <c r="M38" s="23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5.75" customHeight="1">
      <c r="A39" s="2"/>
      <c r="B39" s="23">
        <v>9.0</v>
      </c>
      <c r="C39" s="23"/>
      <c r="D39" s="58"/>
      <c r="E39" s="58"/>
      <c r="F39" s="58"/>
      <c r="G39" s="23"/>
      <c r="H39" s="23"/>
      <c r="I39" s="23"/>
      <c r="J39" s="23"/>
      <c r="K39" s="23"/>
      <c r="L39" s="23"/>
      <c r="M39" s="23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5.75" customHeight="1">
      <c r="A40" s="2"/>
      <c r="B40" s="23">
        <v>10.0</v>
      </c>
      <c r="C40" s="23"/>
      <c r="D40" s="58"/>
      <c r="E40" s="58"/>
      <c r="F40" s="58"/>
      <c r="G40" s="23"/>
      <c r="H40" s="23"/>
      <c r="I40" s="23"/>
      <c r="J40" s="23"/>
      <c r="K40" s="23"/>
      <c r="L40" s="23"/>
      <c r="M40" s="23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5.75" customHeight="1">
      <c r="A41" s="2"/>
      <c r="B41" s="23">
        <v>11.0</v>
      </c>
      <c r="C41" s="23"/>
      <c r="D41" s="58"/>
      <c r="E41" s="58"/>
      <c r="F41" s="58"/>
      <c r="G41" s="23"/>
      <c r="H41" s="23"/>
      <c r="I41" s="23"/>
      <c r="J41" s="23"/>
      <c r="K41" s="23"/>
      <c r="L41" s="23"/>
      <c r="M41" s="23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5.75" customHeight="1">
      <c r="A42" s="2"/>
      <c r="B42" s="23">
        <v>12.0</v>
      </c>
      <c r="C42" s="23"/>
      <c r="D42" s="58"/>
      <c r="E42" s="58"/>
      <c r="F42" s="58"/>
      <c r="G42" s="23"/>
      <c r="H42" s="23"/>
      <c r="I42" s="23"/>
      <c r="J42" s="23"/>
      <c r="K42" s="23"/>
      <c r="L42" s="23"/>
      <c r="M42" s="23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5.75" customHeight="1">
      <c r="A43" s="2"/>
      <c r="B43" s="23">
        <v>13.0</v>
      </c>
      <c r="C43" s="23"/>
      <c r="D43" s="58"/>
      <c r="E43" s="58"/>
      <c r="F43" s="58"/>
      <c r="G43" s="23"/>
      <c r="H43" s="23"/>
      <c r="I43" s="23"/>
      <c r="J43" s="23"/>
      <c r="K43" s="23"/>
      <c r="L43" s="23"/>
      <c r="M43" s="23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5.75" customHeight="1">
      <c r="A44" s="2"/>
      <c r="B44" s="23">
        <v>14.0</v>
      </c>
      <c r="C44" s="23"/>
      <c r="D44" s="58"/>
      <c r="E44" s="58"/>
      <c r="F44" s="58"/>
      <c r="G44" s="23"/>
      <c r="H44" s="23"/>
      <c r="I44" s="23"/>
      <c r="J44" s="23"/>
      <c r="K44" s="23"/>
      <c r="L44" s="23"/>
      <c r="M44" s="23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5.75" customHeight="1">
      <c r="A45" s="2"/>
      <c r="B45" s="23">
        <v>15.0</v>
      </c>
      <c r="C45" s="23"/>
      <c r="D45" s="58"/>
      <c r="E45" s="58"/>
      <c r="F45" s="58"/>
      <c r="G45" s="23"/>
      <c r="H45" s="23"/>
      <c r="I45" s="23"/>
      <c r="J45" s="23"/>
      <c r="K45" s="23"/>
      <c r="L45" s="23"/>
      <c r="M45" s="23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5.75" customHeight="1">
      <c r="A46" s="2"/>
      <c r="B46" s="23">
        <v>16.0</v>
      </c>
      <c r="C46" s="23"/>
      <c r="D46" s="58"/>
      <c r="E46" s="58"/>
      <c r="F46" s="58"/>
      <c r="G46" s="23"/>
      <c r="H46" s="23"/>
      <c r="I46" s="23"/>
      <c r="J46" s="23"/>
      <c r="K46" s="23"/>
      <c r="L46" s="23"/>
      <c r="M46" s="23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5.75" customHeight="1">
      <c r="A47" s="2"/>
      <c r="B47" s="23">
        <v>17.0</v>
      </c>
      <c r="C47" s="23"/>
      <c r="D47" s="58"/>
      <c r="E47" s="58"/>
      <c r="F47" s="58"/>
      <c r="G47" s="23"/>
      <c r="H47" s="23"/>
      <c r="I47" s="23"/>
      <c r="J47" s="23"/>
      <c r="K47" s="23"/>
      <c r="L47" s="23"/>
      <c r="M47" s="23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5.75" customHeight="1">
      <c r="A48" s="2"/>
      <c r="B48" s="23">
        <v>18.0</v>
      </c>
      <c r="C48" s="23"/>
      <c r="D48" s="58"/>
      <c r="E48" s="58"/>
      <c r="F48" s="58"/>
      <c r="G48" s="23"/>
      <c r="H48" s="23"/>
      <c r="I48" s="23"/>
      <c r="J48" s="23"/>
      <c r="K48" s="23"/>
      <c r="L48" s="23"/>
      <c r="M48" s="23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5.75" customHeight="1">
      <c r="A49" s="2"/>
      <c r="B49" s="23">
        <v>19.0</v>
      </c>
      <c r="C49" s="23"/>
      <c r="D49" s="58"/>
      <c r="E49" s="58"/>
      <c r="F49" s="58"/>
      <c r="G49" s="23"/>
      <c r="H49" s="23"/>
      <c r="I49" s="23"/>
      <c r="J49" s="23"/>
      <c r="K49" s="23"/>
      <c r="L49" s="23"/>
      <c r="M49" s="23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5.75" customHeight="1">
      <c r="A50" s="2"/>
      <c r="B50" s="23">
        <v>20.0</v>
      </c>
      <c r="C50" s="23"/>
      <c r="D50" s="58"/>
      <c r="E50" s="58"/>
      <c r="F50" s="58"/>
      <c r="G50" s="23"/>
      <c r="H50" s="23"/>
      <c r="I50" s="23"/>
      <c r="J50" s="23"/>
      <c r="K50" s="23"/>
      <c r="L50" s="23"/>
      <c r="M50" s="23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5.75" customHeight="1">
      <c r="A51" s="2"/>
      <c r="B51" s="2"/>
      <c r="C51" s="2"/>
      <c r="D51" s="2"/>
      <c r="E51" s="2"/>
      <c r="F51" s="2"/>
      <c r="G51" s="2"/>
      <c r="H51" s="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5.75" customHeight="1">
      <c r="F151" s="1"/>
    </row>
    <row r="152" ht="15.75" customHeight="1">
      <c r="F152" s="1"/>
    </row>
    <row r="153" ht="15.75" customHeight="1">
      <c r="F153" s="1"/>
    </row>
    <row r="154" ht="15.75" customHeight="1">
      <c r="F154" s="1"/>
    </row>
    <row r="155" ht="15.75" customHeight="1">
      <c r="F155" s="1"/>
    </row>
    <row r="156" ht="15.75" customHeight="1">
      <c r="F156" s="1"/>
    </row>
    <row r="157" ht="15.75" customHeight="1">
      <c r="F157" s="1"/>
    </row>
    <row r="158" ht="15.75" customHeight="1">
      <c r="F158" s="1"/>
    </row>
    <row r="159" ht="15.75" customHeight="1">
      <c r="F159" s="1"/>
    </row>
    <row r="160" ht="15.75" customHeight="1">
      <c r="F160" s="1"/>
    </row>
    <row r="161" ht="15.75" customHeight="1">
      <c r="F161" s="1"/>
    </row>
    <row r="162" ht="15.75" customHeight="1">
      <c r="F162" s="1"/>
    </row>
    <row r="163" ht="15.75" customHeight="1">
      <c r="F163" s="1"/>
    </row>
    <row r="164" ht="15.75" customHeight="1">
      <c r="F164" s="1"/>
    </row>
    <row r="165" ht="15.75" customHeight="1">
      <c r="F165" s="1"/>
    </row>
    <row r="166" ht="15.75" customHeight="1">
      <c r="F166" s="1"/>
    </row>
    <row r="167" ht="15.75" customHeight="1">
      <c r="F167" s="1"/>
    </row>
    <row r="168" ht="15.75" customHeight="1">
      <c r="F168" s="1"/>
    </row>
    <row r="169" ht="15.75" customHeight="1">
      <c r="F169" s="1"/>
    </row>
    <row r="170" ht="15.75" customHeight="1">
      <c r="F170" s="1"/>
    </row>
    <row r="171" ht="15.75" customHeight="1">
      <c r="F171" s="1"/>
    </row>
    <row r="172" ht="15.75" customHeight="1">
      <c r="F172" s="1"/>
    </row>
    <row r="173" ht="15.75" customHeight="1">
      <c r="F173" s="1"/>
    </row>
    <row r="174" ht="15.75" customHeight="1">
      <c r="F174" s="1"/>
    </row>
    <row r="175" ht="15.75" customHeight="1">
      <c r="F175" s="1"/>
    </row>
    <row r="176" ht="15.75" customHeight="1">
      <c r="F176" s="1"/>
    </row>
    <row r="177" ht="15.75" customHeight="1">
      <c r="F177" s="1"/>
    </row>
    <row r="178" ht="15.75" customHeight="1">
      <c r="F178" s="1"/>
    </row>
    <row r="179" ht="15.75" customHeight="1">
      <c r="F179" s="1"/>
    </row>
    <row r="180" ht="15.75" customHeight="1">
      <c r="F180" s="1"/>
    </row>
    <row r="181" ht="15.75" customHeight="1">
      <c r="F181" s="1"/>
    </row>
    <row r="182" ht="15.75" customHeight="1">
      <c r="F182" s="1"/>
    </row>
    <row r="183" ht="15.75" customHeight="1">
      <c r="F183" s="1"/>
    </row>
    <row r="184" ht="15.75" customHeight="1">
      <c r="F184" s="1"/>
    </row>
    <row r="185" ht="15.75" customHeight="1">
      <c r="F185" s="1"/>
    </row>
    <row r="186" ht="15.75" customHeight="1">
      <c r="F186" s="1"/>
    </row>
    <row r="187" ht="15.75" customHeight="1">
      <c r="F187" s="1"/>
    </row>
    <row r="188" ht="15.75" customHeight="1">
      <c r="F188" s="1"/>
    </row>
    <row r="189" ht="15.75" customHeight="1">
      <c r="F189" s="1"/>
    </row>
    <row r="190" ht="15.75" customHeight="1">
      <c r="F190" s="1"/>
    </row>
    <row r="191" ht="15.75" customHeight="1">
      <c r="F191" s="1"/>
    </row>
    <row r="192" ht="15.75" customHeight="1">
      <c r="F192" s="1"/>
    </row>
    <row r="193" ht="15.75" customHeight="1">
      <c r="F193" s="1"/>
    </row>
    <row r="194" ht="15.75" customHeight="1">
      <c r="F194" s="1"/>
    </row>
    <row r="195" ht="15.75" customHeight="1">
      <c r="F195" s="1"/>
    </row>
    <row r="196" ht="15.75" customHeight="1">
      <c r="F196" s="1"/>
    </row>
    <row r="197" ht="15.75" customHeight="1">
      <c r="F197" s="1"/>
    </row>
    <row r="198" ht="15.75" customHeight="1">
      <c r="F198" s="1"/>
    </row>
    <row r="199" ht="15.75" customHeight="1">
      <c r="F199" s="1"/>
    </row>
    <row r="200" ht="15.75" customHeight="1">
      <c r="F200" s="1"/>
    </row>
    <row r="201" ht="15.75" customHeight="1">
      <c r="F201" s="1"/>
    </row>
    <row r="202" ht="15.75" customHeight="1">
      <c r="F202" s="1"/>
    </row>
    <row r="203" ht="15.75" customHeight="1">
      <c r="F203" s="1"/>
    </row>
    <row r="204" ht="15.75" customHeight="1">
      <c r="F204" s="1"/>
    </row>
    <row r="205" ht="15.75" customHeight="1">
      <c r="F205" s="1"/>
    </row>
    <row r="206" ht="15.75" customHeight="1">
      <c r="F206" s="1"/>
    </row>
    <row r="207" ht="15.75" customHeight="1">
      <c r="F207" s="1"/>
    </row>
    <row r="208" ht="15.75" customHeight="1">
      <c r="F208" s="1"/>
    </row>
    <row r="209" ht="15.75" customHeight="1">
      <c r="F209" s="1"/>
    </row>
    <row r="210" ht="15.75" customHeight="1">
      <c r="F210" s="1"/>
    </row>
    <row r="211" ht="15.75" customHeight="1">
      <c r="F211" s="1"/>
    </row>
    <row r="212" ht="15.75" customHeight="1">
      <c r="F212" s="1"/>
    </row>
    <row r="213" ht="15.75" customHeight="1">
      <c r="F213" s="1"/>
    </row>
    <row r="214" ht="15.75" customHeight="1">
      <c r="F214" s="1"/>
    </row>
    <row r="215" ht="15.75" customHeight="1">
      <c r="F215" s="1"/>
    </row>
    <row r="216" ht="15.75" customHeight="1">
      <c r="F216" s="1"/>
    </row>
    <row r="217" ht="15.75" customHeight="1">
      <c r="F217" s="1"/>
    </row>
    <row r="218" ht="15.75" customHeight="1">
      <c r="F218" s="1"/>
    </row>
    <row r="219" ht="15.75" customHeight="1">
      <c r="F219" s="1"/>
    </row>
    <row r="220" ht="15.75" customHeight="1">
      <c r="F220" s="1"/>
    </row>
    <row r="221" ht="15.75" customHeight="1">
      <c r="F221" s="1"/>
    </row>
    <row r="222" ht="15.75" customHeight="1">
      <c r="F222" s="1"/>
    </row>
    <row r="223" ht="15.75" customHeight="1">
      <c r="F223" s="1"/>
    </row>
    <row r="224" ht="15.75" customHeight="1">
      <c r="F224" s="1"/>
    </row>
    <row r="225" ht="15.75" customHeight="1">
      <c r="F225" s="1"/>
    </row>
    <row r="226" ht="15.75" customHeight="1">
      <c r="F226" s="1"/>
    </row>
    <row r="227" ht="15.75" customHeight="1">
      <c r="F227" s="1"/>
    </row>
    <row r="228" ht="15.75" customHeight="1">
      <c r="F228" s="1"/>
    </row>
    <row r="229" ht="15.75" customHeight="1">
      <c r="F229" s="1"/>
    </row>
    <row r="230" ht="15.75" customHeight="1">
      <c r="F230" s="1"/>
    </row>
    <row r="231" ht="15.75" customHeight="1">
      <c r="F231" s="1"/>
    </row>
    <row r="232" ht="15.75" customHeight="1">
      <c r="F232" s="1"/>
    </row>
    <row r="233" ht="15.75" customHeight="1">
      <c r="F233" s="1"/>
    </row>
    <row r="234" ht="15.75" customHeight="1">
      <c r="F234" s="1"/>
    </row>
    <row r="235" ht="15.75" customHeight="1">
      <c r="F235" s="1"/>
    </row>
    <row r="236" ht="15.75" customHeight="1">
      <c r="F236" s="1"/>
    </row>
    <row r="237" ht="15.75" customHeight="1">
      <c r="F237" s="1"/>
    </row>
    <row r="238" ht="15.75" customHeight="1">
      <c r="F238" s="1"/>
    </row>
    <row r="239" ht="15.75" customHeight="1">
      <c r="F239" s="1"/>
    </row>
    <row r="240" ht="15.75" customHeight="1">
      <c r="F240" s="1"/>
    </row>
    <row r="241" ht="15.75" customHeight="1">
      <c r="F241" s="1"/>
    </row>
    <row r="242" ht="15.75" customHeight="1">
      <c r="F242" s="1"/>
    </row>
    <row r="243" ht="15.75" customHeight="1">
      <c r="F243" s="1"/>
    </row>
    <row r="244" ht="15.75" customHeight="1">
      <c r="F244" s="1"/>
    </row>
    <row r="245" ht="15.75" customHeight="1">
      <c r="F245" s="1"/>
    </row>
    <row r="246" ht="15.75" customHeight="1">
      <c r="F246" s="1"/>
    </row>
    <row r="247" ht="15.75" customHeight="1">
      <c r="F247" s="1"/>
    </row>
    <row r="248" ht="15.75" customHeight="1">
      <c r="F248" s="1"/>
    </row>
    <row r="249" ht="15.75" customHeight="1">
      <c r="F249" s="1"/>
    </row>
    <row r="250" ht="15.75" customHeight="1">
      <c r="F250" s="1"/>
    </row>
    <row r="251" ht="15.75" customHeight="1">
      <c r="F251" s="1"/>
    </row>
    <row r="252" ht="15.75" customHeight="1">
      <c r="F252" s="1"/>
    </row>
    <row r="253" ht="15.75" customHeight="1">
      <c r="F253" s="1"/>
    </row>
    <row r="254" ht="15.75" customHeight="1">
      <c r="F254" s="1"/>
    </row>
    <row r="255" ht="15.75" customHeight="1">
      <c r="F255" s="1"/>
    </row>
    <row r="256" ht="15.75" customHeight="1">
      <c r="F256" s="1"/>
    </row>
    <row r="257" ht="15.75" customHeight="1">
      <c r="F257" s="1"/>
    </row>
    <row r="258" ht="15.75" customHeight="1">
      <c r="F258" s="1"/>
    </row>
    <row r="259" ht="15.75" customHeight="1">
      <c r="F259" s="1"/>
    </row>
    <row r="260" ht="15.75" customHeight="1">
      <c r="F260" s="1"/>
    </row>
    <row r="261" ht="15.75" customHeight="1">
      <c r="F261" s="1"/>
    </row>
    <row r="262" ht="15.75" customHeight="1">
      <c r="F262" s="1"/>
    </row>
    <row r="263" ht="15.75" customHeight="1">
      <c r="F263" s="1"/>
    </row>
    <row r="264" ht="15.75" customHeight="1">
      <c r="F264" s="1"/>
    </row>
    <row r="265" ht="15.75" customHeight="1">
      <c r="F265" s="1"/>
    </row>
    <row r="266" ht="15.75" customHeight="1">
      <c r="F266" s="1"/>
    </row>
    <row r="267" ht="15.75" customHeight="1">
      <c r="F267" s="1"/>
    </row>
    <row r="268" ht="15.75" customHeight="1">
      <c r="F268" s="1"/>
    </row>
    <row r="269" ht="15.75" customHeight="1">
      <c r="F269" s="1"/>
    </row>
    <row r="270" ht="15.75" customHeight="1">
      <c r="F270" s="1"/>
    </row>
    <row r="271" ht="15.75" customHeight="1">
      <c r="F271" s="1"/>
    </row>
    <row r="272" ht="15.75" customHeight="1">
      <c r="F272" s="1"/>
    </row>
    <row r="273" ht="15.75" customHeight="1">
      <c r="F273" s="1"/>
    </row>
    <row r="274" ht="15.75" customHeight="1">
      <c r="F274" s="1"/>
    </row>
    <row r="275" ht="15.75" customHeight="1">
      <c r="F275" s="1"/>
    </row>
    <row r="276" ht="15.75" customHeight="1">
      <c r="F276" s="1"/>
    </row>
    <row r="277" ht="15.75" customHeight="1">
      <c r="F277" s="1"/>
    </row>
    <row r="278" ht="15.75" customHeight="1">
      <c r="F278" s="1"/>
    </row>
    <row r="279" ht="15.75" customHeight="1">
      <c r="F279" s="1"/>
    </row>
    <row r="280" ht="15.75" customHeight="1">
      <c r="F280" s="1"/>
    </row>
    <row r="281" ht="15.75" customHeight="1">
      <c r="F281" s="1"/>
    </row>
    <row r="282" ht="15.75" customHeight="1">
      <c r="F282" s="1"/>
    </row>
    <row r="283" ht="15.75" customHeight="1">
      <c r="F283" s="1"/>
    </row>
    <row r="284" ht="15.75" customHeight="1">
      <c r="F284" s="1"/>
    </row>
    <row r="285" ht="15.75" customHeight="1">
      <c r="F285" s="1"/>
    </row>
    <row r="286" ht="15.75" customHeight="1">
      <c r="F286" s="1"/>
    </row>
    <row r="287" ht="15.75" customHeight="1">
      <c r="F287" s="1"/>
    </row>
    <row r="288" ht="15.75" customHeight="1">
      <c r="F288" s="1"/>
    </row>
    <row r="289" ht="15.75" customHeight="1">
      <c r="F289" s="1"/>
    </row>
    <row r="290" ht="15.75" customHeight="1">
      <c r="F290" s="1"/>
    </row>
    <row r="291" ht="15.75" customHeight="1">
      <c r="F291" s="1"/>
    </row>
    <row r="292" ht="15.75" customHeight="1">
      <c r="F292" s="1"/>
    </row>
    <row r="293" ht="15.75" customHeight="1">
      <c r="F293" s="1"/>
    </row>
    <row r="294" ht="15.75" customHeight="1">
      <c r="F294" s="1"/>
    </row>
    <row r="295" ht="15.75" customHeight="1">
      <c r="F295" s="1"/>
    </row>
    <row r="296" ht="15.75" customHeight="1">
      <c r="F296" s="1"/>
    </row>
    <row r="297" ht="15.75" customHeight="1">
      <c r="F297" s="1"/>
    </row>
    <row r="298" ht="15.75" customHeight="1">
      <c r="F298" s="1"/>
    </row>
    <row r="299" ht="15.75" customHeight="1">
      <c r="F299" s="1"/>
    </row>
    <row r="300" ht="15.75" customHeight="1">
      <c r="F300" s="1"/>
    </row>
    <row r="301" ht="15.75" customHeight="1">
      <c r="F301" s="1"/>
    </row>
    <row r="302" ht="15.75" customHeight="1">
      <c r="F302" s="1"/>
    </row>
    <row r="303" ht="15.75" customHeight="1">
      <c r="F303" s="1"/>
    </row>
    <row r="304" ht="15.75" customHeight="1">
      <c r="F304" s="1"/>
    </row>
    <row r="305" ht="15.75" customHeight="1">
      <c r="F305" s="1"/>
    </row>
    <row r="306" ht="15.75" customHeight="1">
      <c r="F306" s="1"/>
    </row>
    <row r="307" ht="15.75" customHeight="1">
      <c r="F307" s="1"/>
    </row>
    <row r="308" ht="15.75" customHeight="1">
      <c r="F308" s="1"/>
    </row>
    <row r="309" ht="15.75" customHeight="1">
      <c r="F309" s="1"/>
    </row>
    <row r="310" ht="15.75" customHeight="1">
      <c r="F310" s="1"/>
    </row>
    <row r="311" ht="15.75" customHeight="1">
      <c r="F311" s="1"/>
    </row>
    <row r="312" ht="15.75" customHeight="1">
      <c r="F312" s="1"/>
    </row>
    <row r="313" ht="15.75" customHeight="1">
      <c r="F313" s="1"/>
    </row>
    <row r="314" ht="15.75" customHeight="1">
      <c r="F314" s="1"/>
    </row>
    <row r="315" ht="15.75" customHeight="1">
      <c r="F315" s="1"/>
    </row>
    <row r="316" ht="15.75" customHeight="1">
      <c r="F316" s="1"/>
    </row>
    <row r="317" ht="15.75" customHeight="1">
      <c r="F317" s="1"/>
    </row>
    <row r="318" ht="15.75" customHeight="1">
      <c r="F318" s="1"/>
    </row>
    <row r="319" ht="15.75" customHeight="1">
      <c r="F319" s="1"/>
    </row>
    <row r="320" ht="15.75" customHeight="1">
      <c r="F320" s="1"/>
    </row>
    <row r="321" ht="15.75" customHeight="1">
      <c r="F321" s="1"/>
    </row>
    <row r="322" ht="15.75" customHeight="1">
      <c r="F322" s="1"/>
    </row>
    <row r="323" ht="15.75" customHeight="1">
      <c r="F323" s="1"/>
    </row>
    <row r="324" ht="15.75" customHeight="1">
      <c r="F324" s="1"/>
    </row>
    <row r="325" ht="15.75" customHeight="1">
      <c r="F325" s="1"/>
    </row>
    <row r="326" ht="15.75" customHeight="1">
      <c r="F326" s="1"/>
    </row>
    <row r="327" ht="15.75" customHeight="1">
      <c r="F327" s="1"/>
    </row>
    <row r="328" ht="15.75" customHeight="1">
      <c r="F328" s="1"/>
    </row>
    <row r="329" ht="15.75" customHeight="1">
      <c r="F329" s="1"/>
    </row>
    <row r="330" ht="15.75" customHeight="1">
      <c r="F330" s="1"/>
    </row>
    <row r="331" ht="15.75" customHeight="1">
      <c r="F331" s="1"/>
    </row>
    <row r="332" ht="15.75" customHeight="1">
      <c r="F332" s="1"/>
    </row>
    <row r="333" ht="15.75" customHeight="1">
      <c r="F333" s="1"/>
    </row>
    <row r="334" ht="15.75" customHeight="1">
      <c r="F334" s="1"/>
    </row>
    <row r="335" ht="15.75" customHeight="1">
      <c r="F335" s="1"/>
    </row>
    <row r="336" ht="15.75" customHeight="1">
      <c r="F336" s="1"/>
    </row>
    <row r="337" ht="15.75" customHeight="1">
      <c r="F337" s="1"/>
    </row>
    <row r="338" ht="15.75" customHeight="1">
      <c r="F338" s="1"/>
    </row>
    <row r="339" ht="15.75" customHeight="1">
      <c r="F339" s="1"/>
    </row>
    <row r="340" ht="15.75" customHeight="1">
      <c r="F340" s="1"/>
    </row>
    <row r="341" ht="15.75" customHeight="1">
      <c r="F341" s="1"/>
    </row>
    <row r="342" ht="15.75" customHeight="1">
      <c r="F342" s="1"/>
    </row>
    <row r="343" ht="15.75" customHeight="1">
      <c r="F343" s="1"/>
    </row>
    <row r="344" ht="15.75" customHeight="1">
      <c r="F344" s="1"/>
    </row>
    <row r="345" ht="15.75" customHeight="1">
      <c r="F345" s="1"/>
    </row>
    <row r="346" ht="15.75" customHeight="1">
      <c r="F346" s="1"/>
    </row>
    <row r="347" ht="15.75" customHeight="1">
      <c r="F347" s="1"/>
    </row>
    <row r="348" ht="15.75" customHeight="1">
      <c r="F348" s="1"/>
    </row>
    <row r="349" ht="15.75" customHeight="1">
      <c r="F349" s="1"/>
    </row>
    <row r="350" ht="15.75" customHeight="1">
      <c r="F350" s="1"/>
    </row>
    <row r="351" ht="15.75" customHeight="1">
      <c r="F351" s="1"/>
    </row>
    <row r="352" ht="15.75" customHeight="1">
      <c r="F352" s="1"/>
    </row>
    <row r="353" ht="15.75" customHeight="1">
      <c r="F353" s="1"/>
    </row>
    <row r="354" ht="15.75" customHeight="1">
      <c r="F354" s="1"/>
    </row>
    <row r="355" ht="15.75" customHeight="1">
      <c r="F355" s="1"/>
    </row>
    <row r="356" ht="15.75" customHeight="1">
      <c r="F356" s="1"/>
    </row>
    <row r="357" ht="15.75" customHeight="1">
      <c r="F357" s="1"/>
    </row>
    <row r="358" ht="15.75" customHeight="1">
      <c r="F358" s="1"/>
    </row>
    <row r="359" ht="15.75" customHeight="1">
      <c r="F359" s="1"/>
    </row>
    <row r="360" ht="15.75" customHeight="1">
      <c r="F360" s="1"/>
    </row>
    <row r="361" ht="15.75" customHeight="1">
      <c r="F361" s="1"/>
    </row>
    <row r="362" ht="15.75" customHeight="1">
      <c r="F362" s="1"/>
    </row>
    <row r="363" ht="15.75" customHeight="1">
      <c r="F363" s="1"/>
    </row>
    <row r="364" ht="15.75" customHeight="1">
      <c r="F364" s="1"/>
    </row>
    <row r="365" ht="15.75" customHeight="1">
      <c r="F365" s="1"/>
    </row>
    <row r="366" ht="15.75" customHeight="1">
      <c r="F366" s="1"/>
    </row>
    <row r="367" ht="15.75" customHeight="1">
      <c r="F367" s="1"/>
    </row>
    <row r="368" ht="15.75" customHeight="1">
      <c r="F368" s="1"/>
    </row>
    <row r="369" ht="15.75" customHeight="1">
      <c r="F369" s="1"/>
    </row>
    <row r="370" ht="15.75" customHeight="1">
      <c r="F370" s="1"/>
    </row>
    <row r="371" ht="15.75" customHeight="1">
      <c r="F371" s="1"/>
    </row>
    <row r="372" ht="15.75" customHeight="1">
      <c r="F372" s="1"/>
    </row>
    <row r="373" ht="15.75" customHeight="1">
      <c r="F373" s="1"/>
    </row>
    <row r="374" ht="15.75" customHeight="1">
      <c r="F374" s="1"/>
    </row>
    <row r="375" ht="15.75" customHeight="1">
      <c r="F375" s="1"/>
    </row>
    <row r="376" ht="15.75" customHeight="1">
      <c r="F376" s="1"/>
    </row>
    <row r="377" ht="15.75" customHeight="1">
      <c r="F377" s="1"/>
    </row>
    <row r="378" ht="15.75" customHeight="1">
      <c r="F378" s="1"/>
    </row>
    <row r="379" ht="15.75" customHeight="1">
      <c r="F379" s="1"/>
    </row>
    <row r="380" ht="15.75" customHeight="1">
      <c r="F380" s="1"/>
    </row>
    <row r="381" ht="15.75" customHeight="1">
      <c r="F381" s="1"/>
    </row>
    <row r="382" ht="15.75" customHeight="1">
      <c r="F382" s="1"/>
    </row>
    <row r="383" ht="15.75" customHeight="1">
      <c r="F383" s="1"/>
    </row>
    <row r="384" ht="15.75" customHeight="1">
      <c r="F384" s="1"/>
    </row>
    <row r="385" ht="15.75" customHeight="1">
      <c r="F385" s="1"/>
    </row>
    <row r="386" ht="15.75" customHeight="1">
      <c r="F386" s="1"/>
    </row>
    <row r="387" ht="15.75" customHeight="1">
      <c r="F387" s="1"/>
    </row>
    <row r="388" ht="15.75" customHeight="1">
      <c r="F388" s="1"/>
    </row>
    <row r="389" ht="15.75" customHeight="1">
      <c r="F389" s="1"/>
    </row>
    <row r="390" ht="15.75" customHeight="1">
      <c r="F390" s="1"/>
    </row>
    <row r="391" ht="15.75" customHeight="1">
      <c r="F391" s="1"/>
    </row>
    <row r="392" ht="15.75" customHeight="1">
      <c r="F392" s="1"/>
    </row>
    <row r="393" ht="15.75" customHeight="1">
      <c r="F393" s="1"/>
    </row>
    <row r="394" ht="15.75" customHeight="1">
      <c r="F394" s="1"/>
    </row>
    <row r="395" ht="15.75" customHeight="1">
      <c r="F395" s="1"/>
    </row>
    <row r="396" ht="15.75" customHeight="1">
      <c r="F396" s="1"/>
    </row>
    <row r="397" ht="15.75" customHeight="1">
      <c r="F397" s="1"/>
    </row>
    <row r="398" ht="15.75" customHeight="1">
      <c r="F398" s="1"/>
    </row>
    <row r="399" ht="15.75" customHeight="1">
      <c r="F399" s="1"/>
    </row>
    <row r="400" ht="15.75" customHeight="1">
      <c r="F400" s="1"/>
    </row>
    <row r="401" ht="15.75" customHeight="1">
      <c r="F401" s="1"/>
    </row>
    <row r="402" ht="15.75" customHeight="1">
      <c r="F402" s="1"/>
    </row>
    <row r="403" ht="15.75" customHeight="1">
      <c r="F403" s="1"/>
    </row>
    <row r="404" ht="15.75" customHeight="1">
      <c r="F404" s="1"/>
    </row>
    <row r="405" ht="15.75" customHeight="1">
      <c r="F405" s="1"/>
    </row>
    <row r="406" ht="15.75" customHeight="1">
      <c r="F406" s="1"/>
    </row>
    <row r="407" ht="15.75" customHeight="1">
      <c r="F407" s="1"/>
    </row>
    <row r="408" ht="15.75" customHeight="1">
      <c r="F408" s="1"/>
    </row>
    <row r="409" ht="15.75" customHeight="1">
      <c r="F409" s="1"/>
    </row>
    <row r="410" ht="15.75" customHeight="1">
      <c r="F410" s="1"/>
    </row>
    <row r="411" ht="15.75" customHeight="1">
      <c r="F411" s="1"/>
    </row>
    <row r="412" ht="15.75" customHeight="1">
      <c r="F412" s="1"/>
    </row>
    <row r="413" ht="15.75" customHeight="1">
      <c r="F413" s="1"/>
    </row>
    <row r="414" ht="15.75" customHeight="1">
      <c r="F414" s="1"/>
    </row>
    <row r="415" ht="15.75" customHeight="1">
      <c r="F415" s="1"/>
    </row>
    <row r="416" ht="15.75" customHeight="1">
      <c r="F416" s="1"/>
    </row>
    <row r="417" ht="15.75" customHeight="1">
      <c r="F417" s="1"/>
    </row>
    <row r="418" ht="15.75" customHeight="1">
      <c r="F418" s="1"/>
    </row>
    <row r="419" ht="15.75" customHeight="1">
      <c r="F419" s="1"/>
    </row>
    <row r="420" ht="15.75" customHeight="1">
      <c r="F420" s="1"/>
    </row>
    <row r="421" ht="15.75" customHeight="1">
      <c r="F421" s="1"/>
    </row>
    <row r="422" ht="15.75" customHeight="1">
      <c r="F422" s="1"/>
    </row>
    <row r="423" ht="15.75" customHeight="1">
      <c r="F423" s="1"/>
    </row>
    <row r="424" ht="15.75" customHeight="1">
      <c r="F424" s="1"/>
    </row>
    <row r="425" ht="15.75" customHeight="1">
      <c r="F425" s="1"/>
    </row>
    <row r="426" ht="15.75" customHeight="1">
      <c r="F426" s="1"/>
    </row>
    <row r="427" ht="15.75" customHeight="1">
      <c r="F427" s="1"/>
    </row>
    <row r="428" ht="15.75" customHeight="1">
      <c r="F428" s="1"/>
    </row>
    <row r="429" ht="15.75" customHeight="1">
      <c r="F429" s="1"/>
    </row>
    <row r="430" ht="15.75" customHeight="1">
      <c r="F430" s="1"/>
    </row>
    <row r="431" ht="15.75" customHeight="1">
      <c r="F431" s="1"/>
    </row>
    <row r="432" ht="15.75" customHeight="1">
      <c r="F432" s="1"/>
    </row>
    <row r="433" ht="15.75" customHeight="1">
      <c r="F433" s="1"/>
    </row>
    <row r="434" ht="15.75" customHeight="1">
      <c r="F434" s="1"/>
    </row>
    <row r="435" ht="15.75" customHeight="1">
      <c r="F435" s="1"/>
    </row>
    <row r="436" ht="15.75" customHeight="1">
      <c r="F436" s="1"/>
    </row>
    <row r="437" ht="15.75" customHeight="1">
      <c r="F437" s="1"/>
    </row>
    <row r="438" ht="15.75" customHeight="1">
      <c r="F438" s="1"/>
    </row>
    <row r="439" ht="15.75" customHeight="1">
      <c r="F439" s="1"/>
    </row>
    <row r="440" ht="15.75" customHeight="1">
      <c r="F440" s="1"/>
    </row>
    <row r="441" ht="15.75" customHeight="1">
      <c r="F441" s="1"/>
    </row>
    <row r="442" ht="15.75" customHeight="1">
      <c r="F442" s="1"/>
    </row>
    <row r="443" ht="15.75" customHeight="1">
      <c r="F443" s="1"/>
    </row>
    <row r="444" ht="15.75" customHeight="1">
      <c r="F444" s="1"/>
    </row>
    <row r="445" ht="15.75" customHeight="1">
      <c r="F445" s="1"/>
    </row>
    <row r="446" ht="15.75" customHeight="1">
      <c r="F446" s="1"/>
    </row>
    <row r="447" ht="15.75" customHeight="1">
      <c r="F447" s="1"/>
    </row>
    <row r="448" ht="15.75" customHeight="1">
      <c r="F448" s="1"/>
    </row>
    <row r="449" ht="15.75" customHeight="1">
      <c r="F449" s="1"/>
    </row>
    <row r="450" ht="15.75" customHeight="1">
      <c r="F450" s="1"/>
    </row>
    <row r="451" ht="15.75" customHeight="1">
      <c r="F451" s="1"/>
    </row>
    <row r="452" ht="15.75" customHeight="1">
      <c r="F452" s="1"/>
    </row>
    <row r="453" ht="15.75" customHeight="1">
      <c r="F453" s="1"/>
    </row>
    <row r="454" ht="15.75" customHeight="1">
      <c r="F454" s="1"/>
    </row>
    <row r="455" ht="15.75" customHeight="1">
      <c r="F455" s="1"/>
    </row>
    <row r="456" ht="15.75" customHeight="1">
      <c r="F456" s="1"/>
    </row>
    <row r="457" ht="15.75" customHeight="1">
      <c r="F457" s="1"/>
    </row>
    <row r="458" ht="15.75" customHeight="1">
      <c r="F458" s="1"/>
    </row>
    <row r="459" ht="15.75" customHeight="1">
      <c r="F459" s="1"/>
    </row>
    <row r="460" ht="15.75" customHeight="1">
      <c r="F460" s="1"/>
    </row>
    <row r="461" ht="15.75" customHeight="1">
      <c r="F461" s="1"/>
    </row>
    <row r="462" ht="15.75" customHeight="1">
      <c r="F462" s="1"/>
    </row>
    <row r="463" ht="15.75" customHeight="1">
      <c r="F463" s="1"/>
    </row>
    <row r="464" ht="15.75" customHeight="1">
      <c r="F464" s="1"/>
    </row>
    <row r="465" ht="15.75" customHeight="1">
      <c r="F465" s="1"/>
    </row>
    <row r="466" ht="15.75" customHeight="1">
      <c r="F466" s="1"/>
    </row>
    <row r="467" ht="15.75" customHeight="1">
      <c r="F467" s="1"/>
    </row>
    <row r="468" ht="15.75" customHeight="1">
      <c r="F468" s="1"/>
    </row>
    <row r="469" ht="15.75" customHeight="1">
      <c r="F469" s="1"/>
    </row>
    <row r="470" ht="15.75" customHeight="1">
      <c r="F470" s="1"/>
    </row>
    <row r="471" ht="15.75" customHeight="1">
      <c r="F471" s="1"/>
    </row>
    <row r="472" ht="15.75" customHeight="1">
      <c r="F472" s="1"/>
    </row>
    <row r="473" ht="15.75" customHeight="1">
      <c r="F473" s="1"/>
    </row>
    <row r="474" ht="15.75" customHeight="1">
      <c r="F474" s="1"/>
    </row>
    <row r="475" ht="15.75" customHeight="1">
      <c r="F475" s="1"/>
    </row>
    <row r="476" ht="15.75" customHeight="1">
      <c r="F476" s="1"/>
    </row>
    <row r="477" ht="15.75" customHeight="1">
      <c r="F477" s="1"/>
    </row>
    <row r="478" ht="15.75" customHeight="1">
      <c r="F478" s="1"/>
    </row>
    <row r="479" ht="15.75" customHeight="1">
      <c r="F479" s="1"/>
    </row>
    <row r="480" ht="15.75" customHeight="1">
      <c r="F480" s="1"/>
    </row>
    <row r="481" ht="15.75" customHeight="1">
      <c r="F481" s="1"/>
    </row>
    <row r="482" ht="15.75" customHeight="1">
      <c r="F482" s="1"/>
    </row>
    <row r="483" ht="15.75" customHeight="1">
      <c r="F483" s="1"/>
    </row>
    <row r="484" ht="15.75" customHeight="1">
      <c r="F484" s="1"/>
    </row>
    <row r="485" ht="15.75" customHeight="1">
      <c r="F485" s="1"/>
    </row>
    <row r="486" ht="15.75" customHeight="1">
      <c r="F486" s="1"/>
    </row>
    <row r="487" ht="15.75" customHeight="1">
      <c r="F487" s="1"/>
    </row>
    <row r="488" ht="15.75" customHeight="1">
      <c r="F488" s="1"/>
    </row>
    <row r="489" ht="15.75" customHeight="1">
      <c r="F489" s="1"/>
    </row>
    <row r="490" ht="15.75" customHeight="1">
      <c r="F490" s="1"/>
    </row>
    <row r="491" ht="15.75" customHeight="1">
      <c r="F491" s="1"/>
    </row>
    <row r="492" ht="15.75" customHeight="1">
      <c r="F492" s="1"/>
    </row>
    <row r="493" ht="15.75" customHeight="1">
      <c r="F493" s="1"/>
    </row>
    <row r="494" ht="15.75" customHeight="1">
      <c r="F494" s="1"/>
    </row>
    <row r="495" ht="15.75" customHeight="1">
      <c r="F495" s="1"/>
    </row>
    <row r="496" ht="15.75" customHeight="1">
      <c r="F496" s="1"/>
    </row>
    <row r="497" ht="15.75" customHeight="1">
      <c r="F497" s="1"/>
    </row>
    <row r="498" ht="15.75" customHeight="1">
      <c r="F498" s="1"/>
    </row>
    <row r="499" ht="15.75" customHeight="1">
      <c r="F499" s="1"/>
    </row>
    <row r="500" ht="15.75" customHeight="1">
      <c r="F500" s="1"/>
    </row>
    <row r="501" ht="15.75" customHeight="1">
      <c r="F501" s="1"/>
    </row>
    <row r="502" ht="15.75" customHeight="1">
      <c r="F502" s="1"/>
    </row>
    <row r="503" ht="15.75" customHeight="1">
      <c r="F503" s="1"/>
    </row>
    <row r="504" ht="15.75" customHeight="1">
      <c r="F504" s="1"/>
    </row>
    <row r="505" ht="15.75" customHeight="1">
      <c r="F505" s="1"/>
    </row>
    <row r="506" ht="15.75" customHeight="1">
      <c r="F506" s="1"/>
    </row>
    <row r="507" ht="15.75" customHeight="1">
      <c r="F507" s="1"/>
    </row>
    <row r="508" ht="15.75" customHeight="1">
      <c r="F508" s="1"/>
    </row>
    <row r="509" ht="15.75" customHeight="1">
      <c r="F509" s="1"/>
    </row>
    <row r="510" ht="15.75" customHeight="1">
      <c r="F510" s="1"/>
    </row>
    <row r="511" ht="15.75" customHeight="1">
      <c r="F511" s="1"/>
    </row>
    <row r="512" ht="15.75" customHeight="1">
      <c r="F512" s="1"/>
    </row>
    <row r="513" ht="15.75" customHeight="1">
      <c r="F513" s="1"/>
    </row>
    <row r="514" ht="15.75" customHeight="1">
      <c r="F514" s="1"/>
    </row>
    <row r="515" ht="15.75" customHeight="1">
      <c r="F515" s="1"/>
    </row>
    <row r="516" ht="15.75" customHeight="1">
      <c r="F516" s="1"/>
    </row>
    <row r="517" ht="15.75" customHeight="1">
      <c r="F517" s="1"/>
    </row>
    <row r="518" ht="15.75" customHeight="1">
      <c r="F518" s="1"/>
    </row>
    <row r="519" ht="15.75" customHeight="1">
      <c r="F519" s="1"/>
    </row>
    <row r="520" ht="15.75" customHeight="1">
      <c r="F520" s="1"/>
    </row>
    <row r="521" ht="15.75" customHeight="1">
      <c r="F521" s="1"/>
    </row>
    <row r="522" ht="15.75" customHeight="1">
      <c r="F522" s="1"/>
    </row>
    <row r="523" ht="15.75" customHeight="1">
      <c r="F523" s="1"/>
    </row>
    <row r="524" ht="15.75" customHeight="1">
      <c r="F524" s="1"/>
    </row>
    <row r="525" ht="15.75" customHeight="1">
      <c r="F525" s="1"/>
    </row>
    <row r="526" ht="15.75" customHeight="1">
      <c r="F526" s="1"/>
    </row>
    <row r="527" ht="15.75" customHeight="1">
      <c r="F527" s="1"/>
    </row>
    <row r="528" ht="15.75" customHeight="1">
      <c r="F528" s="1"/>
    </row>
    <row r="529" ht="15.75" customHeight="1">
      <c r="F529" s="1"/>
    </row>
    <row r="530" ht="15.75" customHeight="1">
      <c r="F530" s="1"/>
    </row>
    <row r="531" ht="15.75" customHeight="1">
      <c r="F531" s="1"/>
    </row>
    <row r="532" ht="15.75" customHeight="1">
      <c r="F532" s="1"/>
    </row>
    <row r="533" ht="15.75" customHeight="1">
      <c r="F533" s="1"/>
    </row>
    <row r="534" ht="15.75" customHeight="1">
      <c r="F534" s="1"/>
    </row>
    <row r="535" ht="15.75" customHeight="1">
      <c r="F535" s="1"/>
    </row>
    <row r="536" ht="15.75" customHeight="1">
      <c r="F536" s="1"/>
    </row>
    <row r="537" ht="15.75" customHeight="1">
      <c r="F537" s="1"/>
    </row>
    <row r="538" ht="15.75" customHeight="1">
      <c r="F538" s="1"/>
    </row>
    <row r="539" ht="15.75" customHeight="1">
      <c r="F539" s="1"/>
    </row>
    <row r="540" ht="15.75" customHeight="1">
      <c r="F540" s="1"/>
    </row>
    <row r="541" ht="15.75" customHeight="1">
      <c r="F541" s="1"/>
    </row>
    <row r="542" ht="15.75" customHeight="1">
      <c r="F542" s="1"/>
    </row>
    <row r="543" ht="15.75" customHeight="1">
      <c r="F543" s="1"/>
    </row>
    <row r="544" ht="15.75" customHeight="1">
      <c r="F544" s="1"/>
    </row>
    <row r="545" ht="15.75" customHeight="1">
      <c r="F545" s="1"/>
    </row>
    <row r="546" ht="15.75" customHeight="1">
      <c r="F546" s="1"/>
    </row>
    <row r="547" ht="15.75" customHeight="1">
      <c r="F547" s="1"/>
    </row>
    <row r="548" ht="15.75" customHeight="1">
      <c r="F548" s="1"/>
    </row>
    <row r="549" ht="15.75" customHeight="1">
      <c r="F549" s="1"/>
    </row>
    <row r="550" ht="15.75" customHeight="1">
      <c r="F550" s="1"/>
    </row>
    <row r="551" ht="15.75" customHeight="1">
      <c r="F551" s="1"/>
    </row>
    <row r="552" ht="15.75" customHeight="1">
      <c r="F552" s="1"/>
    </row>
    <row r="553" ht="15.75" customHeight="1">
      <c r="F553" s="1"/>
    </row>
    <row r="554" ht="15.75" customHeight="1">
      <c r="F554" s="1"/>
    </row>
    <row r="555" ht="15.75" customHeight="1">
      <c r="F555" s="1"/>
    </row>
    <row r="556" ht="15.75" customHeight="1">
      <c r="F556" s="1"/>
    </row>
    <row r="557" ht="15.75" customHeight="1">
      <c r="F557" s="1"/>
    </row>
    <row r="558" ht="15.75" customHeight="1">
      <c r="F558" s="1"/>
    </row>
    <row r="559" ht="15.75" customHeight="1">
      <c r="F559" s="1"/>
    </row>
    <row r="560" ht="15.75" customHeight="1">
      <c r="F560" s="1"/>
    </row>
    <row r="561" ht="15.75" customHeight="1">
      <c r="F561" s="1"/>
    </row>
    <row r="562" ht="15.75" customHeight="1">
      <c r="F562" s="1"/>
    </row>
    <row r="563" ht="15.75" customHeight="1">
      <c r="F563" s="1"/>
    </row>
    <row r="564" ht="15.75" customHeight="1">
      <c r="F564" s="1"/>
    </row>
    <row r="565" ht="15.75" customHeight="1">
      <c r="F565" s="1"/>
    </row>
    <row r="566" ht="15.75" customHeight="1">
      <c r="F566" s="1"/>
    </row>
    <row r="567" ht="15.75" customHeight="1">
      <c r="F567" s="1"/>
    </row>
    <row r="568" ht="15.75" customHeight="1">
      <c r="F568" s="1"/>
    </row>
    <row r="569" ht="15.75" customHeight="1">
      <c r="F569" s="1"/>
    </row>
    <row r="570" ht="15.75" customHeight="1">
      <c r="F570" s="1"/>
    </row>
    <row r="571" ht="15.75" customHeight="1">
      <c r="F571" s="1"/>
    </row>
    <row r="572" ht="15.75" customHeight="1">
      <c r="F572" s="1"/>
    </row>
    <row r="573" ht="15.75" customHeight="1">
      <c r="F573" s="1"/>
    </row>
    <row r="574" ht="15.75" customHeight="1">
      <c r="F574" s="1"/>
    </row>
    <row r="575" ht="15.75" customHeight="1">
      <c r="F575" s="1"/>
    </row>
    <row r="576" ht="15.75" customHeight="1">
      <c r="F576" s="1"/>
    </row>
    <row r="577" ht="15.75" customHeight="1">
      <c r="F577" s="1"/>
    </row>
    <row r="578" ht="15.75" customHeight="1">
      <c r="F578" s="1"/>
    </row>
    <row r="579" ht="15.75" customHeight="1">
      <c r="F579" s="1"/>
    </row>
    <row r="580" ht="15.75" customHeight="1">
      <c r="F580" s="1"/>
    </row>
    <row r="581" ht="15.75" customHeight="1">
      <c r="F581" s="1"/>
    </row>
    <row r="582" ht="15.75" customHeight="1">
      <c r="F582" s="1"/>
    </row>
    <row r="583" ht="15.75" customHeight="1">
      <c r="F583" s="1"/>
    </row>
    <row r="584" ht="15.75" customHeight="1">
      <c r="F584" s="1"/>
    </row>
    <row r="585" ht="15.75" customHeight="1">
      <c r="F585" s="1"/>
    </row>
    <row r="586" ht="15.75" customHeight="1">
      <c r="F586" s="1"/>
    </row>
    <row r="587" ht="15.75" customHeight="1">
      <c r="F587" s="1"/>
    </row>
    <row r="588" ht="15.75" customHeight="1">
      <c r="F588" s="1"/>
    </row>
    <row r="589" ht="15.75" customHeight="1">
      <c r="F589" s="1"/>
    </row>
    <row r="590" ht="15.75" customHeight="1">
      <c r="F590" s="1"/>
    </row>
    <row r="591" ht="15.75" customHeight="1">
      <c r="F591" s="1"/>
    </row>
    <row r="592" ht="15.75" customHeight="1">
      <c r="F592" s="1"/>
    </row>
    <row r="593" ht="15.75" customHeight="1">
      <c r="F593" s="1"/>
    </row>
    <row r="594" ht="15.75" customHeight="1">
      <c r="F594" s="1"/>
    </row>
    <row r="595" ht="15.75" customHeight="1">
      <c r="F595" s="1"/>
    </row>
    <row r="596" ht="15.75" customHeight="1">
      <c r="F596" s="1"/>
    </row>
    <row r="597" ht="15.75" customHeight="1">
      <c r="F597" s="1"/>
    </row>
    <row r="598" ht="15.75" customHeight="1">
      <c r="F598" s="1"/>
    </row>
    <row r="599" ht="15.75" customHeight="1">
      <c r="F599" s="1"/>
    </row>
    <row r="600" ht="15.75" customHeight="1">
      <c r="F600" s="1"/>
    </row>
    <row r="601" ht="15.75" customHeight="1">
      <c r="F601" s="1"/>
    </row>
    <row r="602" ht="15.75" customHeight="1">
      <c r="F602" s="1"/>
    </row>
    <row r="603" ht="15.75" customHeight="1">
      <c r="F603" s="1"/>
    </row>
    <row r="604" ht="15.75" customHeight="1">
      <c r="F604" s="1"/>
    </row>
    <row r="605" ht="15.75" customHeight="1">
      <c r="F605" s="1"/>
    </row>
    <row r="606" ht="15.75" customHeight="1">
      <c r="F606" s="1"/>
    </row>
    <row r="607" ht="15.75" customHeight="1">
      <c r="F607" s="1"/>
    </row>
    <row r="608" ht="15.75" customHeight="1">
      <c r="F608" s="1"/>
    </row>
    <row r="609" ht="15.75" customHeight="1">
      <c r="F609" s="1"/>
    </row>
    <row r="610" ht="15.75" customHeight="1">
      <c r="F610" s="1"/>
    </row>
    <row r="611" ht="15.75" customHeight="1">
      <c r="F611" s="1"/>
    </row>
    <row r="612" ht="15.75" customHeight="1">
      <c r="F612" s="1"/>
    </row>
    <row r="613" ht="15.75" customHeight="1">
      <c r="F613" s="1"/>
    </row>
    <row r="614" ht="15.75" customHeight="1">
      <c r="F614" s="1"/>
    </row>
    <row r="615" ht="15.75" customHeight="1">
      <c r="F615" s="1"/>
    </row>
    <row r="616" ht="15.75" customHeight="1">
      <c r="F616" s="1"/>
    </row>
    <row r="617" ht="15.75" customHeight="1">
      <c r="F617" s="1"/>
    </row>
    <row r="618" ht="15.75" customHeight="1">
      <c r="F618" s="1"/>
    </row>
    <row r="619" ht="15.75" customHeight="1">
      <c r="F619" s="1"/>
    </row>
    <row r="620" ht="15.75" customHeight="1">
      <c r="F620" s="1"/>
    </row>
    <row r="621" ht="15.75" customHeight="1">
      <c r="F621" s="1"/>
    </row>
    <row r="622" ht="15.75" customHeight="1">
      <c r="F622" s="1"/>
    </row>
    <row r="623" ht="15.75" customHeight="1">
      <c r="F623" s="1"/>
    </row>
    <row r="624" ht="15.75" customHeight="1">
      <c r="F624" s="1"/>
    </row>
    <row r="625" ht="15.75" customHeight="1">
      <c r="F625" s="1"/>
    </row>
    <row r="626" ht="15.75" customHeight="1">
      <c r="F626" s="1"/>
    </row>
    <row r="627" ht="15.75" customHeight="1">
      <c r="F627" s="1"/>
    </row>
    <row r="628" ht="15.75" customHeight="1">
      <c r="F628" s="1"/>
    </row>
    <row r="629" ht="15.75" customHeight="1">
      <c r="F629" s="1"/>
    </row>
    <row r="630" ht="15.75" customHeight="1">
      <c r="F630" s="1"/>
    </row>
    <row r="631" ht="15.75" customHeight="1">
      <c r="F631" s="1"/>
    </row>
    <row r="632" ht="15.75" customHeight="1">
      <c r="F632" s="1"/>
    </row>
    <row r="633" ht="15.75" customHeight="1">
      <c r="F633" s="1"/>
    </row>
    <row r="634" ht="15.75" customHeight="1">
      <c r="F634" s="1"/>
    </row>
    <row r="635" ht="15.75" customHeight="1">
      <c r="F635" s="1"/>
    </row>
    <row r="636" ht="15.75" customHeight="1">
      <c r="F636" s="1"/>
    </row>
    <row r="637" ht="15.75" customHeight="1">
      <c r="F637" s="1"/>
    </row>
    <row r="638" ht="15.75" customHeight="1">
      <c r="F638" s="1"/>
    </row>
    <row r="639" ht="15.75" customHeight="1">
      <c r="F639" s="1"/>
    </row>
    <row r="640" ht="15.75" customHeight="1">
      <c r="F640" s="1"/>
    </row>
    <row r="641" ht="15.75" customHeight="1">
      <c r="F641" s="1"/>
    </row>
    <row r="642" ht="15.75" customHeight="1">
      <c r="F642" s="1"/>
    </row>
    <row r="643" ht="15.75" customHeight="1">
      <c r="F643" s="1"/>
    </row>
    <row r="644" ht="15.75" customHeight="1">
      <c r="F644" s="1"/>
    </row>
    <row r="645" ht="15.75" customHeight="1">
      <c r="F645" s="1"/>
    </row>
    <row r="646" ht="15.75" customHeight="1">
      <c r="F646" s="1"/>
    </row>
    <row r="647" ht="15.75" customHeight="1">
      <c r="F647" s="1"/>
    </row>
    <row r="648" ht="15.75" customHeight="1">
      <c r="F648" s="1"/>
    </row>
    <row r="649" ht="15.75" customHeight="1">
      <c r="F649" s="1"/>
    </row>
    <row r="650" ht="15.75" customHeight="1">
      <c r="F650" s="1"/>
    </row>
    <row r="651" ht="15.75" customHeight="1">
      <c r="F651" s="1"/>
    </row>
    <row r="652" ht="15.75" customHeight="1">
      <c r="F652" s="1"/>
    </row>
    <row r="653" ht="15.75" customHeight="1">
      <c r="F653" s="1"/>
    </row>
    <row r="654" ht="15.75" customHeight="1">
      <c r="F654" s="1"/>
    </row>
    <row r="655" ht="15.75" customHeight="1">
      <c r="F655" s="1"/>
    </row>
    <row r="656" ht="15.75" customHeight="1">
      <c r="F656" s="1"/>
    </row>
    <row r="657" ht="15.75" customHeight="1">
      <c r="F657" s="1"/>
    </row>
    <row r="658" ht="15.75" customHeight="1">
      <c r="F658" s="1"/>
    </row>
    <row r="659" ht="15.75" customHeight="1">
      <c r="F659" s="1"/>
    </row>
    <row r="660" ht="15.75" customHeight="1">
      <c r="F660" s="1"/>
    </row>
    <row r="661" ht="15.75" customHeight="1">
      <c r="F661" s="1"/>
    </row>
    <row r="662" ht="15.75" customHeight="1">
      <c r="F662" s="1"/>
    </row>
    <row r="663" ht="15.75" customHeight="1">
      <c r="F663" s="1"/>
    </row>
    <row r="664" ht="15.75" customHeight="1">
      <c r="F664" s="1"/>
    </row>
    <row r="665" ht="15.75" customHeight="1">
      <c r="F665" s="1"/>
    </row>
    <row r="666" ht="15.75" customHeight="1">
      <c r="F666" s="1"/>
    </row>
    <row r="667" ht="15.75" customHeight="1">
      <c r="F667" s="1"/>
    </row>
    <row r="668" ht="15.75" customHeight="1">
      <c r="F668" s="1"/>
    </row>
    <row r="669" ht="15.75" customHeight="1">
      <c r="F669" s="1"/>
    </row>
    <row r="670" ht="15.75" customHeight="1">
      <c r="F670" s="1"/>
    </row>
    <row r="671" ht="15.75" customHeight="1">
      <c r="F671" s="1"/>
    </row>
    <row r="672" ht="15.75" customHeight="1">
      <c r="F672" s="1"/>
    </row>
    <row r="673" ht="15.75" customHeight="1">
      <c r="F673" s="1"/>
    </row>
    <row r="674" ht="15.75" customHeight="1">
      <c r="F674" s="1"/>
    </row>
    <row r="675" ht="15.75" customHeight="1">
      <c r="F675" s="1"/>
    </row>
    <row r="676" ht="15.75" customHeight="1">
      <c r="F676" s="1"/>
    </row>
    <row r="677" ht="15.75" customHeight="1">
      <c r="F677" s="1"/>
    </row>
    <row r="678" ht="15.75" customHeight="1">
      <c r="F678" s="1"/>
    </row>
    <row r="679" ht="15.75" customHeight="1">
      <c r="F679" s="1"/>
    </row>
    <row r="680" ht="15.75" customHeight="1">
      <c r="F680" s="1"/>
    </row>
    <row r="681" ht="15.75" customHeight="1">
      <c r="F681" s="1"/>
    </row>
    <row r="682" ht="15.75" customHeight="1">
      <c r="F682" s="1"/>
    </row>
    <row r="683" ht="15.75" customHeight="1">
      <c r="F683" s="1"/>
    </row>
    <row r="684" ht="15.75" customHeight="1">
      <c r="F684" s="1"/>
    </row>
    <row r="685" ht="15.75" customHeight="1">
      <c r="F685" s="1"/>
    </row>
    <row r="686" ht="15.75" customHeight="1">
      <c r="F686" s="1"/>
    </row>
    <row r="687" ht="15.75" customHeight="1">
      <c r="F687" s="1"/>
    </row>
    <row r="688" ht="15.75" customHeight="1">
      <c r="F688" s="1"/>
    </row>
    <row r="689" ht="15.75" customHeight="1">
      <c r="F689" s="1"/>
    </row>
    <row r="690" ht="15.75" customHeight="1">
      <c r="F690" s="1"/>
    </row>
    <row r="691" ht="15.75" customHeight="1">
      <c r="F691" s="1"/>
    </row>
    <row r="692" ht="15.75" customHeight="1">
      <c r="F692" s="1"/>
    </row>
    <row r="693" ht="15.75" customHeight="1">
      <c r="F693" s="1"/>
    </row>
    <row r="694" ht="15.75" customHeight="1">
      <c r="F694" s="1"/>
    </row>
    <row r="695" ht="15.75" customHeight="1">
      <c r="F695" s="1"/>
    </row>
    <row r="696" ht="15.75" customHeight="1">
      <c r="F696" s="1"/>
    </row>
    <row r="697" ht="15.75" customHeight="1">
      <c r="F697" s="1"/>
    </row>
    <row r="698" ht="15.75" customHeight="1">
      <c r="F698" s="1"/>
    </row>
    <row r="699" ht="15.75" customHeight="1">
      <c r="F699" s="1"/>
    </row>
    <row r="700" ht="15.75" customHeight="1">
      <c r="F700" s="1"/>
    </row>
    <row r="701" ht="15.75" customHeight="1">
      <c r="F701" s="1"/>
    </row>
    <row r="702" ht="15.75" customHeight="1">
      <c r="F702" s="1"/>
    </row>
    <row r="703" ht="15.75" customHeight="1">
      <c r="F703" s="1"/>
    </row>
    <row r="704" ht="15.75" customHeight="1">
      <c r="F704" s="1"/>
    </row>
    <row r="705" ht="15.75" customHeight="1">
      <c r="F705" s="1"/>
    </row>
    <row r="706" ht="15.75" customHeight="1">
      <c r="F706" s="1"/>
    </row>
    <row r="707" ht="15.75" customHeight="1">
      <c r="F707" s="1"/>
    </row>
    <row r="708" ht="15.75" customHeight="1">
      <c r="F708" s="1"/>
    </row>
    <row r="709" ht="15.75" customHeight="1">
      <c r="F709" s="1"/>
    </row>
    <row r="710" ht="15.75" customHeight="1">
      <c r="F710" s="1"/>
    </row>
    <row r="711" ht="15.75" customHeight="1">
      <c r="F711" s="1"/>
    </row>
    <row r="712" ht="15.75" customHeight="1">
      <c r="F712" s="1"/>
    </row>
    <row r="713" ht="15.75" customHeight="1">
      <c r="F713" s="1"/>
    </row>
    <row r="714" ht="15.75" customHeight="1">
      <c r="F714" s="1"/>
    </row>
    <row r="715" ht="15.75" customHeight="1">
      <c r="F715" s="1"/>
    </row>
    <row r="716" ht="15.75" customHeight="1">
      <c r="F716" s="1"/>
    </row>
    <row r="717" ht="15.75" customHeight="1">
      <c r="F717" s="1"/>
    </row>
    <row r="718" ht="15.75" customHeight="1">
      <c r="F718" s="1"/>
    </row>
    <row r="719" ht="15.75" customHeight="1">
      <c r="F719" s="1"/>
    </row>
    <row r="720" ht="15.75" customHeight="1">
      <c r="F720" s="1"/>
    </row>
    <row r="721" ht="15.75" customHeight="1">
      <c r="F721" s="1"/>
    </row>
    <row r="722" ht="15.75" customHeight="1">
      <c r="F722" s="1"/>
    </row>
    <row r="723" ht="15.75" customHeight="1">
      <c r="F723" s="1"/>
    </row>
    <row r="724" ht="15.75" customHeight="1">
      <c r="F724" s="1"/>
    </row>
    <row r="725" ht="15.75" customHeight="1">
      <c r="F725" s="1"/>
    </row>
    <row r="726" ht="15.75" customHeight="1">
      <c r="F726" s="1"/>
    </row>
    <row r="727" ht="15.75" customHeight="1">
      <c r="F727" s="1"/>
    </row>
    <row r="728" ht="15.75" customHeight="1">
      <c r="F728" s="1"/>
    </row>
    <row r="729" ht="15.75" customHeight="1">
      <c r="F729" s="1"/>
    </row>
    <row r="730" ht="15.75" customHeight="1">
      <c r="F730" s="1"/>
    </row>
    <row r="731" ht="15.75" customHeight="1">
      <c r="F731" s="1"/>
    </row>
    <row r="732" ht="15.75" customHeight="1">
      <c r="F732" s="1"/>
    </row>
    <row r="733" ht="15.75" customHeight="1">
      <c r="F733" s="1"/>
    </row>
    <row r="734" ht="15.75" customHeight="1">
      <c r="F734" s="1"/>
    </row>
    <row r="735" ht="15.75" customHeight="1">
      <c r="F735" s="1"/>
    </row>
    <row r="736" ht="15.75" customHeight="1">
      <c r="F736" s="1"/>
    </row>
    <row r="737" ht="15.75" customHeight="1">
      <c r="F737" s="1"/>
    </row>
    <row r="738" ht="15.75" customHeight="1">
      <c r="F738" s="1"/>
    </row>
    <row r="739" ht="15.75" customHeight="1">
      <c r="F739" s="1"/>
    </row>
    <row r="740" ht="15.75" customHeight="1">
      <c r="F740" s="1"/>
    </row>
    <row r="741" ht="15.75" customHeight="1">
      <c r="F741" s="1"/>
    </row>
    <row r="742" ht="15.75" customHeight="1">
      <c r="F742" s="1"/>
    </row>
    <row r="743" ht="15.75" customHeight="1">
      <c r="F743" s="1"/>
    </row>
    <row r="744" ht="15.75" customHeight="1">
      <c r="F744" s="1"/>
    </row>
    <row r="745" ht="15.75" customHeight="1">
      <c r="F745" s="1"/>
    </row>
    <row r="746" ht="15.75" customHeight="1">
      <c r="F746" s="1"/>
    </row>
    <row r="747" ht="15.75" customHeight="1">
      <c r="F747" s="1"/>
    </row>
    <row r="748" ht="15.75" customHeight="1">
      <c r="F748" s="1"/>
    </row>
    <row r="749" ht="15.75" customHeight="1">
      <c r="F749" s="1"/>
    </row>
    <row r="750" ht="15.75" customHeight="1">
      <c r="F750" s="1"/>
    </row>
    <row r="751" ht="15.75" customHeight="1">
      <c r="F751" s="1"/>
    </row>
    <row r="752" ht="15.75" customHeight="1">
      <c r="F752" s="1"/>
    </row>
    <row r="753" ht="15.75" customHeight="1">
      <c r="F753" s="1"/>
    </row>
    <row r="754" ht="15.75" customHeight="1">
      <c r="F754" s="1"/>
    </row>
    <row r="755" ht="15.75" customHeight="1">
      <c r="F755" s="1"/>
    </row>
    <row r="756" ht="15.75" customHeight="1">
      <c r="F756" s="1"/>
    </row>
    <row r="757" ht="15.75" customHeight="1">
      <c r="F757" s="1"/>
    </row>
    <row r="758" ht="15.75" customHeight="1">
      <c r="F758" s="1"/>
    </row>
    <row r="759" ht="15.75" customHeight="1">
      <c r="F759" s="1"/>
    </row>
    <row r="760" ht="15.75" customHeight="1">
      <c r="F760" s="1"/>
    </row>
    <row r="761" ht="15.75" customHeight="1">
      <c r="F761" s="1"/>
    </row>
    <row r="762" ht="15.75" customHeight="1">
      <c r="F762" s="1"/>
    </row>
    <row r="763" ht="15.75" customHeight="1">
      <c r="F763" s="1"/>
    </row>
    <row r="764" ht="15.75" customHeight="1">
      <c r="F764" s="1"/>
    </row>
    <row r="765" ht="15.75" customHeight="1">
      <c r="F765" s="1"/>
    </row>
    <row r="766" ht="15.75" customHeight="1">
      <c r="F766" s="1"/>
    </row>
    <row r="767" ht="15.75" customHeight="1">
      <c r="F767" s="1"/>
    </row>
    <row r="768" ht="15.75" customHeight="1">
      <c r="F768" s="1"/>
    </row>
    <row r="769" ht="15.75" customHeight="1">
      <c r="F769" s="1"/>
    </row>
    <row r="770" ht="15.75" customHeight="1">
      <c r="F770" s="1"/>
    </row>
    <row r="771" ht="15.75" customHeight="1">
      <c r="F771" s="1"/>
    </row>
    <row r="772" ht="15.75" customHeight="1">
      <c r="F772" s="1"/>
    </row>
    <row r="773" ht="15.75" customHeight="1">
      <c r="F773" s="1"/>
    </row>
    <row r="774" ht="15.75" customHeight="1">
      <c r="F774" s="1"/>
    </row>
    <row r="775" ht="15.75" customHeight="1">
      <c r="F775" s="1"/>
    </row>
    <row r="776" ht="15.75" customHeight="1">
      <c r="F776" s="1"/>
    </row>
    <row r="777" ht="15.75" customHeight="1">
      <c r="F777" s="1"/>
    </row>
    <row r="778" ht="15.75" customHeight="1">
      <c r="F778" s="1"/>
    </row>
    <row r="779" ht="15.75" customHeight="1">
      <c r="F779" s="1"/>
    </row>
    <row r="780" ht="15.75" customHeight="1">
      <c r="F780" s="1"/>
    </row>
    <row r="781" ht="15.75" customHeight="1">
      <c r="F781" s="1"/>
    </row>
    <row r="782" ht="15.75" customHeight="1">
      <c r="F782" s="1"/>
    </row>
    <row r="783" ht="15.75" customHeight="1">
      <c r="F783" s="1"/>
    </row>
    <row r="784" ht="15.75" customHeight="1">
      <c r="F784" s="1"/>
    </row>
    <row r="785" ht="15.75" customHeight="1">
      <c r="F785" s="1"/>
    </row>
    <row r="786" ht="15.75" customHeight="1">
      <c r="F786" s="1"/>
    </row>
    <row r="787" ht="15.75" customHeight="1">
      <c r="F787" s="1"/>
    </row>
    <row r="788" ht="15.75" customHeight="1">
      <c r="F788" s="1"/>
    </row>
    <row r="789" ht="15.75" customHeight="1">
      <c r="F789" s="1"/>
    </row>
    <row r="790" ht="15.75" customHeight="1">
      <c r="F790" s="1"/>
    </row>
    <row r="791" ht="15.75" customHeight="1">
      <c r="F791" s="1"/>
    </row>
    <row r="792" ht="15.75" customHeight="1">
      <c r="F792" s="1"/>
    </row>
    <row r="793" ht="15.75" customHeight="1">
      <c r="F793" s="1"/>
    </row>
    <row r="794" ht="15.75" customHeight="1">
      <c r="F794" s="1"/>
    </row>
    <row r="795" ht="15.75" customHeight="1">
      <c r="F795" s="1"/>
    </row>
    <row r="796" ht="15.75" customHeight="1">
      <c r="F796" s="1"/>
    </row>
    <row r="797" ht="15.75" customHeight="1">
      <c r="F797" s="1"/>
    </row>
    <row r="798" ht="15.75" customHeight="1">
      <c r="F798" s="1"/>
    </row>
    <row r="799" ht="15.75" customHeight="1">
      <c r="F799" s="1"/>
    </row>
    <row r="800" ht="15.75" customHeight="1">
      <c r="F800" s="1"/>
    </row>
    <row r="801" ht="15.75" customHeight="1">
      <c r="F801" s="1"/>
    </row>
    <row r="802" ht="15.75" customHeight="1">
      <c r="F802" s="1"/>
    </row>
    <row r="803" ht="15.75" customHeight="1">
      <c r="F803" s="1"/>
    </row>
    <row r="804" ht="15.75" customHeight="1">
      <c r="F804" s="1"/>
    </row>
    <row r="805" ht="15.75" customHeight="1">
      <c r="F805" s="1"/>
    </row>
    <row r="806" ht="15.75" customHeight="1">
      <c r="F806" s="1"/>
    </row>
    <row r="807" ht="15.75" customHeight="1">
      <c r="F807" s="1"/>
    </row>
    <row r="808" ht="15.75" customHeight="1">
      <c r="F808" s="1"/>
    </row>
    <row r="809" ht="15.75" customHeight="1">
      <c r="F809" s="1"/>
    </row>
    <row r="810" ht="15.75" customHeight="1">
      <c r="F810" s="1"/>
    </row>
    <row r="811" ht="15.75" customHeight="1">
      <c r="F811" s="1"/>
    </row>
    <row r="812" ht="15.75" customHeight="1">
      <c r="F812" s="1"/>
    </row>
    <row r="813" ht="15.75" customHeight="1">
      <c r="F813" s="1"/>
    </row>
    <row r="814" ht="15.75" customHeight="1">
      <c r="F814" s="1"/>
    </row>
    <row r="815" ht="15.75" customHeight="1">
      <c r="F815" s="1"/>
    </row>
    <row r="816" ht="15.75" customHeight="1">
      <c r="F816" s="1"/>
    </row>
    <row r="817" ht="15.75" customHeight="1">
      <c r="F817" s="1"/>
    </row>
    <row r="818" ht="15.75" customHeight="1">
      <c r="F818" s="1"/>
    </row>
    <row r="819" ht="15.75" customHeight="1">
      <c r="F819" s="1"/>
    </row>
    <row r="820" ht="15.75" customHeight="1">
      <c r="F820" s="1"/>
    </row>
    <row r="821" ht="15.75" customHeight="1">
      <c r="F821" s="1"/>
    </row>
    <row r="822" ht="15.75" customHeight="1">
      <c r="F822" s="1"/>
    </row>
    <row r="823" ht="15.75" customHeight="1">
      <c r="F823" s="1"/>
    </row>
    <row r="824" ht="15.75" customHeight="1">
      <c r="F824" s="1"/>
    </row>
    <row r="825" ht="15.75" customHeight="1">
      <c r="F825" s="1"/>
    </row>
    <row r="826" ht="15.75" customHeight="1">
      <c r="F826" s="1"/>
    </row>
    <row r="827" ht="15.75" customHeight="1">
      <c r="F827" s="1"/>
    </row>
    <row r="828" ht="15.75" customHeight="1">
      <c r="F828" s="1"/>
    </row>
    <row r="829" ht="15.75" customHeight="1">
      <c r="F829" s="1"/>
    </row>
    <row r="830" ht="15.75" customHeight="1">
      <c r="F830" s="1"/>
    </row>
    <row r="831" ht="15.75" customHeight="1">
      <c r="F831" s="1"/>
    </row>
    <row r="832" ht="15.75" customHeight="1">
      <c r="F832" s="1"/>
    </row>
    <row r="833" ht="15.75" customHeight="1">
      <c r="F833" s="1"/>
    </row>
    <row r="834" ht="15.75" customHeight="1">
      <c r="F834" s="1"/>
    </row>
    <row r="835" ht="15.75" customHeight="1">
      <c r="F835" s="1"/>
    </row>
    <row r="836" ht="15.75" customHeight="1">
      <c r="F836" s="1"/>
    </row>
    <row r="837" ht="15.75" customHeight="1">
      <c r="F837" s="1"/>
    </row>
    <row r="838" ht="15.75" customHeight="1">
      <c r="F838" s="1"/>
    </row>
    <row r="839" ht="15.75" customHeight="1">
      <c r="F839" s="1"/>
    </row>
    <row r="840" ht="15.75" customHeight="1">
      <c r="F840" s="1"/>
    </row>
    <row r="841" ht="15.75" customHeight="1">
      <c r="F841" s="1"/>
    </row>
    <row r="842" ht="15.75" customHeight="1">
      <c r="F842" s="1"/>
    </row>
    <row r="843" ht="15.75" customHeight="1">
      <c r="F843" s="1"/>
    </row>
    <row r="844" ht="15.75" customHeight="1">
      <c r="F844" s="1"/>
    </row>
    <row r="845" ht="15.75" customHeight="1">
      <c r="F845" s="1"/>
    </row>
    <row r="846" ht="15.75" customHeight="1">
      <c r="F846" s="1"/>
    </row>
    <row r="847" ht="15.75" customHeight="1">
      <c r="F847" s="1"/>
    </row>
    <row r="848" ht="15.75" customHeight="1">
      <c r="F848" s="1"/>
    </row>
    <row r="849" ht="15.75" customHeight="1">
      <c r="F849" s="1"/>
    </row>
    <row r="850" ht="15.75" customHeight="1">
      <c r="F850" s="1"/>
    </row>
    <row r="851" ht="15.75" customHeight="1">
      <c r="F851" s="1"/>
    </row>
    <row r="852" ht="15.75" customHeight="1">
      <c r="F852" s="1"/>
    </row>
    <row r="853" ht="15.75" customHeight="1">
      <c r="F853" s="1"/>
    </row>
    <row r="854" ht="15.75" customHeight="1">
      <c r="F854" s="1"/>
    </row>
    <row r="855" ht="15.75" customHeight="1">
      <c r="F855" s="1"/>
    </row>
    <row r="856" ht="15.75" customHeight="1">
      <c r="F856" s="1"/>
    </row>
    <row r="857" ht="15.75" customHeight="1">
      <c r="F857" s="1"/>
    </row>
    <row r="858" ht="15.75" customHeight="1">
      <c r="F858" s="1"/>
    </row>
    <row r="859" ht="15.75" customHeight="1">
      <c r="F859" s="1"/>
    </row>
    <row r="860" ht="15.75" customHeight="1">
      <c r="F860" s="1"/>
    </row>
    <row r="861" ht="15.75" customHeight="1">
      <c r="F861" s="1"/>
    </row>
    <row r="862" ht="15.75" customHeight="1">
      <c r="F862" s="1"/>
    </row>
    <row r="863" ht="15.75" customHeight="1">
      <c r="F863" s="1"/>
    </row>
    <row r="864" ht="15.75" customHeight="1">
      <c r="F864" s="1"/>
    </row>
    <row r="865" ht="15.75" customHeight="1">
      <c r="F865" s="1"/>
    </row>
    <row r="866" ht="15.75" customHeight="1">
      <c r="F866" s="1"/>
    </row>
    <row r="867" ht="15.75" customHeight="1">
      <c r="F867" s="1"/>
    </row>
    <row r="868" ht="15.75" customHeight="1">
      <c r="F868" s="1"/>
    </row>
    <row r="869" ht="15.75" customHeight="1">
      <c r="F869" s="1"/>
    </row>
    <row r="870" ht="15.75" customHeight="1">
      <c r="F870" s="1"/>
    </row>
    <row r="871" ht="15.75" customHeight="1">
      <c r="F871" s="1"/>
    </row>
    <row r="872" ht="15.75" customHeight="1">
      <c r="F872" s="1"/>
    </row>
    <row r="873" ht="15.75" customHeight="1">
      <c r="F873" s="1"/>
    </row>
    <row r="874" ht="15.75" customHeight="1">
      <c r="F874" s="1"/>
    </row>
    <row r="875" ht="15.75" customHeight="1">
      <c r="F875" s="1"/>
    </row>
    <row r="876" ht="15.75" customHeight="1">
      <c r="F876" s="1"/>
    </row>
    <row r="877" ht="15.75" customHeight="1">
      <c r="F877" s="1"/>
    </row>
    <row r="878" ht="15.75" customHeight="1">
      <c r="F878" s="1"/>
    </row>
    <row r="879" ht="15.75" customHeight="1">
      <c r="F879" s="1"/>
    </row>
    <row r="880" ht="15.75" customHeight="1">
      <c r="F880" s="1"/>
    </row>
    <row r="881" ht="15.75" customHeight="1">
      <c r="F881" s="1"/>
    </row>
    <row r="882" ht="15.75" customHeight="1">
      <c r="F882" s="1"/>
    </row>
    <row r="883" ht="15.75" customHeight="1">
      <c r="F883" s="1"/>
    </row>
    <row r="884" ht="15.75" customHeight="1">
      <c r="F884" s="1"/>
    </row>
    <row r="885" ht="15.75" customHeight="1">
      <c r="F885" s="1"/>
    </row>
    <row r="886" ht="15.75" customHeight="1">
      <c r="F886" s="1"/>
    </row>
    <row r="887" ht="15.75" customHeight="1">
      <c r="F887" s="1"/>
    </row>
    <row r="888" ht="15.75" customHeight="1">
      <c r="F888" s="1"/>
    </row>
    <row r="889" ht="15.75" customHeight="1">
      <c r="F889" s="1"/>
    </row>
    <row r="890" ht="15.75" customHeight="1">
      <c r="F890" s="1"/>
    </row>
    <row r="891" ht="15.75" customHeight="1">
      <c r="F891" s="1"/>
    </row>
    <row r="892" ht="15.75" customHeight="1">
      <c r="F892" s="1"/>
    </row>
    <row r="893" ht="15.75" customHeight="1">
      <c r="F893" s="1"/>
    </row>
    <row r="894" ht="15.75" customHeight="1">
      <c r="F894" s="1"/>
    </row>
    <row r="895" ht="15.75" customHeight="1">
      <c r="F895" s="1"/>
    </row>
    <row r="896" ht="15.75" customHeight="1">
      <c r="F896" s="1"/>
    </row>
    <row r="897" ht="15.75" customHeight="1">
      <c r="F897" s="1"/>
    </row>
    <row r="898" ht="15.75" customHeight="1">
      <c r="F898" s="1"/>
    </row>
    <row r="899" ht="15.75" customHeight="1">
      <c r="F899" s="1"/>
    </row>
    <row r="900" ht="15.75" customHeight="1">
      <c r="F900" s="1"/>
    </row>
    <row r="901" ht="15.75" customHeight="1">
      <c r="F901" s="1"/>
    </row>
    <row r="902" ht="15.75" customHeight="1">
      <c r="F902" s="1"/>
    </row>
    <row r="903" ht="15.75" customHeight="1">
      <c r="F903" s="1"/>
    </row>
    <row r="904" ht="15.75" customHeight="1">
      <c r="F904" s="1"/>
    </row>
    <row r="905" ht="15.75" customHeight="1">
      <c r="F905" s="1"/>
    </row>
    <row r="906" ht="15.75" customHeight="1">
      <c r="F906" s="1"/>
    </row>
    <row r="907" ht="15.75" customHeight="1">
      <c r="F907" s="1"/>
    </row>
    <row r="908" ht="15.75" customHeight="1">
      <c r="F908" s="1"/>
    </row>
    <row r="909" ht="15.75" customHeight="1">
      <c r="F909" s="1"/>
    </row>
    <row r="910" ht="15.75" customHeight="1">
      <c r="F910" s="1"/>
    </row>
    <row r="911" ht="15.75" customHeight="1">
      <c r="F911" s="1"/>
    </row>
    <row r="912" ht="15.75" customHeight="1">
      <c r="F912" s="1"/>
    </row>
    <row r="913" ht="15.75" customHeight="1">
      <c r="F913" s="1"/>
    </row>
    <row r="914" ht="15.75" customHeight="1">
      <c r="F914" s="1"/>
    </row>
    <row r="915" ht="15.75" customHeight="1">
      <c r="F915" s="1"/>
    </row>
    <row r="916" ht="15.75" customHeight="1">
      <c r="F916" s="1"/>
    </row>
    <row r="917" ht="15.75" customHeight="1">
      <c r="F917" s="1"/>
    </row>
    <row r="918" ht="15.75" customHeight="1">
      <c r="F918" s="1"/>
    </row>
    <row r="919" ht="15.75" customHeight="1">
      <c r="F919" s="1"/>
    </row>
    <row r="920" ht="15.75" customHeight="1">
      <c r="F920" s="1"/>
    </row>
    <row r="921" ht="15.75" customHeight="1">
      <c r="F921" s="1"/>
    </row>
    <row r="922" ht="15.75" customHeight="1">
      <c r="F922" s="1"/>
    </row>
    <row r="923" ht="15.75" customHeight="1">
      <c r="F923" s="1"/>
    </row>
    <row r="924" ht="15.75" customHeight="1">
      <c r="F924" s="1"/>
    </row>
    <row r="925" ht="15.75" customHeight="1">
      <c r="F925" s="1"/>
    </row>
    <row r="926" ht="15.75" customHeight="1">
      <c r="F926" s="1"/>
    </row>
    <row r="927" ht="15.75" customHeight="1">
      <c r="F927" s="1"/>
    </row>
    <row r="928" ht="15.75" customHeight="1">
      <c r="F928" s="1"/>
    </row>
    <row r="929" ht="15.75" customHeight="1">
      <c r="F929" s="1"/>
    </row>
    <row r="930" ht="15.75" customHeight="1">
      <c r="F930" s="1"/>
    </row>
    <row r="931" ht="15.75" customHeight="1">
      <c r="F931" s="1"/>
    </row>
    <row r="932" ht="15.75" customHeight="1">
      <c r="F932" s="1"/>
    </row>
    <row r="933" ht="15.75" customHeight="1">
      <c r="F933" s="1"/>
    </row>
    <row r="934" ht="15.75" customHeight="1">
      <c r="F934" s="1"/>
    </row>
    <row r="935" ht="15.75" customHeight="1">
      <c r="F935" s="1"/>
    </row>
    <row r="936" ht="15.75" customHeight="1">
      <c r="F936" s="1"/>
    </row>
    <row r="937" ht="15.75" customHeight="1">
      <c r="F937" s="1"/>
    </row>
    <row r="938" ht="15.75" customHeight="1">
      <c r="F938" s="1"/>
    </row>
    <row r="939" ht="15.75" customHeight="1">
      <c r="F939" s="1"/>
    </row>
    <row r="940" ht="15.75" customHeight="1">
      <c r="F940" s="1"/>
    </row>
    <row r="941" ht="15.75" customHeight="1">
      <c r="F941" s="1"/>
    </row>
    <row r="942" ht="15.75" customHeight="1">
      <c r="F942" s="1"/>
    </row>
    <row r="943" ht="15.75" customHeight="1">
      <c r="F943" s="1"/>
    </row>
    <row r="944" ht="15.75" customHeight="1">
      <c r="F944" s="1"/>
    </row>
    <row r="945" ht="15.75" customHeight="1">
      <c r="F945" s="1"/>
    </row>
    <row r="946" ht="15.75" customHeight="1">
      <c r="F946" s="1"/>
    </row>
    <row r="947" ht="15.75" customHeight="1">
      <c r="F947" s="1"/>
    </row>
    <row r="948" ht="15.75" customHeight="1">
      <c r="F948" s="1"/>
    </row>
    <row r="949" ht="15.75" customHeight="1">
      <c r="F949" s="1"/>
    </row>
    <row r="950" ht="15.75" customHeight="1">
      <c r="F950" s="1"/>
    </row>
    <row r="951" ht="15.75" customHeight="1">
      <c r="F951" s="1"/>
    </row>
    <row r="952" ht="15.75" customHeight="1">
      <c r="F952" s="1"/>
    </row>
    <row r="953" ht="15.75" customHeight="1">
      <c r="F953" s="1"/>
    </row>
    <row r="954" ht="15.75" customHeight="1">
      <c r="F954" s="1"/>
    </row>
    <row r="955" ht="15.75" customHeight="1">
      <c r="F955" s="1"/>
    </row>
    <row r="956" ht="15.75" customHeight="1">
      <c r="F956" s="1"/>
    </row>
    <row r="957" ht="15.75" customHeight="1">
      <c r="F957" s="1"/>
    </row>
    <row r="958" ht="15.75" customHeight="1">
      <c r="F958" s="1"/>
    </row>
    <row r="959" ht="15.75" customHeight="1">
      <c r="F959" s="1"/>
    </row>
    <row r="960" ht="15.75" customHeight="1">
      <c r="F960" s="1"/>
    </row>
    <row r="961" ht="15.75" customHeight="1">
      <c r="F961" s="1"/>
    </row>
    <row r="962" ht="15.75" customHeight="1">
      <c r="F962" s="1"/>
    </row>
    <row r="963" ht="15.75" customHeight="1">
      <c r="F963" s="1"/>
    </row>
    <row r="964" ht="15.75" customHeight="1">
      <c r="F964" s="1"/>
    </row>
    <row r="965" ht="15.75" customHeight="1">
      <c r="F965" s="1"/>
    </row>
    <row r="966" ht="15.75" customHeight="1">
      <c r="F966" s="1"/>
    </row>
    <row r="967" ht="15.75" customHeight="1">
      <c r="F967" s="1"/>
    </row>
    <row r="968" ht="15.75" customHeight="1">
      <c r="F968" s="1"/>
    </row>
    <row r="969" ht="15.75" customHeight="1">
      <c r="F969" s="1"/>
    </row>
    <row r="970" ht="15.75" customHeight="1">
      <c r="F970" s="1"/>
    </row>
    <row r="971" ht="15.75" customHeight="1">
      <c r="F971" s="1"/>
    </row>
    <row r="972" ht="15.75" customHeight="1">
      <c r="F972" s="1"/>
    </row>
    <row r="973" ht="15.75" customHeight="1">
      <c r="F973" s="1"/>
    </row>
    <row r="974" ht="15.75" customHeight="1">
      <c r="F974" s="1"/>
    </row>
    <row r="975" ht="15.75" customHeight="1">
      <c r="F975" s="1"/>
    </row>
    <row r="976" ht="15.75" customHeight="1">
      <c r="F976" s="1"/>
    </row>
    <row r="977" ht="15.75" customHeight="1">
      <c r="F977" s="1"/>
    </row>
    <row r="978" ht="15.75" customHeight="1">
      <c r="F978" s="1"/>
    </row>
    <row r="979" ht="15.75" customHeight="1">
      <c r="F979" s="1"/>
    </row>
    <row r="980" ht="15.75" customHeight="1">
      <c r="F980" s="1"/>
    </row>
    <row r="981" ht="15.75" customHeight="1">
      <c r="F981" s="1"/>
    </row>
    <row r="982" ht="15.75" customHeight="1">
      <c r="F982" s="1"/>
    </row>
    <row r="983" ht="15.75" customHeight="1">
      <c r="F983" s="1"/>
    </row>
    <row r="984" ht="15.75" customHeight="1">
      <c r="F984" s="1"/>
    </row>
    <row r="985" ht="15.75" customHeight="1">
      <c r="F985" s="1"/>
    </row>
    <row r="986" ht="15.75" customHeight="1">
      <c r="F986" s="1"/>
    </row>
    <row r="987" ht="15.75" customHeight="1">
      <c r="F987" s="1"/>
    </row>
    <row r="988" ht="15.75" customHeight="1">
      <c r="F988" s="1"/>
    </row>
    <row r="989" ht="15.75" customHeight="1">
      <c r="F989" s="1"/>
    </row>
    <row r="990" ht="15.75" customHeight="1">
      <c r="F990" s="1"/>
    </row>
    <row r="991" ht="15.75" customHeight="1">
      <c r="F991" s="1"/>
    </row>
    <row r="992" ht="15.75" customHeight="1">
      <c r="F992" s="1"/>
    </row>
    <row r="993" ht="15.75" customHeight="1">
      <c r="F993" s="1"/>
    </row>
    <row r="994" ht="15.75" customHeight="1">
      <c r="F994" s="1"/>
    </row>
    <row r="995" ht="15.75" customHeight="1">
      <c r="F995" s="1"/>
    </row>
    <row r="996" ht="15.75" customHeight="1">
      <c r="F996" s="1"/>
    </row>
    <row r="997" ht="15.75" customHeight="1">
      <c r="F997" s="1"/>
    </row>
    <row r="998" ht="15.75" customHeight="1">
      <c r="F998" s="1"/>
    </row>
    <row r="999" ht="15.75" customHeight="1">
      <c r="F999" s="1"/>
    </row>
    <row r="1000" ht="15.75" customHeight="1">
      <c r="F1000" s="1"/>
    </row>
  </sheetData>
  <mergeCells count="3">
    <mergeCell ref="C1:J4"/>
    <mergeCell ref="B6:G6"/>
    <mergeCell ref="B28:H28"/>
  </mergeCells>
  <dataValidations>
    <dataValidation type="list" allowBlank="1" showInputMessage="1" showErrorMessage="1" prompt="Soporte - Indique por favor la existencia del soporte." sqref="J26:J29 L51:L996">
      <formula1>"SI,NO"</formula1>
    </dataValidation>
  </dataValidations>
  <hyperlinks>
    <hyperlink r:id="rId2" ref="I14"/>
    <hyperlink r:id="rId3" ref="I15"/>
  </hyperlinks>
  <printOptions/>
  <pageMargins bottom="0.75" footer="0.0" header="0.0" left="0.7" right="0.7" top="0.75"/>
  <pageSetup orientation="landscape"/>
  <drawing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79646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.86"/>
    <col customWidth="1" min="2" max="2" width="49.86"/>
    <col customWidth="1" min="3" max="3" width="25.43"/>
    <col customWidth="1" min="4" max="4" width="10.43"/>
    <col customWidth="1" min="5" max="5" width="14.14"/>
    <col customWidth="1" min="6" max="6" width="12.43"/>
    <col customWidth="1" min="7" max="7" width="10.71"/>
    <col customWidth="1" min="8" max="8" width="18.86"/>
    <col customWidth="1" min="9" max="9" width="33.0"/>
    <col customWidth="1" min="10" max="10" width="20.29"/>
    <col customWidth="1" min="11" max="20" width="10.0"/>
    <col customWidth="1" min="21" max="21" width="15.14"/>
  </cols>
  <sheetData>
    <row r="1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75" customHeight="1">
      <c r="A2" s="27" t="s">
        <v>40</v>
      </c>
      <c r="B2" s="55"/>
      <c r="C2" s="28"/>
      <c r="D2" s="6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>
      <c r="A4" s="56" t="s">
        <v>23</v>
      </c>
      <c r="B4" s="108" t="s">
        <v>466</v>
      </c>
      <c r="C4" s="108" t="s">
        <v>60</v>
      </c>
      <c r="D4" s="108" t="s">
        <v>467</v>
      </c>
      <c r="E4" s="108" t="s">
        <v>468</v>
      </c>
      <c r="F4" s="108" t="s">
        <v>469</v>
      </c>
      <c r="G4" s="108" t="s">
        <v>470</v>
      </c>
      <c r="H4" s="15" t="s">
        <v>471</v>
      </c>
      <c r="I4" s="17" t="s">
        <v>472</v>
      </c>
      <c r="J4" s="109" t="s">
        <v>473</v>
      </c>
      <c r="K4" s="109" t="s">
        <v>474</v>
      </c>
      <c r="L4" s="2"/>
      <c r="M4" s="2"/>
      <c r="N4" s="2"/>
      <c r="O4" s="2"/>
      <c r="P4" s="2"/>
      <c r="Q4" s="2"/>
      <c r="R4" s="2"/>
      <c r="S4" s="2"/>
      <c r="T4" s="2"/>
      <c r="U4" s="2"/>
    </row>
    <row r="5" ht="12.75" customHeight="1">
      <c r="A5" s="31">
        <v>1.0</v>
      </c>
      <c r="B5" s="31" t="s">
        <v>475</v>
      </c>
      <c r="C5" s="31" t="s">
        <v>476</v>
      </c>
      <c r="D5" s="31">
        <v>1.0</v>
      </c>
      <c r="E5" s="31" t="s">
        <v>477</v>
      </c>
      <c r="F5" s="31" t="s">
        <v>478</v>
      </c>
      <c r="G5" s="110">
        <v>41579.0</v>
      </c>
      <c r="H5" s="22" t="s">
        <v>55</v>
      </c>
      <c r="I5" s="22" t="s">
        <v>55</v>
      </c>
      <c r="J5" s="25" t="s">
        <v>479</v>
      </c>
      <c r="K5" s="35" t="s">
        <v>94</v>
      </c>
      <c r="L5" s="3"/>
      <c r="M5" s="3"/>
      <c r="N5" s="3"/>
      <c r="O5" s="3"/>
      <c r="P5" s="3"/>
      <c r="Q5" s="3"/>
      <c r="R5" s="3"/>
      <c r="S5" s="3"/>
      <c r="T5" s="3"/>
      <c r="U5" s="2"/>
    </row>
    <row r="6" ht="12.75" customHeight="1">
      <c r="A6" s="23">
        <v>2.0</v>
      </c>
      <c r="B6" s="31" t="s">
        <v>480</v>
      </c>
      <c r="C6" s="23" t="s">
        <v>481</v>
      </c>
      <c r="D6" s="23">
        <v>2.0</v>
      </c>
      <c r="E6" s="23" t="s">
        <v>477</v>
      </c>
      <c r="F6" s="23" t="s">
        <v>478</v>
      </c>
      <c r="G6" s="111">
        <v>41791.0</v>
      </c>
      <c r="H6" s="22" t="s">
        <v>55</v>
      </c>
      <c r="I6" s="22" t="s">
        <v>55</v>
      </c>
      <c r="J6" s="25" t="s">
        <v>479</v>
      </c>
      <c r="K6" s="35" t="s">
        <v>94</v>
      </c>
      <c r="L6" s="2"/>
      <c r="M6" s="2"/>
      <c r="N6" s="2"/>
      <c r="O6" s="2"/>
      <c r="P6" s="2"/>
      <c r="Q6" s="2"/>
      <c r="R6" s="2"/>
      <c r="S6" s="2"/>
      <c r="T6" s="2"/>
      <c r="U6" s="2"/>
    </row>
    <row r="7" ht="9.75" customHeight="1">
      <c r="A7" s="23">
        <v>3.0</v>
      </c>
      <c r="B7" s="31" t="s">
        <v>482</v>
      </c>
      <c r="C7" s="23" t="s">
        <v>483</v>
      </c>
      <c r="D7" s="23">
        <v>1.0</v>
      </c>
      <c r="E7" s="23" t="s">
        <v>477</v>
      </c>
      <c r="F7" s="23" t="s">
        <v>478</v>
      </c>
      <c r="G7" s="111">
        <v>42064.0</v>
      </c>
      <c r="H7" s="22" t="s">
        <v>55</v>
      </c>
      <c r="I7" s="22" t="s">
        <v>55</v>
      </c>
      <c r="J7" s="25" t="s">
        <v>479</v>
      </c>
      <c r="K7" s="35" t="s">
        <v>94</v>
      </c>
      <c r="L7" s="2"/>
      <c r="M7" s="2"/>
      <c r="N7" s="2"/>
      <c r="O7" s="2"/>
      <c r="P7" s="2"/>
      <c r="Q7" s="2"/>
      <c r="R7" s="2"/>
      <c r="S7" s="2"/>
      <c r="T7" s="2"/>
      <c r="U7" s="2"/>
    </row>
    <row r="8" ht="12.75" customHeight="1">
      <c r="A8" s="23">
        <v>4.0</v>
      </c>
      <c r="B8" s="31" t="s">
        <v>484</v>
      </c>
      <c r="C8" s="23" t="s">
        <v>485</v>
      </c>
      <c r="D8" s="23">
        <v>1.0</v>
      </c>
      <c r="E8" s="23" t="s">
        <v>477</v>
      </c>
      <c r="F8" s="23" t="s">
        <v>478</v>
      </c>
      <c r="G8" s="111">
        <v>42156.0</v>
      </c>
      <c r="H8" s="22" t="s">
        <v>55</v>
      </c>
      <c r="I8" s="22" t="s">
        <v>55</v>
      </c>
      <c r="J8" s="25" t="s">
        <v>479</v>
      </c>
      <c r="K8" s="35" t="s">
        <v>94</v>
      </c>
      <c r="L8" s="2"/>
      <c r="M8" s="2"/>
      <c r="N8" s="2"/>
      <c r="O8" s="2"/>
      <c r="P8" s="2"/>
      <c r="Q8" s="2"/>
      <c r="R8" s="2"/>
      <c r="S8" s="2"/>
      <c r="T8" s="2"/>
      <c r="U8" s="2"/>
    </row>
    <row r="9" ht="38.25" customHeight="1">
      <c r="A9" s="23">
        <v>5.0</v>
      </c>
      <c r="B9" s="31" t="s">
        <v>486</v>
      </c>
      <c r="C9" s="23" t="s">
        <v>487</v>
      </c>
      <c r="D9" s="23">
        <v>2.0</v>
      </c>
      <c r="E9" s="23" t="s">
        <v>477</v>
      </c>
      <c r="F9" s="23" t="s">
        <v>478</v>
      </c>
      <c r="G9" s="111">
        <v>42156.0</v>
      </c>
      <c r="H9" s="22" t="s">
        <v>55</v>
      </c>
      <c r="I9" s="22" t="s">
        <v>55</v>
      </c>
      <c r="J9" s="25" t="s">
        <v>479</v>
      </c>
      <c r="K9" s="35" t="s">
        <v>94</v>
      </c>
      <c r="L9" s="2"/>
      <c r="M9" s="2"/>
      <c r="N9" s="2"/>
      <c r="O9" s="2"/>
      <c r="P9" s="2"/>
      <c r="Q9" s="2"/>
      <c r="R9" s="2"/>
      <c r="S9" s="2"/>
      <c r="T9" s="2"/>
      <c r="U9" s="2"/>
    </row>
    <row r="10" ht="38.25" customHeight="1">
      <c r="A10" s="23">
        <v>6.0</v>
      </c>
      <c r="B10" s="31" t="s">
        <v>488</v>
      </c>
      <c r="C10" s="23" t="s">
        <v>489</v>
      </c>
      <c r="D10" s="23">
        <v>2.0</v>
      </c>
      <c r="E10" s="23" t="s">
        <v>477</v>
      </c>
      <c r="F10" s="23" t="s">
        <v>478</v>
      </c>
      <c r="G10" s="111">
        <v>42186.0</v>
      </c>
      <c r="H10" s="22" t="s">
        <v>55</v>
      </c>
      <c r="I10" s="22" t="s">
        <v>55</v>
      </c>
      <c r="J10" s="25" t="s">
        <v>479</v>
      </c>
      <c r="K10" s="35" t="s">
        <v>94</v>
      </c>
      <c r="L10" s="2"/>
      <c r="M10" s="2"/>
      <c r="N10" s="2"/>
      <c r="O10" s="2"/>
      <c r="P10" s="2"/>
      <c r="Q10" s="2"/>
      <c r="R10" s="2"/>
      <c r="S10" s="2"/>
      <c r="T10" s="2"/>
      <c r="U10" s="2"/>
    </row>
    <row r="11">
      <c r="A11" s="23">
        <v>7.0</v>
      </c>
      <c r="B11" s="35" t="s">
        <v>490</v>
      </c>
      <c r="C11" s="35" t="s">
        <v>491</v>
      </c>
      <c r="D11" s="35">
        <v>1.0</v>
      </c>
      <c r="E11" s="23" t="s">
        <v>477</v>
      </c>
      <c r="F11" s="23" t="s">
        <v>478</v>
      </c>
      <c r="G11" s="60">
        <v>42278.0</v>
      </c>
      <c r="H11" s="22" t="s">
        <v>55</v>
      </c>
      <c r="I11" s="22" t="s">
        <v>55</v>
      </c>
      <c r="J11" s="25" t="s">
        <v>479</v>
      </c>
      <c r="K11" s="35" t="s">
        <v>94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>
      <c r="A12" s="23">
        <v>8.0</v>
      </c>
      <c r="B12" s="35" t="s">
        <v>492</v>
      </c>
      <c r="C12" s="35" t="s">
        <v>493</v>
      </c>
      <c r="D12" s="35">
        <v>1.0</v>
      </c>
      <c r="E12" s="23" t="s">
        <v>477</v>
      </c>
      <c r="F12" s="23" t="s">
        <v>478</v>
      </c>
      <c r="G12" s="112">
        <v>42095.0</v>
      </c>
      <c r="H12" s="22" t="s">
        <v>55</v>
      </c>
      <c r="I12" s="22" t="s">
        <v>55</v>
      </c>
      <c r="J12" s="25" t="s">
        <v>479</v>
      </c>
      <c r="K12" s="35" t="s">
        <v>94</v>
      </c>
      <c r="L12" s="2"/>
      <c r="M12" s="2"/>
      <c r="N12" s="2"/>
      <c r="O12" s="2"/>
      <c r="P12" s="2"/>
      <c r="Q12" s="2"/>
      <c r="R12" s="2"/>
      <c r="S12" s="2"/>
      <c r="T12" s="2"/>
      <c r="U12" s="2"/>
    </row>
    <row r="13">
      <c r="A13" s="23">
        <v>9.0</v>
      </c>
      <c r="B13" s="35" t="s">
        <v>494</v>
      </c>
      <c r="C13" s="35" t="s">
        <v>495</v>
      </c>
      <c r="D13" s="35">
        <v>2.0</v>
      </c>
      <c r="E13" s="23" t="s">
        <v>477</v>
      </c>
      <c r="F13" s="23" t="s">
        <v>478</v>
      </c>
      <c r="G13" s="112">
        <v>43344.0</v>
      </c>
      <c r="H13" s="22" t="s">
        <v>55</v>
      </c>
      <c r="I13" s="22" t="s">
        <v>55</v>
      </c>
      <c r="J13" s="25" t="s">
        <v>479</v>
      </c>
      <c r="K13" s="35" t="s">
        <v>94</v>
      </c>
      <c r="L13" s="2"/>
      <c r="M13" s="2"/>
      <c r="N13" s="2"/>
      <c r="O13" s="2"/>
      <c r="P13" s="2"/>
      <c r="Q13" s="2"/>
      <c r="R13" s="2"/>
      <c r="S13" s="2"/>
      <c r="T13" s="2"/>
      <c r="U13" s="2"/>
    </row>
    <row r="14">
      <c r="A14" s="23">
        <v>10.0</v>
      </c>
      <c r="B14" s="35" t="s">
        <v>496</v>
      </c>
      <c r="C14" s="35" t="s">
        <v>497</v>
      </c>
      <c r="D14" s="35">
        <v>2.0</v>
      </c>
      <c r="E14" s="23" t="s">
        <v>477</v>
      </c>
      <c r="F14" s="23" t="s">
        <v>478</v>
      </c>
      <c r="G14" s="112">
        <v>43344.0</v>
      </c>
      <c r="H14" s="22" t="s">
        <v>55</v>
      </c>
      <c r="I14" s="22" t="s">
        <v>55</v>
      </c>
      <c r="J14" s="25" t="s">
        <v>479</v>
      </c>
      <c r="K14" s="35" t="s">
        <v>94</v>
      </c>
      <c r="L14" s="2"/>
      <c r="M14" s="2"/>
      <c r="N14" s="2"/>
      <c r="O14" s="2"/>
      <c r="P14" s="2"/>
      <c r="Q14" s="2"/>
      <c r="R14" s="2"/>
      <c r="S14" s="2"/>
      <c r="T14" s="2"/>
      <c r="U14" s="2"/>
    </row>
    <row r="15">
      <c r="A15" s="23">
        <v>11.0</v>
      </c>
      <c r="B15" s="35" t="s">
        <v>498</v>
      </c>
      <c r="C15" s="35" t="s">
        <v>499</v>
      </c>
      <c r="D15" s="35">
        <v>2.0</v>
      </c>
      <c r="E15" s="23" t="s">
        <v>477</v>
      </c>
      <c r="F15" s="23" t="s">
        <v>478</v>
      </c>
      <c r="G15" s="112">
        <v>43101.0</v>
      </c>
      <c r="H15" s="22" t="s">
        <v>55</v>
      </c>
      <c r="I15" s="22" t="s">
        <v>55</v>
      </c>
      <c r="J15" s="25" t="s">
        <v>479</v>
      </c>
      <c r="K15" s="35" t="s">
        <v>94</v>
      </c>
      <c r="L15" s="2"/>
      <c r="M15" s="2"/>
      <c r="N15" s="2"/>
      <c r="O15" s="2"/>
      <c r="P15" s="2"/>
      <c r="Q15" s="2"/>
      <c r="R15" s="2"/>
      <c r="S15" s="2"/>
      <c r="T15" s="2"/>
      <c r="U15" s="2"/>
    </row>
    <row r="16">
      <c r="A16" s="23">
        <v>12.0</v>
      </c>
      <c r="B16" s="35" t="s">
        <v>500</v>
      </c>
      <c r="C16" s="35" t="s">
        <v>501</v>
      </c>
      <c r="D16" s="35">
        <v>2.0</v>
      </c>
      <c r="E16" s="23" t="s">
        <v>477</v>
      </c>
      <c r="F16" s="23" t="s">
        <v>478</v>
      </c>
      <c r="G16" s="112">
        <v>43313.0</v>
      </c>
      <c r="H16" s="22" t="s">
        <v>55</v>
      </c>
      <c r="I16" s="22" t="s">
        <v>55</v>
      </c>
      <c r="J16" s="25" t="s">
        <v>479</v>
      </c>
      <c r="K16" s="35" t="s">
        <v>94</v>
      </c>
      <c r="L16" s="2"/>
      <c r="M16" s="2"/>
      <c r="N16" s="2"/>
      <c r="O16" s="2"/>
      <c r="P16" s="2"/>
      <c r="Q16" s="2"/>
      <c r="R16" s="2"/>
      <c r="S16" s="2"/>
      <c r="T16" s="2"/>
      <c r="U16" s="2"/>
    </row>
    <row r="17">
      <c r="A17" s="23">
        <v>13.0</v>
      </c>
      <c r="B17" s="23"/>
      <c r="C17" s="23"/>
      <c r="D17" s="23"/>
      <c r="E17" s="23"/>
      <c r="F17" s="23"/>
      <c r="G17" s="23"/>
      <c r="H17" s="73"/>
      <c r="I17" s="23"/>
      <c r="J17" s="23"/>
      <c r="K17" s="23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>
      <c r="A18" s="23">
        <v>14.0</v>
      </c>
      <c r="B18" s="23"/>
      <c r="C18" s="23"/>
      <c r="D18" s="23"/>
      <c r="E18" s="23"/>
      <c r="F18" s="23"/>
      <c r="G18" s="23"/>
      <c r="H18" s="73"/>
      <c r="I18" s="23"/>
      <c r="J18" s="23"/>
      <c r="K18" s="23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>
      <c r="A19" s="23">
        <v>15.0</v>
      </c>
      <c r="B19" s="23"/>
      <c r="C19" s="23"/>
      <c r="D19" s="23"/>
      <c r="E19" s="23"/>
      <c r="F19" s="23"/>
      <c r="G19" s="23"/>
      <c r="H19" s="73"/>
      <c r="I19" s="23"/>
      <c r="J19" s="23"/>
      <c r="K19" s="23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>
      <c r="A20" s="23">
        <v>16.0</v>
      </c>
      <c r="B20" s="23"/>
      <c r="C20" s="23"/>
      <c r="D20" s="23"/>
      <c r="E20" s="23"/>
      <c r="F20" s="23"/>
      <c r="G20" s="23"/>
      <c r="H20" s="73"/>
      <c r="I20" s="23"/>
      <c r="J20" s="23"/>
      <c r="K20" s="23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5.75" customHeight="1">
      <c r="A21" s="23">
        <v>17.0</v>
      </c>
      <c r="B21" s="23"/>
      <c r="C21" s="23"/>
      <c r="D21" s="23"/>
      <c r="E21" s="23"/>
      <c r="F21" s="23"/>
      <c r="G21" s="23"/>
      <c r="H21" s="73"/>
      <c r="I21" s="23"/>
      <c r="J21" s="23"/>
      <c r="K21" s="23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5.75" customHeight="1">
      <c r="A22" s="23">
        <v>18.0</v>
      </c>
      <c r="B22" s="23"/>
      <c r="C22" s="23"/>
      <c r="D22" s="23"/>
      <c r="E22" s="23"/>
      <c r="F22" s="23"/>
      <c r="G22" s="23"/>
      <c r="H22" s="73"/>
      <c r="I22" s="23"/>
      <c r="J22" s="23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5.75" customHeight="1">
      <c r="A23" s="23">
        <v>19.0</v>
      </c>
      <c r="B23" s="23"/>
      <c r="C23" s="23"/>
      <c r="D23" s="23"/>
      <c r="E23" s="23"/>
      <c r="F23" s="23"/>
      <c r="G23" s="23"/>
      <c r="H23" s="73"/>
      <c r="I23" s="23"/>
      <c r="J23" s="23"/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5.75" customHeight="1">
      <c r="A24" s="23">
        <v>20.0</v>
      </c>
      <c r="B24" s="23"/>
      <c r="C24" s="23"/>
      <c r="D24" s="23"/>
      <c r="E24" s="23"/>
      <c r="F24" s="23"/>
      <c r="G24" s="23"/>
      <c r="H24" s="73"/>
      <c r="I24" s="23"/>
      <c r="J24" s="23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5.75" customHeight="1">
      <c r="A25" s="23">
        <v>21.0</v>
      </c>
      <c r="B25" s="23"/>
      <c r="C25" s="23"/>
      <c r="D25" s="23"/>
      <c r="E25" s="23"/>
      <c r="F25" s="23"/>
      <c r="G25" s="23"/>
      <c r="H25" s="73"/>
      <c r="I25" s="23"/>
      <c r="J25" s="23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5.75" customHeight="1">
      <c r="A26" s="23">
        <v>22.0</v>
      </c>
      <c r="B26" s="23"/>
      <c r="C26" s="23"/>
      <c r="D26" s="23"/>
      <c r="E26" s="23"/>
      <c r="F26" s="23"/>
      <c r="G26" s="23"/>
      <c r="H26" s="73"/>
      <c r="I26" s="23"/>
      <c r="J26" s="23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5.75" customHeight="1">
      <c r="A27" s="23">
        <v>23.0</v>
      </c>
      <c r="B27" s="23"/>
      <c r="C27" s="23"/>
      <c r="D27" s="23"/>
      <c r="E27" s="23"/>
      <c r="F27" s="23"/>
      <c r="G27" s="23"/>
      <c r="H27" s="73"/>
      <c r="I27" s="23"/>
      <c r="J27" s="23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3">
        <v>24.0</v>
      </c>
      <c r="B28" s="23"/>
      <c r="C28" s="23"/>
      <c r="D28" s="23"/>
      <c r="E28" s="23"/>
      <c r="F28" s="23"/>
      <c r="G28" s="23"/>
      <c r="H28" s="73"/>
      <c r="I28" s="23"/>
      <c r="J28" s="23"/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5.75" customHeight="1">
      <c r="A29" s="23">
        <v>25.0</v>
      </c>
      <c r="B29" s="23"/>
      <c r="C29" s="23"/>
      <c r="D29" s="23"/>
      <c r="E29" s="23"/>
      <c r="F29" s="23"/>
      <c r="G29" s="23"/>
      <c r="H29" s="73"/>
      <c r="I29" s="23"/>
      <c r="J29" s="23"/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5.75" customHeight="1">
      <c r="A30" s="23">
        <v>26.0</v>
      </c>
      <c r="B30" s="23"/>
      <c r="C30" s="23"/>
      <c r="D30" s="23"/>
      <c r="E30" s="23"/>
      <c r="F30" s="23"/>
      <c r="G30" s="23"/>
      <c r="H30" s="73"/>
      <c r="I30" s="23"/>
      <c r="J30" s="23"/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5.75" customHeight="1">
      <c r="A31" s="23">
        <v>27.0</v>
      </c>
      <c r="B31" s="23"/>
      <c r="C31" s="23"/>
      <c r="D31" s="23"/>
      <c r="E31" s="23"/>
      <c r="F31" s="23"/>
      <c r="G31" s="23"/>
      <c r="H31" s="73"/>
      <c r="I31" s="23"/>
      <c r="J31" s="23"/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5.75" customHeight="1">
      <c r="A32" s="23">
        <v>28.0</v>
      </c>
      <c r="B32" s="23"/>
      <c r="C32" s="23"/>
      <c r="D32" s="23"/>
      <c r="E32" s="23"/>
      <c r="F32" s="23"/>
      <c r="G32" s="23"/>
      <c r="H32" s="73"/>
      <c r="I32" s="23"/>
      <c r="J32" s="23"/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5.75" customHeight="1">
      <c r="A33" s="23">
        <v>29.0</v>
      </c>
      <c r="B33" s="23"/>
      <c r="C33" s="23"/>
      <c r="D33" s="23"/>
      <c r="E33" s="23"/>
      <c r="F33" s="23"/>
      <c r="G33" s="23"/>
      <c r="H33" s="73"/>
      <c r="I33" s="23"/>
      <c r="J33" s="23"/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5.75" customHeight="1">
      <c r="A34" s="23">
        <v>30.0</v>
      </c>
      <c r="B34" s="23"/>
      <c r="C34" s="23"/>
      <c r="D34" s="23"/>
      <c r="E34" s="23"/>
      <c r="F34" s="23"/>
      <c r="G34" s="23"/>
      <c r="H34" s="73"/>
      <c r="I34" s="23"/>
      <c r="J34" s="23"/>
      <c r="K34" s="23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5.75" customHeight="1">
      <c r="A35" s="23">
        <v>31.0</v>
      </c>
      <c r="B35" s="23"/>
      <c r="C35" s="23"/>
      <c r="D35" s="23"/>
      <c r="E35" s="23"/>
      <c r="F35" s="23"/>
      <c r="G35" s="23"/>
      <c r="H35" s="73"/>
      <c r="I35" s="23"/>
      <c r="J35" s="23"/>
      <c r="K35" s="23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5.75" customHeight="1">
      <c r="A36" s="23">
        <v>32.0</v>
      </c>
      <c r="B36" s="23"/>
      <c r="C36" s="23"/>
      <c r="D36" s="23"/>
      <c r="E36" s="23"/>
      <c r="F36" s="23"/>
      <c r="G36" s="23"/>
      <c r="H36" s="73"/>
      <c r="I36" s="23"/>
      <c r="J36" s="23"/>
      <c r="K36" s="23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5.75" customHeight="1">
      <c r="A37" s="23">
        <v>33.0</v>
      </c>
      <c r="B37" s="23"/>
      <c r="C37" s="23"/>
      <c r="D37" s="23"/>
      <c r="E37" s="23"/>
      <c r="F37" s="23"/>
      <c r="G37" s="23"/>
      <c r="H37" s="73"/>
      <c r="I37" s="23"/>
      <c r="J37" s="23"/>
      <c r="K37" s="23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5.75" customHeight="1">
      <c r="A38" s="23">
        <v>34.0</v>
      </c>
      <c r="B38" s="23"/>
      <c r="C38" s="23"/>
      <c r="D38" s="23"/>
      <c r="E38" s="23"/>
      <c r="F38" s="23"/>
      <c r="G38" s="23"/>
      <c r="H38" s="73"/>
      <c r="I38" s="23"/>
      <c r="J38" s="23"/>
      <c r="K38" s="23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5.75" customHeight="1">
      <c r="A39" s="23">
        <v>35.0</v>
      </c>
      <c r="B39" s="23"/>
      <c r="C39" s="23"/>
      <c r="D39" s="23"/>
      <c r="E39" s="23"/>
      <c r="F39" s="23"/>
      <c r="G39" s="23"/>
      <c r="H39" s="73"/>
      <c r="I39" s="23"/>
      <c r="J39" s="23"/>
      <c r="K39" s="23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5.75" customHeight="1">
      <c r="A40" s="23">
        <v>36.0</v>
      </c>
      <c r="B40" s="23"/>
      <c r="C40" s="23"/>
      <c r="D40" s="23"/>
      <c r="E40" s="23"/>
      <c r="F40" s="23"/>
      <c r="G40" s="23"/>
      <c r="H40" s="73"/>
      <c r="I40" s="23"/>
      <c r="J40" s="23"/>
      <c r="K40" s="23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5.75" customHeight="1">
      <c r="A41" s="23">
        <v>37.0</v>
      </c>
      <c r="B41" s="23"/>
      <c r="C41" s="23"/>
      <c r="D41" s="23"/>
      <c r="E41" s="23"/>
      <c r="F41" s="23"/>
      <c r="G41" s="23"/>
      <c r="H41" s="73"/>
      <c r="I41" s="23"/>
      <c r="J41" s="23"/>
      <c r="K41" s="23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5.75" customHeight="1">
      <c r="A42" s="23">
        <v>38.0</v>
      </c>
      <c r="B42" s="23"/>
      <c r="C42" s="23"/>
      <c r="D42" s="23"/>
      <c r="E42" s="23"/>
      <c r="F42" s="23"/>
      <c r="G42" s="23"/>
      <c r="H42" s="73"/>
      <c r="I42" s="23"/>
      <c r="J42" s="23"/>
      <c r="K42" s="23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5.75" customHeight="1">
      <c r="A43" s="23">
        <v>39.0</v>
      </c>
      <c r="B43" s="23"/>
      <c r="C43" s="23"/>
      <c r="D43" s="23"/>
      <c r="E43" s="23"/>
      <c r="F43" s="23"/>
      <c r="G43" s="23"/>
      <c r="H43" s="73"/>
      <c r="I43" s="23"/>
      <c r="J43" s="23"/>
      <c r="K43" s="23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5.75" customHeight="1">
      <c r="A44" s="23">
        <v>40.0</v>
      </c>
      <c r="B44" s="23"/>
      <c r="C44" s="23"/>
      <c r="D44" s="23"/>
      <c r="E44" s="23"/>
      <c r="F44" s="23"/>
      <c r="G44" s="23"/>
      <c r="H44" s="73"/>
      <c r="I44" s="23"/>
      <c r="J44" s="23"/>
      <c r="K44" s="23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5.75" customHeight="1">
      <c r="A45" s="23">
        <v>41.0</v>
      </c>
      <c r="B45" s="23"/>
      <c r="C45" s="23"/>
      <c r="D45" s="23"/>
      <c r="E45" s="23"/>
      <c r="F45" s="23"/>
      <c r="G45" s="23"/>
      <c r="H45" s="73"/>
      <c r="I45" s="23"/>
      <c r="J45" s="23"/>
      <c r="K45" s="23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5.75" customHeight="1">
      <c r="A46" s="23">
        <v>42.0</v>
      </c>
      <c r="B46" s="23"/>
      <c r="C46" s="23"/>
      <c r="D46" s="23"/>
      <c r="E46" s="23"/>
      <c r="F46" s="23"/>
      <c r="G46" s="23"/>
      <c r="H46" s="73"/>
      <c r="I46" s="23"/>
      <c r="J46" s="23"/>
      <c r="K46" s="23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5.75" customHeight="1">
      <c r="A47" s="23">
        <v>43.0</v>
      </c>
      <c r="B47" s="23"/>
      <c r="C47" s="23"/>
      <c r="D47" s="23"/>
      <c r="E47" s="23"/>
      <c r="F47" s="23"/>
      <c r="G47" s="23"/>
      <c r="H47" s="73"/>
      <c r="I47" s="23"/>
      <c r="J47" s="23"/>
      <c r="K47" s="23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5.75" customHeight="1">
      <c r="A48" s="23">
        <v>44.0</v>
      </c>
      <c r="B48" s="23"/>
      <c r="C48" s="23"/>
      <c r="D48" s="23"/>
      <c r="E48" s="23"/>
      <c r="F48" s="23"/>
      <c r="G48" s="23"/>
      <c r="H48" s="73"/>
      <c r="I48" s="23"/>
      <c r="J48" s="23"/>
      <c r="K48" s="23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5.75" customHeight="1">
      <c r="A49" s="23">
        <v>45.0</v>
      </c>
      <c r="B49" s="23"/>
      <c r="C49" s="23"/>
      <c r="D49" s="23"/>
      <c r="E49" s="23"/>
      <c r="F49" s="23"/>
      <c r="G49" s="23"/>
      <c r="H49" s="73"/>
      <c r="I49" s="23"/>
      <c r="J49" s="23"/>
      <c r="K49" s="23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5.75" customHeight="1">
      <c r="A50" s="23">
        <v>46.0</v>
      </c>
      <c r="B50" s="23"/>
      <c r="C50" s="23"/>
      <c r="D50" s="23"/>
      <c r="E50" s="23"/>
      <c r="F50" s="23"/>
      <c r="G50" s="23"/>
      <c r="H50" s="73"/>
      <c r="I50" s="23"/>
      <c r="J50" s="23"/>
      <c r="K50" s="23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5.75" customHeight="1">
      <c r="A51" s="23">
        <v>47.0</v>
      </c>
      <c r="B51" s="23"/>
      <c r="C51" s="23"/>
      <c r="D51" s="23"/>
      <c r="E51" s="23"/>
      <c r="F51" s="23"/>
      <c r="G51" s="23"/>
      <c r="H51" s="73"/>
      <c r="I51" s="23"/>
      <c r="J51" s="23"/>
      <c r="K51" s="23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5.75" customHeight="1">
      <c r="A52" s="23">
        <v>48.0</v>
      </c>
      <c r="B52" s="23"/>
      <c r="C52" s="23"/>
      <c r="D52" s="23"/>
      <c r="E52" s="23"/>
      <c r="F52" s="23"/>
      <c r="G52" s="23"/>
      <c r="H52" s="73"/>
      <c r="I52" s="23"/>
      <c r="J52" s="23"/>
      <c r="K52" s="23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5.75" customHeight="1">
      <c r="A53" s="23">
        <v>49.0</v>
      </c>
      <c r="B53" s="23"/>
      <c r="C53" s="23"/>
      <c r="D53" s="23"/>
      <c r="E53" s="23"/>
      <c r="F53" s="23"/>
      <c r="G53" s="23"/>
      <c r="H53" s="73"/>
      <c r="I53" s="23"/>
      <c r="J53" s="23"/>
      <c r="K53" s="23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5.75" customHeight="1">
      <c r="A54" s="23">
        <v>50.0</v>
      </c>
      <c r="B54" s="23"/>
      <c r="C54" s="23"/>
      <c r="D54" s="23"/>
      <c r="E54" s="23"/>
      <c r="F54" s="23"/>
      <c r="G54" s="23"/>
      <c r="H54" s="73"/>
      <c r="I54" s="23"/>
      <c r="J54" s="23"/>
      <c r="K54" s="23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5.75" customHeight="1">
      <c r="A55" s="23">
        <v>51.0</v>
      </c>
      <c r="B55" s="23"/>
      <c r="C55" s="23"/>
      <c r="D55" s="23"/>
      <c r="E55" s="23"/>
      <c r="F55" s="23"/>
      <c r="G55" s="23"/>
      <c r="H55" s="73"/>
      <c r="I55" s="23"/>
      <c r="J55" s="23"/>
      <c r="K55" s="23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5.75" customHeight="1">
      <c r="A56" s="23">
        <v>52.0</v>
      </c>
      <c r="B56" s="23"/>
      <c r="C56" s="23"/>
      <c r="D56" s="23"/>
      <c r="E56" s="23"/>
      <c r="F56" s="23"/>
      <c r="G56" s="23"/>
      <c r="H56" s="73"/>
      <c r="I56" s="23"/>
      <c r="J56" s="23"/>
      <c r="K56" s="23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5.75" customHeight="1">
      <c r="A57" s="23">
        <v>53.0</v>
      </c>
      <c r="B57" s="23"/>
      <c r="C57" s="23"/>
      <c r="D57" s="23"/>
      <c r="E57" s="23"/>
      <c r="F57" s="23"/>
      <c r="G57" s="23"/>
      <c r="H57" s="73"/>
      <c r="I57" s="23"/>
      <c r="J57" s="23"/>
      <c r="K57" s="23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5.75" customHeight="1">
      <c r="A58" s="23">
        <v>54.0</v>
      </c>
      <c r="B58" s="23"/>
      <c r="C58" s="23"/>
      <c r="D58" s="23"/>
      <c r="E58" s="23"/>
      <c r="F58" s="23"/>
      <c r="G58" s="23"/>
      <c r="H58" s="73"/>
      <c r="I58" s="23"/>
      <c r="J58" s="23"/>
      <c r="K58" s="23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5.75" customHeight="1">
      <c r="A59" s="23">
        <v>55.0</v>
      </c>
      <c r="B59" s="23"/>
      <c r="C59" s="23"/>
      <c r="D59" s="23"/>
      <c r="E59" s="23"/>
      <c r="F59" s="23"/>
      <c r="G59" s="23"/>
      <c r="H59" s="73"/>
      <c r="I59" s="23"/>
      <c r="J59" s="23"/>
      <c r="K59" s="23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5.75" customHeight="1">
      <c r="A60" s="23">
        <v>56.0</v>
      </c>
      <c r="B60" s="23"/>
      <c r="C60" s="23"/>
      <c r="D60" s="23"/>
      <c r="E60" s="23"/>
      <c r="F60" s="23"/>
      <c r="G60" s="23"/>
      <c r="H60" s="73"/>
      <c r="I60" s="23"/>
      <c r="J60" s="23"/>
      <c r="K60" s="23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5.75" customHeight="1">
      <c r="A61" s="23">
        <v>57.0</v>
      </c>
      <c r="B61" s="23"/>
      <c r="C61" s="23"/>
      <c r="D61" s="23"/>
      <c r="E61" s="23"/>
      <c r="F61" s="23"/>
      <c r="G61" s="23"/>
      <c r="H61" s="73"/>
      <c r="I61" s="23"/>
      <c r="J61" s="23"/>
      <c r="K61" s="23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5.75" customHeight="1">
      <c r="A62" s="23">
        <v>58.0</v>
      </c>
      <c r="B62" s="23"/>
      <c r="C62" s="23"/>
      <c r="D62" s="23"/>
      <c r="E62" s="23"/>
      <c r="F62" s="23"/>
      <c r="G62" s="23"/>
      <c r="H62" s="73"/>
      <c r="I62" s="23"/>
      <c r="J62" s="23"/>
      <c r="K62" s="23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5.75" customHeight="1">
      <c r="A63" s="23">
        <v>59.0</v>
      </c>
      <c r="B63" s="23"/>
      <c r="C63" s="23"/>
      <c r="D63" s="23"/>
      <c r="E63" s="23"/>
      <c r="F63" s="23"/>
      <c r="G63" s="23"/>
      <c r="H63" s="73"/>
      <c r="I63" s="23"/>
      <c r="J63" s="23"/>
      <c r="K63" s="23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5.75" customHeight="1">
      <c r="A64" s="23">
        <v>60.0</v>
      </c>
      <c r="B64" s="23"/>
      <c r="C64" s="23"/>
      <c r="D64" s="23"/>
      <c r="E64" s="23"/>
      <c r="F64" s="23"/>
      <c r="G64" s="23"/>
      <c r="H64" s="73"/>
      <c r="I64" s="23"/>
      <c r="J64" s="23"/>
      <c r="K64" s="23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5.75" customHeight="1">
      <c r="A65" s="23">
        <v>102.0</v>
      </c>
      <c r="B65" s="23"/>
      <c r="C65" s="23"/>
      <c r="D65" s="23"/>
      <c r="E65" s="23"/>
      <c r="F65" s="23"/>
      <c r="G65" s="23"/>
      <c r="H65" s="73"/>
      <c r="I65" s="23"/>
      <c r="J65" s="23"/>
      <c r="K65" s="23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5.75" customHeight="1">
      <c r="A66" s="23">
        <v>103.0</v>
      </c>
      <c r="B66" s="23"/>
      <c r="C66" s="23"/>
      <c r="D66" s="23"/>
      <c r="E66" s="23"/>
      <c r="F66" s="23"/>
      <c r="G66" s="23"/>
      <c r="H66" s="73"/>
      <c r="I66" s="23"/>
      <c r="J66" s="23"/>
      <c r="K66" s="23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5.75" customHeight="1">
      <c r="A67" s="23">
        <v>104.0</v>
      </c>
      <c r="B67" s="23"/>
      <c r="C67" s="23"/>
      <c r="D67" s="23"/>
      <c r="E67" s="23"/>
      <c r="F67" s="23"/>
      <c r="G67" s="23"/>
      <c r="H67" s="73"/>
      <c r="I67" s="23"/>
      <c r="J67" s="23"/>
      <c r="K67" s="23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5.75" customHeight="1">
      <c r="A68" s="23">
        <v>105.0</v>
      </c>
      <c r="B68" s="23"/>
      <c r="C68" s="23"/>
      <c r="D68" s="23"/>
      <c r="E68" s="23"/>
      <c r="F68" s="23"/>
      <c r="G68" s="23"/>
      <c r="H68" s="73"/>
      <c r="I68" s="23"/>
      <c r="J68" s="23"/>
      <c r="K68" s="23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5.75" customHeight="1">
      <c r="A69" s="23">
        <v>106.0</v>
      </c>
      <c r="B69" s="23"/>
      <c r="C69" s="23"/>
      <c r="D69" s="23"/>
      <c r="E69" s="23"/>
      <c r="F69" s="23"/>
      <c r="G69" s="23"/>
      <c r="H69" s="73"/>
      <c r="I69" s="23"/>
      <c r="J69" s="23"/>
      <c r="K69" s="23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5.75" customHeight="1">
      <c r="A70" s="23">
        <v>107.0</v>
      </c>
      <c r="B70" s="23"/>
      <c r="C70" s="23"/>
      <c r="D70" s="23"/>
      <c r="E70" s="23"/>
      <c r="F70" s="23"/>
      <c r="G70" s="23"/>
      <c r="H70" s="73"/>
      <c r="I70" s="23"/>
      <c r="J70" s="23"/>
      <c r="K70" s="23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5.75" customHeight="1">
      <c r="A71" s="23">
        <v>108.0</v>
      </c>
      <c r="B71" s="23"/>
      <c r="C71" s="23"/>
      <c r="D71" s="23"/>
      <c r="E71" s="23"/>
      <c r="F71" s="23"/>
      <c r="G71" s="23"/>
      <c r="H71" s="73"/>
      <c r="I71" s="23"/>
      <c r="J71" s="23"/>
      <c r="K71" s="23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5.75" customHeight="1">
      <c r="A72" s="23">
        <v>109.0</v>
      </c>
      <c r="B72" s="23"/>
      <c r="C72" s="23"/>
      <c r="D72" s="23"/>
      <c r="E72" s="23"/>
      <c r="F72" s="23"/>
      <c r="G72" s="23"/>
      <c r="H72" s="73"/>
      <c r="I72" s="23"/>
      <c r="J72" s="23"/>
      <c r="K72" s="23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5.75" customHeight="1">
      <c r="A73" s="23">
        <v>110.0</v>
      </c>
      <c r="B73" s="23"/>
      <c r="C73" s="23"/>
      <c r="D73" s="23"/>
      <c r="E73" s="23"/>
      <c r="F73" s="23"/>
      <c r="G73" s="23"/>
      <c r="H73" s="73"/>
      <c r="I73" s="23"/>
      <c r="J73" s="23"/>
      <c r="K73" s="23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5.75" customHeight="1">
      <c r="A74" s="23">
        <v>111.0</v>
      </c>
      <c r="B74" s="23"/>
      <c r="C74" s="23"/>
      <c r="D74" s="23"/>
      <c r="E74" s="23"/>
      <c r="F74" s="23"/>
      <c r="G74" s="23"/>
      <c r="H74" s="73"/>
      <c r="I74" s="23"/>
      <c r="J74" s="23"/>
      <c r="K74" s="23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5.75" customHeight="1">
      <c r="A75" s="23">
        <v>112.0</v>
      </c>
      <c r="B75" s="23"/>
      <c r="C75" s="23"/>
      <c r="D75" s="23"/>
      <c r="E75" s="23"/>
      <c r="F75" s="23"/>
      <c r="G75" s="23"/>
      <c r="H75" s="73"/>
      <c r="I75" s="23"/>
      <c r="J75" s="23"/>
      <c r="K75" s="23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5.75" customHeight="1">
      <c r="A76" s="23">
        <v>113.0</v>
      </c>
      <c r="B76" s="23"/>
      <c r="C76" s="23"/>
      <c r="D76" s="23"/>
      <c r="E76" s="23"/>
      <c r="F76" s="23"/>
      <c r="G76" s="23"/>
      <c r="H76" s="73"/>
      <c r="I76" s="23"/>
      <c r="J76" s="23"/>
      <c r="K76" s="23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5.75" customHeight="1">
      <c r="A77" s="23">
        <v>114.0</v>
      </c>
      <c r="B77" s="23"/>
      <c r="C77" s="23"/>
      <c r="D77" s="23"/>
      <c r="E77" s="23"/>
      <c r="F77" s="23"/>
      <c r="G77" s="23"/>
      <c r="H77" s="73"/>
      <c r="I77" s="23"/>
      <c r="J77" s="23"/>
      <c r="K77" s="23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5.75" customHeight="1">
      <c r="A78" s="23">
        <v>115.0</v>
      </c>
      <c r="B78" s="23"/>
      <c r="C78" s="23"/>
      <c r="D78" s="23"/>
      <c r="E78" s="23"/>
      <c r="F78" s="23"/>
      <c r="G78" s="23"/>
      <c r="H78" s="73"/>
      <c r="I78" s="23"/>
      <c r="J78" s="23"/>
      <c r="K78" s="23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5.75" customHeight="1">
      <c r="A79" s="23">
        <v>116.0</v>
      </c>
      <c r="B79" s="23"/>
      <c r="C79" s="23"/>
      <c r="D79" s="23"/>
      <c r="E79" s="23"/>
      <c r="F79" s="23"/>
      <c r="G79" s="23"/>
      <c r="H79" s="73"/>
      <c r="I79" s="23"/>
      <c r="J79" s="23"/>
      <c r="K79" s="23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5.75" customHeight="1">
      <c r="A80" s="23">
        <v>117.0</v>
      </c>
      <c r="B80" s="23"/>
      <c r="C80" s="23"/>
      <c r="D80" s="23"/>
      <c r="E80" s="23"/>
      <c r="F80" s="23"/>
      <c r="G80" s="23"/>
      <c r="H80" s="73"/>
      <c r="I80" s="23"/>
      <c r="J80" s="23"/>
      <c r="K80" s="23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5.75" customHeight="1">
      <c r="A81" s="23">
        <v>118.0</v>
      </c>
      <c r="B81" s="23"/>
      <c r="C81" s="23"/>
      <c r="D81" s="23"/>
      <c r="E81" s="23"/>
      <c r="F81" s="23"/>
      <c r="G81" s="23"/>
      <c r="H81" s="73"/>
      <c r="I81" s="23"/>
      <c r="J81" s="23"/>
      <c r="K81" s="23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5.75" customHeight="1">
      <c r="A82" s="23">
        <v>119.0</v>
      </c>
      <c r="B82" s="23"/>
      <c r="C82" s="23"/>
      <c r="D82" s="23"/>
      <c r="E82" s="23"/>
      <c r="F82" s="23"/>
      <c r="G82" s="23"/>
      <c r="H82" s="73"/>
      <c r="I82" s="23"/>
      <c r="J82" s="23"/>
      <c r="K82" s="23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5.75" customHeight="1">
      <c r="A83" s="23">
        <v>120.0</v>
      </c>
      <c r="B83" s="23"/>
      <c r="C83" s="23"/>
      <c r="D83" s="23"/>
      <c r="E83" s="23"/>
      <c r="F83" s="23"/>
      <c r="G83" s="23"/>
      <c r="H83" s="73"/>
      <c r="I83" s="23"/>
      <c r="J83" s="23"/>
      <c r="K83" s="23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5.75" customHeight="1">
      <c r="A84" s="23">
        <v>121.0</v>
      </c>
      <c r="B84" s="23"/>
      <c r="C84" s="23"/>
      <c r="D84" s="23"/>
      <c r="E84" s="23"/>
      <c r="F84" s="23"/>
      <c r="G84" s="23"/>
      <c r="H84" s="73"/>
      <c r="I84" s="23"/>
      <c r="J84" s="23"/>
      <c r="K84" s="23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5.75" customHeight="1">
      <c r="A85" s="23">
        <v>122.0</v>
      </c>
      <c r="B85" s="23"/>
      <c r="C85" s="23"/>
      <c r="D85" s="23"/>
      <c r="E85" s="23"/>
      <c r="F85" s="23"/>
      <c r="G85" s="23"/>
      <c r="H85" s="73"/>
      <c r="I85" s="23"/>
      <c r="J85" s="23"/>
      <c r="K85" s="23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5.75" customHeight="1">
      <c r="A86" s="23">
        <v>123.0</v>
      </c>
      <c r="B86" s="23"/>
      <c r="C86" s="23"/>
      <c r="D86" s="23"/>
      <c r="E86" s="23"/>
      <c r="F86" s="23"/>
      <c r="G86" s="23"/>
      <c r="H86" s="73"/>
      <c r="I86" s="23"/>
      <c r="J86" s="23"/>
      <c r="K86" s="23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5.75" customHeight="1">
      <c r="A87" s="23">
        <v>124.0</v>
      </c>
      <c r="B87" s="23"/>
      <c r="C87" s="23"/>
      <c r="D87" s="23"/>
      <c r="E87" s="23"/>
      <c r="F87" s="23"/>
      <c r="G87" s="23"/>
      <c r="H87" s="73"/>
      <c r="I87" s="23"/>
      <c r="J87" s="23"/>
      <c r="K87" s="23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5.75" customHeight="1">
      <c r="A88" s="23">
        <v>125.0</v>
      </c>
      <c r="B88" s="23"/>
      <c r="C88" s="23"/>
      <c r="D88" s="23"/>
      <c r="E88" s="23"/>
      <c r="F88" s="23"/>
      <c r="G88" s="23"/>
      <c r="H88" s="73"/>
      <c r="I88" s="23"/>
      <c r="J88" s="23"/>
      <c r="K88" s="23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5.75" customHeight="1">
      <c r="A89" s="23">
        <v>126.0</v>
      </c>
      <c r="B89" s="23"/>
      <c r="C89" s="23"/>
      <c r="D89" s="23"/>
      <c r="E89" s="23"/>
      <c r="F89" s="23"/>
      <c r="G89" s="23"/>
      <c r="H89" s="73"/>
      <c r="I89" s="23"/>
      <c r="J89" s="23"/>
      <c r="K89" s="23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5.75" customHeight="1">
      <c r="A90" s="23">
        <v>127.0</v>
      </c>
      <c r="B90" s="23"/>
      <c r="C90" s="23"/>
      <c r="D90" s="23"/>
      <c r="E90" s="23"/>
      <c r="F90" s="23"/>
      <c r="G90" s="23"/>
      <c r="H90" s="73"/>
      <c r="I90" s="23"/>
      <c r="J90" s="23"/>
      <c r="K90" s="23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5.75" customHeight="1">
      <c r="A91" s="23">
        <v>128.0</v>
      </c>
      <c r="B91" s="23"/>
      <c r="C91" s="23"/>
      <c r="D91" s="23"/>
      <c r="E91" s="23"/>
      <c r="F91" s="23"/>
      <c r="G91" s="23"/>
      <c r="H91" s="73"/>
      <c r="I91" s="23"/>
      <c r="J91" s="23"/>
      <c r="K91" s="23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5.75" customHeight="1">
      <c r="A92" s="23">
        <v>129.0</v>
      </c>
      <c r="B92" s="23"/>
      <c r="C92" s="23"/>
      <c r="D92" s="23"/>
      <c r="E92" s="23"/>
      <c r="F92" s="23"/>
      <c r="G92" s="23"/>
      <c r="H92" s="73"/>
      <c r="I92" s="23"/>
      <c r="J92" s="23"/>
      <c r="K92" s="23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5.75" customHeight="1">
      <c r="A93" s="23">
        <v>130.0</v>
      </c>
      <c r="B93" s="23"/>
      <c r="C93" s="23"/>
      <c r="D93" s="23"/>
      <c r="E93" s="23"/>
      <c r="F93" s="23"/>
      <c r="G93" s="23"/>
      <c r="H93" s="73"/>
      <c r="I93" s="23"/>
      <c r="J93" s="23"/>
      <c r="K93" s="23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5.75" customHeight="1">
      <c r="A94" s="23">
        <v>131.0</v>
      </c>
      <c r="B94" s="23"/>
      <c r="C94" s="23"/>
      <c r="D94" s="23"/>
      <c r="E94" s="23"/>
      <c r="F94" s="23"/>
      <c r="G94" s="23"/>
      <c r="H94" s="73"/>
      <c r="I94" s="23"/>
      <c r="J94" s="23"/>
      <c r="K94" s="23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5.75" customHeight="1">
      <c r="A95" s="23">
        <v>132.0</v>
      </c>
      <c r="B95" s="23"/>
      <c r="C95" s="23"/>
      <c r="D95" s="23"/>
      <c r="E95" s="23"/>
      <c r="F95" s="23"/>
      <c r="G95" s="23"/>
      <c r="H95" s="73"/>
      <c r="I95" s="23"/>
      <c r="J95" s="23"/>
      <c r="K95" s="23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5.75" customHeight="1">
      <c r="A96" s="23">
        <v>133.0</v>
      </c>
      <c r="B96" s="23"/>
      <c r="C96" s="23"/>
      <c r="D96" s="23"/>
      <c r="E96" s="23"/>
      <c r="F96" s="23"/>
      <c r="G96" s="23"/>
      <c r="H96" s="73"/>
      <c r="I96" s="23"/>
      <c r="J96" s="23"/>
      <c r="K96" s="23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5.75" customHeight="1">
      <c r="A97" s="23">
        <v>134.0</v>
      </c>
      <c r="B97" s="23"/>
      <c r="C97" s="23"/>
      <c r="D97" s="23"/>
      <c r="E97" s="23"/>
      <c r="F97" s="23"/>
      <c r="G97" s="23"/>
      <c r="H97" s="73"/>
      <c r="I97" s="23"/>
      <c r="J97" s="23"/>
      <c r="K97" s="23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5.75" customHeight="1">
      <c r="A98" s="23">
        <v>135.0</v>
      </c>
      <c r="B98" s="23"/>
      <c r="C98" s="23"/>
      <c r="D98" s="23"/>
      <c r="E98" s="23"/>
      <c r="F98" s="23"/>
      <c r="G98" s="23"/>
      <c r="H98" s="73"/>
      <c r="I98" s="23"/>
      <c r="J98" s="23"/>
      <c r="K98" s="23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5.75" customHeight="1">
      <c r="A99" s="23">
        <v>136.0</v>
      </c>
      <c r="B99" s="23"/>
      <c r="C99" s="23"/>
      <c r="D99" s="23"/>
      <c r="E99" s="23"/>
      <c r="F99" s="23"/>
      <c r="G99" s="23"/>
      <c r="H99" s="73"/>
      <c r="I99" s="23"/>
      <c r="J99" s="23"/>
      <c r="K99" s="23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5.75" customHeight="1">
      <c r="A100" s="23">
        <v>137.0</v>
      </c>
      <c r="B100" s="23"/>
      <c r="C100" s="23"/>
      <c r="D100" s="23"/>
      <c r="E100" s="23"/>
      <c r="F100" s="23"/>
      <c r="G100" s="23"/>
      <c r="H100" s="73"/>
      <c r="I100" s="23"/>
      <c r="J100" s="23"/>
      <c r="K100" s="23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5.75" customHeight="1">
      <c r="A101" s="23">
        <v>138.0</v>
      </c>
      <c r="B101" s="23"/>
      <c r="C101" s="23"/>
      <c r="D101" s="23"/>
      <c r="E101" s="23"/>
      <c r="F101" s="23"/>
      <c r="G101" s="23"/>
      <c r="H101" s="73"/>
      <c r="I101" s="23"/>
      <c r="J101" s="23"/>
      <c r="K101" s="23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5.75" customHeight="1">
      <c r="A102" s="23">
        <v>139.0</v>
      </c>
      <c r="B102" s="23"/>
      <c r="C102" s="23"/>
      <c r="D102" s="23"/>
      <c r="E102" s="23"/>
      <c r="F102" s="23"/>
      <c r="G102" s="23"/>
      <c r="H102" s="73"/>
      <c r="I102" s="23"/>
      <c r="J102" s="23"/>
      <c r="K102" s="23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C2"/>
  </mergeCells>
  <dataValidations>
    <dataValidation type="custom" allowBlank="1" showErrorMessage="1" sqref="H5:I16 H17:H102">
      <formula1>GTE(LEN(H5),(2))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