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gDNi18oakB9zIAkryURQJh1cH1bA=="/>
    </ext>
  </extLst>
</workbook>
</file>

<file path=xl/comments1.xml><?xml version="1.0" encoding="utf-8"?>
<comments xmlns:r="http://schemas.openxmlformats.org/officeDocument/2006/relationships" xmlns="http://schemas.openxmlformats.org/spreadsheetml/2006/main">
  <authors>
    <author/>
  </authors>
  <commentList>
    <comment authorId="0" ref="B61">
      <text>
        <t xml:space="preserve">======
ID#AAAAtjeKsyE
turnen    (2023-03-24 20:44:12)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107">
      <text>
        <t xml:space="preserve">======
ID#AAAAtjeKsyA
turnen    (2023-03-24 20:44:12)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3">
      <text>
        <t xml:space="preserve">======
ID#AAAAtjeKsx8
turnen    (2023-03-24 20:44:12)
Users can easily get back to the homepage or a relevant start point (Low importance)
For example, a homepage link might be part of the breadcrumb or a home link might be available as part of the header.</t>
      </text>
    </comment>
    <comment authorId="0" ref="B39">
      <text>
        <t xml:space="preserve">======
ID#AAAAtjeKsx4
turnen    (2023-03-24 20:44:12)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1">
      <text>
        <t xml:space="preserve">======
ID#AAAAtjeKsx0
turnen    (2023-03-24 20:44:12)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81">
      <text>
        <t xml:space="preserve">======
ID#AAAAtjeKsxw
turnen    (2023-03-24 20:44:12)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9">
      <text>
        <t xml:space="preserve">======
ID#AAAAtjeKsxs
turnen    (2023-03-24 20:44:12)
Prompt and  appropriate feedback is given (High importance)
For example, a confirmation message is shown following a successful transaction, input errors are promptly highlighted and it's made clear to users when a page has been updated.</t>
      </text>
    </comment>
    <comment authorId="0" ref="B49">
      <text>
        <t xml:space="preserve">======
ID#AAAAtjeKsxo
turnen    (2023-03-24 20:44:12)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85">
      <text>
        <t xml:space="preserve">======
ID#AAAAtjeKsxk
turnen    (2023-03-24 20:44:12)
Users are able to easily recover (i.e. not have to start again) from errors (Medium importance)
For example, users might be able to re-edit and resubmit a form or enter a different value.</t>
      </text>
    </comment>
    <comment authorId="0" ref="B71">
      <text>
        <t xml:space="preserve">======
ID#AAAAtjeKsxg
turnen    (2023-03-24 20:44:12)
Required and optional form fields are clearly indicated (e.g. using text or '*') (Low importance)
Where most fields are required the optional fields should be identified and when most fields are optional the required fields should be identified.</t>
      </text>
    </comment>
    <comment authorId="0" ref="B51">
      <text>
        <t xml:space="preserve">======
ID#AAAAtjeKsxc
turnen    (2023-03-24 20:44:12)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45">
      <text>
        <t xml:space="preserve">======
ID#AAAAtjeKsxY
turnen    (2023-03-24 20:44:12)
A clear and well structure site map or index is provided (where necessary) (Low importance)
The sitemap might be part of the header or footer and should ideally be available from every page on the site.</t>
      </text>
    </comment>
    <comment authorId="0" ref="B103">
      <text>
        <t xml:space="preserve">======
ID#AAAAtjeKsxU
turnen    (2023-03-24 20:44:12)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41">
      <text>
        <t xml:space="preserve">======
ID#AAAAtjeKsxQ
turnen    (2023-03-24 20:44:12)
The current location is clearly indicated (e.g. breadcrumb, highlighted menu item) (Low importance)
Users should always know where they are in the site or application.</t>
      </text>
    </comment>
    <comment authorId="0" ref="B79">
      <text>
        <t xml:space="preserve">======
ID#AAAAtjeKsxM
turnen    (2023-03-24 20:44:12)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3">
      <text>
        <t xml:space="preserve">======
ID#AAAAtjeKsxI
turnen    (2023-03-24 20:44:12)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05">
      <text>
        <t xml:space="preserve">======
ID#AAAAtjeKsxE
turnen    (2023-03-24 20:44:12)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3">
      <text>
        <t xml:space="preserve">======
ID#AAAAtjeKsxA
turnen    (2023-03-24 20:44:12)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3">
      <text>
        <t xml:space="preserve">======
ID#AAAAtjeKsw8
turnen    (2023-03-24 20:44:12)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01">
      <text>
        <t xml:space="preserve">======
ID#AAAAtjeKsw4
turnen    (2023-03-24 20:44:12)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31">
      <text>
        <t xml:space="preserve">======
ID#AAAAtjeKsw0
turnen    (2023-03-24 20:44:12)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3">
      <text>
        <t xml:space="preserve">======
ID#AAAAtjeKsww
turnen    (2023-03-24 20:44:12)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7">
      <text>
        <t xml:space="preserve">======
ID#AAAAtjeKsws
turnen    (2023-03-24 20:44:12)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3">
      <text>
        <t xml:space="preserve">======
ID#AAAAtjeKswo
turnen    (2023-03-24 20:44:12)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
      <text>
        <t xml:space="preserve">======
ID#AAAAtjeKswk
turnen    (2023-03-24 20:44:12)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1">
      <text>
        <t xml:space="preserve">======
ID#AAAAtjeKswg
turnen    (2023-03-24 20:44:12)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89">
      <text>
        <t xml:space="preserve">======
ID#AAAAtjeKswc
turnen    (2023-03-24 20:44:12)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29">
      <text>
        <t xml:space="preserve">======
ID#AAAAtjeKswY
turnen    (2023-03-24 20:44:12)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25">
      <text>
        <t xml:space="preserve">======
ID#AAAAtjeKswU
turnen    (2023-03-24 20:44:12)
The homepage / starting page layout is clear and uncluttered with sufficient 'white space' (Medium importance)
Users should be able to quickly scan the homepage and make sense of both the content available and of how the site is structured.</t>
      </text>
    </comment>
    <comment authorId="0" ref="B11">
      <text>
        <t xml:space="preserve">======
ID#AAAAtjeKswQ
turnen    (2023-03-24 20:44:12)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15">
      <text>
        <t xml:space="preserve">======
ID#AAAAtjeKswM
turnen    (2023-03-24 20:44:12)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93">
      <text>
        <t xml:space="preserve">======
ID#AAAAtjeKswI
turnen    (2023-03-24 20:44:12)
Language, terminology and tone used is appropriate and readily understood by the target audience (High importance)
Jargon should be kept to a minimum and plain language should be used where ever possible.</t>
      </text>
    </comment>
    <comment authorId="0" ref="B97">
      <text>
        <t xml:space="preserve">======
ID#AAAAtjeKswE
turnen    (2023-03-24 20:44:12)
Text and content is legible and scanable, with good typography and visual contrast (Medium importance)
Users should be able to quickly scan headers and body text, in order to get an overview of what's available.</t>
      </text>
    </comment>
    <comment authorId="0" ref="B35">
      <text>
        <t xml:space="preserve">======
ID#AAAAtjeKswA
turnen    (2023-03-24 20:44:12)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69">
      <text>
        <t xml:space="preserve">======
ID#AAAAtjeKsv8
turnen    (2023-03-24 20:44:12)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3">
      <text>
        <t xml:space="preserve">======
ID#AAAAtjeKsv4
turnen    (2023-03-24 20:44:12)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7">
      <text>
        <t xml:space="preserve">======
ID#AAAAtjeKsv0
turnen    (2023-03-24 20:44:12)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13">
      <text>
        <t xml:space="preserve">======
ID#AAAAtjeKsvw
turnen    (2023-03-24 20:44:12)
Errors and reliability issues don't inhibit the user experience (High importance)
Sites and applications should be free of bugs and shouldn't have any broken links.</t>
      </text>
    </comment>
    <comment authorId="0" ref="B95">
      <text>
        <t xml:space="preserve">======
ID#AAAAtjeKsvs
turnen    (2023-03-24 20:44:12)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3">
      <text>
        <t xml:space="preserve">======
ID#AAAAtjeKsvo
turnen    (2023-03-24 20:44:12)
Users can easily give feedback (Very low importance)
For example, via email or an online feedback / contact us form. There should be an indication of how long users can expect to wait for a response if a query has been made.</t>
      </text>
    </comment>
    <comment authorId="0" ref="B15">
      <text>
        <t xml:space="preserve">======
ID#AAAAtjeKsvk
turnen    (2023-03-24 20:44:12)
Users are adequately supported according to their level of expertise (Medium importance)
For example, novice users are given help and instructions and features are progressively disclosed (e.g. advanced features not being shown by default).</t>
      </text>
    </comment>
    <comment authorId="0" ref="B75">
      <text>
        <t xml:space="preserve">======
ID#AAAAtjeKsvg
turnen    (2023-03-24 20:44:12)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21">
      <text>
        <t xml:space="preserve">======
ID#AAAAtjeKsvc
turnen    (2023-03-24 20:44:12)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7">
      <text>
        <t xml:space="preserve">======
ID#AAAAtjeKsvY
turnen    (2023-03-24 20:44:12)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55">
      <text>
        <t xml:space="preserve">======
ID#AAAAtjeKsvU
turnen    (2023-03-24 20:44:12)
Search results are relevant, comprehensive, precise, and well displayed (High importance)
It should be easy for users to see what has been returned, to work out why something has been returned and to determine how many results there are.</t>
      </text>
    </comment>
  </commentList>
  <extLst>
    <ext uri="GoogleSheetsCustomDataVersion1">
      <go:sheetsCustomData xmlns:go="http://customooxmlschemas.google.com/" r:id="rId1" roundtripDataSignature="AMtx7mg6IpcWf1aZ6TK47FGlxw0Xs6pNKQ=="/>
    </ext>
  </extLst>
</comments>
</file>

<file path=xl/sharedStrings.xml><?xml version="1.0" encoding="utf-8"?>
<sst xmlns="http://schemas.openxmlformats.org/spreadsheetml/2006/main" count="280" uniqueCount="174">
  <si>
    <t>Usability review</t>
  </si>
  <si>
    <t>Enter score</t>
  </si>
  <si>
    <t>Very poor</t>
  </si>
  <si>
    <t>La Alboreá. Tablao Flamenco.</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</si>
  <si>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</si>
  <si>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</si>
  <si>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</si>
  <si>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</si>
  <si>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</si>
  <si>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</si>
  <si>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</si>
  <si>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</si>
  <si>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</si>
  <si>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</si>
  <si>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</si>
  <si>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</si>
  <si>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</si>
  <si>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</si>
  <si>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</si>
  <si>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</si>
  <si>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 pagina web aporta los requisitos basicos necesarios para el cliente.</t>
  </si>
  <si>
    <t>Features and functionality support users desired workflows.</t>
  </si>
  <si>
    <t>La pagina web es capaz de soportar flujos de datos y personas, hasta un cierto punto…</t>
  </si>
  <si>
    <t>Frequently-used tasks are readily available (e.g. easily accessible from the homepage) and well supported (e.g. short cuts are available).</t>
  </si>
  <si>
    <t>La accesibilidad desde la pagina es bastante buena porque posee un menu bastante completo con diferentes secciones.</t>
  </si>
  <si>
    <t>Users are adequately supported according to their level of expertise (e.g. short cuts for expert users, help and instructions for novice users).</t>
  </si>
  <si>
    <t>Son mostrados fotos sobre las experiencias realizadas por las personas que han acudido anteriomente al expectaculo.</t>
  </si>
  <si>
    <t>Call to actions (e.g. register, add to basket, submit) are clear, well labelled and appear clickable.</t>
  </si>
  <si>
    <t>Cuando le damos a comprar entrada, nos sale un menu para elegir la fecha qu queremos para acudir al espectáculo y luego sale para introducir los datos y pagar. Es bastante facil e intuitivo.</t>
  </si>
  <si>
    <t>Homepage / starting page</t>
  </si>
  <si>
    <t>The Homepage / starting page provides a clear snapshot and overview of the content, features and functionality available.</t>
  </si>
  <si>
    <t>Las secciones del menu y la posición de este es bastante buena. Lo malo de esto es el tipo de información escrita y la distribución de ésta sobre la pagina. No está del todo clara y algunas veces es un poco pesada.</t>
  </si>
  <si>
    <t>The home page / starting page is effective in orienting and directing users to their desired information and tasks.</t>
  </si>
  <si>
    <t>La orientación a comprar entradas y reservarlas está bastante clara y siempre está en pantalla. El problema está en la otra información, una información que no está del todo cohesionada y clara.</t>
  </si>
  <si>
    <t>The homepage / starting page layout is clear and uncluttered with sufficient 'white space'.</t>
  </si>
  <si>
    <t>La pagina web muestra al principio un video sobre la experiencia del flamenco en "La Alboreá" y la opción de reservar entradas. Es verdad que la pantalla está rellena de mucha información, algunas veces, innecesaria.</t>
  </si>
  <si>
    <t>Navigation</t>
  </si>
  <si>
    <t>Users can easily access the site or application (e.g. the URL is predictable and is returned by search engines).</t>
  </si>
  <si>
    <t>No es de las primeras, pero está en una buena posición en el top de búsqueda.</t>
  </si>
  <si>
    <t>The navigational scheme (e.g. menu) is easy to find, intuitive and consistent.</t>
  </si>
  <si>
    <t>El menu se encuentra en una posición muy buena y es muy atractivo visualmente. Bastante fácil de manejarte con él.</t>
  </si>
  <si>
    <t xml:space="preserve">The navigation has sufficient flexibility to allow users to navigate by their desired means (e.g. searching, browse by type, browse by name, most recent etc…). </t>
  </si>
  <si>
    <t>No tiene este tipo de funcionalidad, el menu nos permite navegar entre los distintos sitios de la pagina web, pero no contiene filtros de navegación.</t>
  </si>
  <si>
    <t>The site or application structure is clear, easily understood and addresses common user goals.</t>
  </si>
  <si>
    <t>Los objetivos comunes de los usuarios es ver las experiencias y comprar las entradas. Por lo tanto, si, abordan bastante bien dicha tarea.</t>
  </si>
  <si>
    <t>Links are clear, descriptive and and well labelled.</t>
  </si>
  <si>
    <t>Normal. Los links algunos están muy claros y otros no tanto.</t>
  </si>
  <si>
    <t>Browser standard functions (e.g. 'back', 'forward', 'bookmark') are supported.</t>
  </si>
  <si>
    <t>Si, están soportadas.</t>
  </si>
  <si>
    <t>The current location is clearly indicated (e.g. breadcrumb, highlighted menu item).</t>
  </si>
  <si>
    <t>Se encuentra en el menu web, bien indicado.</t>
  </si>
  <si>
    <t>Users can easily get back to the homepage or a relevant start point.</t>
  </si>
  <si>
    <t>Si se puede volver en cualquier momento. Se puede volver a cualquier sitio de la web.</t>
  </si>
  <si>
    <t>A clear and well structure site map or index is provided (where necessary).</t>
  </si>
  <si>
    <t>Se muestra un mapa de donde se encuentra el sitio</t>
  </si>
  <si>
    <t>Search</t>
  </si>
  <si>
    <t>A consitent, easy to find and easy to use search function is available throughout (where desirable).</t>
  </si>
  <si>
    <t>Very Poor</t>
  </si>
  <si>
    <t>No tiene botón de busqueda intregrado.</t>
  </si>
  <si>
    <t>The search interface is appropriate to meet user goals (e.g. multi-parameter, prioritised results, filtering search results).</t>
  </si>
  <si>
    <t>No tiene</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</si>
  <si>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</si>
  <si>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</si>
  <si>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</si>
  <si>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</si>
  <si>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Cuando queremos salir del menu de reserva, nos avisa con una etiqueta en la pagina.</t>
  </si>
  <si>
    <t>Users can easily undo, go back and change or cancel actions; or are at least given the chance to confirm an action before commiting (e.g. before placing an order).</t>
  </si>
  <si>
    <t>Si estamos reservando una entrada, podemos irnos para atrás y cancelarlo facilmente.</t>
  </si>
  <si>
    <t>Users can easily give feedback (e.g. via email or an online feedback / contact us form).</t>
  </si>
  <si>
    <t>Los usuarios pueden dejar comentarios verificando que han asistido al espectáculo.</t>
  </si>
  <si>
    <t>Forms</t>
  </si>
  <si>
    <t>Complex forms and processes are broken up into readily understood steps and sections. Where a process is used a progress indicator is present with clear numbers or named stages.</t>
  </si>
  <si>
    <t xml:space="preserve">La compra por ejemplo se diferencia claramente de lo demás, está en color rojizo.
</t>
  </si>
  <si>
    <t>A minimal amount of information is requested and where required justification is given for asking for information (e.g. date of birth, telephone number).</t>
  </si>
  <si>
    <t>Por ejemplo cuando se reserva una entrada y tienes que elegir que día quieres acudir al espectáculo, se despliega un calendario para elegir la fecha.</t>
  </si>
  <si>
    <t>Required and optional form fields are clearly indicated.</t>
  </si>
  <si>
    <t xml:space="preserve">Se indica con un asterisco los campos a rellenar obligatoriamente.
</t>
  </si>
  <si>
    <t>Appropriate input fields (e.g. calendar for date selection, drop down for selection) are used and required formats are indicated.</t>
  </si>
  <si>
    <t>Se usa eso</t>
  </si>
  <si>
    <t>Help and instructions (e.g. examples, information required) are provided where necessary.</t>
  </si>
  <si>
    <t xml:space="preserve">La información adicional por ejemplo se da en métodos de pago o datos a introducir como ejemplos de uso.
</t>
  </si>
  <si>
    <t>Errors</t>
  </si>
  <si>
    <t>Errors are clear, easily identifiable and appear in appropriate location (e.g. adjacent to data entry field, adjacent to form, etc.).</t>
  </si>
  <si>
    <t>Cuando hay problemas con una casilla de texto algo por el estilo, la casilla se pone en rojo por ejemplo</t>
  </si>
  <si>
    <t>Error messages are concise, written in easy to understand language and describe what's occurred and what action is necessary.</t>
  </si>
  <si>
    <t>Errores concisos y breves para solucionarlo.</t>
  </si>
  <si>
    <t>Common user errors (e.g. missing fields, invalid formats, invalid selections) have been taken into consideration and where possible prevented.</t>
  </si>
  <si>
    <t xml:space="preserve">Formulario en rojo cuando hay algo sin rellenar
</t>
  </si>
  <si>
    <t>Users are able to easily recover (i.e. not have to start again) from errors.</t>
  </si>
  <si>
    <t>Puedo cambiar la información introducida</t>
  </si>
  <si>
    <t>Content &amp; text</t>
  </si>
  <si>
    <t>Content available (e.g. text, images, video) is appropriate and sufficiently relevant, and detailed to meet user goals.</t>
  </si>
  <si>
    <t xml:space="preserve">Sólo fotos y comentarios buenos.
</t>
  </si>
  <si>
    <t>Links to other useful and relevant content (e.g. related pages or external websites) are available and shown in context.</t>
  </si>
  <si>
    <t xml:space="preserve">Poco enlaces o ningunos a sitios externos
</t>
  </si>
  <si>
    <t>Language, terminology and tone used is appropriate and readily understood by the target audience.</t>
  </si>
  <si>
    <t xml:space="preserve">Lenguaje apropiados, no muy complicados.
</t>
  </si>
  <si>
    <t>Terms, language and tone used are consitent (e.g. the same term is used throughout).</t>
  </si>
  <si>
    <t>Información un poco pesada y poco consistente.</t>
  </si>
  <si>
    <t>Text and content is legible and scanable, with good typography and visual contrast.</t>
  </si>
  <si>
    <t xml:space="preserve"> Contenido de la web (texto) un poco difuso y sin mucha cohesión.
</t>
  </si>
  <si>
    <t>Help</t>
  </si>
  <si>
    <t>Online help is provided and is suitable for the user base (e.g. is written in easy to understand langugage and only uses recognised terms). Where appropriate contextual help is provided.</t>
  </si>
  <si>
    <t xml:space="preserve">Se da un teléfono de contacto y no se atiende al cliente directamente.
</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</si>
  <si>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</si>
  <si>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</si>
  <si>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</si>
  <si>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 xml:space="preserve">Email, teléfono y correo electrónico </t>
  </si>
  <si>
    <t>Performance</t>
  </si>
  <si>
    <t>Site or application performance doesn't inhibit the user experience (e.g. slow page downloads, long delays).</t>
  </si>
  <si>
    <t xml:space="preserve">Tarda en cargar a veces debido al contenido multimedia que proyecta.
</t>
  </si>
  <si>
    <t>Errors and reliabilty issues don't inhibit the user experience.</t>
  </si>
  <si>
    <t>Possible user configurations (e.g. browsers, resolutions, computer specs) are supported.</t>
  </si>
  <si>
    <t xml:space="preserve">En móvil el diseño no es el adecuado y se montan los textos un poco.
</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</si>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</sst>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b/>
      <sz val="10.0"/>
      <color theme="1"/>
      <name val="Bliss 2 medium"/>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17" numFmtId="0" xfId="0" applyAlignment="1" applyBorder="1" applyFont="1">
      <alignment horizontal="center" shrinkToFit="0" vertical="center" wrapText="0"/>
    </xf>
    <xf borderId="4" fillId="0" fontId="18" numFmtId="0" xfId="0" applyAlignment="1" applyBorder="1" applyFont="1">
      <alignment horizontal="left"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9" numFmtId="0" xfId="0" applyAlignment="1" applyFont="1">
      <alignment horizontal="center" shrinkToFit="0" vertical="center" wrapText="0"/>
    </xf>
    <xf borderId="0" fillId="0" fontId="11" numFmtId="0" xfId="0" applyAlignment="1" applyFont="1">
      <alignment horizontal="lef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3812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60.38"/>
    <col customWidth="1" min="3" max="3" width="4.5"/>
    <col customWidth="1" min="4" max="4" width="13.88"/>
    <col customWidth="1" hidden="1" min="5" max="5" width="11.5"/>
    <col customWidth="1" hidden="1" min="6" max="6" width="6.63"/>
    <col customWidth="1" hidden="1" min="7" max="7" width="4.5"/>
    <col customWidth="1" min="8" max="8" width="4.13"/>
    <col customWidth="1" min="9" max="9" width="51.38"/>
    <col customWidth="1" min="10" max="10" width="2.13"/>
    <col customWidth="1" min="11" max="12" width="12.13"/>
    <col customWidth="1" min="13" max="13" width="9.13"/>
    <col customWidth="1" min="14" max="22" width="8.88"/>
    <col customWidth="1" min="23" max="26" width="10.0"/>
  </cols>
  <sheetData>
    <row r="1" ht="2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11</v>
      </c>
      <c r="E11" s="4"/>
      <c r="F11" s="4" t="str">
        <f>#REF!*#REF!</f>
        <v>#REF!</v>
      </c>
      <c r="G11" s="4" t="str">
        <f>IF(#REF!&gt;=0,10*#REF!,0)</f>
        <v>#REF!</v>
      </c>
      <c r="H11" s="4"/>
      <c r="I11" s="39" t="s">
        <v>22</v>
      </c>
      <c r="J11" s="4"/>
      <c r="K11" s="40">
        <v>5.0</v>
      </c>
      <c r="L11" s="41">
        <f>K11/K117</f>
        <v>1</v>
      </c>
      <c r="M11" s="42">
        <f>VLOOKUP(D11,Q1:R9,2,FALSE)</f>
        <v>4</v>
      </c>
      <c r="N11" s="42">
        <f>M11*L11</f>
        <v>4</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12</v>
      </c>
      <c r="E13" s="4"/>
      <c r="F13" s="4" t="str">
        <f>#REF!*#REF!</f>
        <v>#REF!</v>
      </c>
      <c r="G13" s="4" t="str">
        <f>IF(#REF!&gt;=0,10*#REF!,0)</f>
        <v>#REF!</v>
      </c>
      <c r="H13" s="4"/>
      <c r="I13" s="39" t="s">
        <v>24</v>
      </c>
      <c r="J13" s="4"/>
      <c r="K13" s="40">
        <v>4.0</v>
      </c>
      <c r="L13" s="41">
        <f>K13/K117</f>
        <v>0.8</v>
      </c>
      <c r="M13" s="42">
        <f>VLOOKUP(D13,Q1:R9,2,FALSE)</f>
        <v>5</v>
      </c>
      <c r="N13" s="42">
        <f>M13*L13</f>
        <v>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12</v>
      </c>
      <c r="E15" s="4"/>
      <c r="F15" s="4" t="str">
        <f>#REF!*#REF!</f>
        <v>#REF!</v>
      </c>
      <c r="G15" s="4" t="str">
        <f>IF(#REF!&gt;=0,10*#REF!,0)</f>
        <v>#REF!</v>
      </c>
      <c r="H15" s="4"/>
      <c r="I15" s="39" t="s">
        <v>26</v>
      </c>
      <c r="J15" s="4"/>
      <c r="K15" s="46">
        <v>3.0</v>
      </c>
      <c r="L15" s="47">
        <f>K15/K117</f>
        <v>0.6</v>
      </c>
      <c r="M15" s="42">
        <f>VLOOKUP(D15,Q1:R9,2,FALSE)</f>
        <v>5</v>
      </c>
      <c r="N15" s="42">
        <f>M15*L15</f>
        <v>3</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11</v>
      </c>
      <c r="E17" s="4"/>
      <c r="F17" s="4" t="str">
        <f>#REF!*#REF!</f>
        <v>#REF!</v>
      </c>
      <c r="G17" s="4" t="str">
        <f>IF(#REF!&gt;=0,10*#REF!,0)</f>
        <v>#REF!</v>
      </c>
      <c r="H17" s="4"/>
      <c r="I17" s="39" t="s">
        <v>28</v>
      </c>
      <c r="J17" s="4"/>
      <c r="K17" s="40">
        <v>3.0</v>
      </c>
      <c r="L17" s="41">
        <f>K17/K117</f>
        <v>0.6</v>
      </c>
      <c r="M17" s="42">
        <f>VLOOKUP(D17,Q1:R9,2,FALSE)</f>
        <v>4</v>
      </c>
      <c r="N17" s="42">
        <f>M17*L17</f>
        <v>2.4</v>
      </c>
      <c r="O17" s="42">
        <f>IF(M17=0,0,L17*MAX(R2:R8))</f>
        <v>3</v>
      </c>
      <c r="S17" s="37"/>
      <c r="T17" s="4"/>
    </row>
    <row r="18" ht="12.0" customHeight="1">
      <c r="B18" s="49"/>
      <c r="C18" s="4"/>
      <c r="D18" s="43"/>
      <c r="E18" s="4"/>
      <c r="F18" s="4"/>
      <c r="G18" s="4"/>
      <c r="H18" s="4"/>
      <c r="I18" s="4"/>
      <c r="J18" s="4"/>
      <c r="K18" s="40"/>
      <c r="L18" s="41"/>
      <c r="M18" s="42"/>
      <c r="N18" s="42"/>
      <c r="O18" s="42"/>
      <c r="S18" s="37"/>
      <c r="T18" s="4"/>
    </row>
    <row r="19" ht="15.0"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11</v>
      </c>
      <c r="E21" s="4"/>
      <c r="F21" s="4" t="str">
        <f>#REF!*#REF!</f>
        <v>#REF!</v>
      </c>
      <c r="G21" s="4" t="str">
        <f>IF(#REF!&gt;=0,10*#REF!,0)</f>
        <v>#REF!</v>
      </c>
      <c r="H21" s="4"/>
      <c r="I21" s="39" t="s">
        <v>31</v>
      </c>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6</v>
      </c>
      <c r="E23" s="4"/>
      <c r="F23" s="4" t="str">
        <f>#REF!*#REF!</f>
        <v>#REF!</v>
      </c>
      <c r="G23" s="4" t="str">
        <f>IF(#REF!&gt;=0,10*#REF!,0)</f>
        <v>#REF!</v>
      </c>
      <c r="H23" s="4"/>
      <c r="I23" s="39" t="s">
        <v>33</v>
      </c>
      <c r="J23" s="4"/>
      <c r="K23" s="40">
        <v>4.0</v>
      </c>
      <c r="L23" s="41">
        <f>K23/K117</f>
        <v>0.8</v>
      </c>
      <c r="M23" s="42">
        <f>VLOOKUP(D23,Q1:R9,2,FALSE)</f>
        <v>2</v>
      </c>
      <c r="N23" s="42">
        <f>M23*L23</f>
        <v>1.6</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11</v>
      </c>
      <c r="E25" s="4"/>
      <c r="F25" s="4"/>
      <c r="G25" s="4"/>
      <c r="H25" s="4"/>
      <c r="I25" s="39" t="s">
        <v>35</v>
      </c>
      <c r="J25" s="4"/>
      <c r="K25" s="40">
        <v>3.0</v>
      </c>
      <c r="L25" s="41">
        <f>K25/K117</f>
        <v>0.6</v>
      </c>
      <c r="M25" s="42">
        <f>VLOOKUP(D25,Q1:R9,2,FALSE)</f>
        <v>4</v>
      </c>
      <c r="N25" s="42">
        <f>M25*L25</f>
        <v>2.4</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0"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11</v>
      </c>
      <c r="E29" s="4"/>
      <c r="F29" s="4" t="str">
        <f>#REF!*#REF!</f>
        <v>#REF!</v>
      </c>
      <c r="G29" s="4" t="str">
        <f>IF(#REF!&gt;=0,10*#REF!,0)</f>
        <v>#REF!</v>
      </c>
      <c r="H29" s="4"/>
      <c r="I29" s="39" t="s">
        <v>38</v>
      </c>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12</v>
      </c>
      <c r="E31" s="4"/>
      <c r="F31" s="4" t="str">
        <f>#REF!*#REF!</f>
        <v>#REF!</v>
      </c>
      <c r="G31" s="4" t="str">
        <f>IF(#REF!&gt;=0,10*#REF!,0)</f>
        <v>#REF!</v>
      </c>
      <c r="H31" s="4"/>
      <c r="I31" s="39" t="s">
        <v>40</v>
      </c>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6</v>
      </c>
      <c r="E33" s="4"/>
      <c r="F33" s="4"/>
      <c r="G33" s="4"/>
      <c r="H33" s="4"/>
      <c r="I33" s="39" t="s">
        <v>42</v>
      </c>
      <c r="J33" s="4"/>
      <c r="K33" s="40">
        <v>3.0</v>
      </c>
      <c r="L33" s="41">
        <f>K33/K117</f>
        <v>0.6</v>
      </c>
      <c r="M33" s="42">
        <f>VLOOKUP(D33,Q1:R9,2,FALSE)</f>
        <v>2</v>
      </c>
      <c r="N33" s="42">
        <f>M33*L33</f>
        <v>1.2</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11</v>
      </c>
      <c r="E35" s="4"/>
      <c r="F35" s="4" t="str">
        <f>#REF!*#REF!</f>
        <v>#REF!</v>
      </c>
      <c r="G35" s="4" t="str">
        <f>IF(#REF!&gt;=0,10*#REF!,0)</f>
        <v>#REF!</v>
      </c>
      <c r="H35" s="4"/>
      <c r="I35" s="39" t="s">
        <v>44</v>
      </c>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11</v>
      </c>
      <c r="E37" s="4"/>
      <c r="F37" s="4" t="str">
        <f>#REF!*#REF!</f>
        <v>#REF!</v>
      </c>
      <c r="G37" s="4" t="str">
        <f>IF(#REF!&gt;=0,10*#REF!,0)</f>
        <v>#REF!</v>
      </c>
      <c r="H37" s="4"/>
      <c r="I37" s="39" t="s">
        <v>46</v>
      </c>
      <c r="J37" s="4"/>
      <c r="K37" s="40">
        <v>3.0</v>
      </c>
      <c r="L37" s="41">
        <f>K37/K117</f>
        <v>0.6</v>
      </c>
      <c r="M37" s="42">
        <f>VLOOKUP(D37,Q1:R9,2,FALSE)</f>
        <v>4</v>
      </c>
      <c r="N37" s="42">
        <f>M37*L37</f>
        <v>2.4</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11</v>
      </c>
      <c r="E39" s="4"/>
      <c r="F39" s="4" t="str">
        <f>#REF!*#REF!</f>
        <v>#REF!</v>
      </c>
      <c r="G39" s="4" t="str">
        <f>IF(#REF!&gt;=0,10*#REF!,0)</f>
        <v>#REF!</v>
      </c>
      <c r="H39" s="4"/>
      <c r="I39" s="39" t="s">
        <v>48</v>
      </c>
      <c r="J39" s="4"/>
      <c r="K39" s="40">
        <v>4.0</v>
      </c>
      <c r="L39" s="41">
        <f>K39/K117</f>
        <v>0.8</v>
      </c>
      <c r="M39" s="42">
        <f>VLOOKUP(D39,Q1:R9,2,FALSE)</f>
        <v>4</v>
      </c>
      <c r="N39" s="42">
        <f>M39*L39</f>
        <v>3.2</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11</v>
      </c>
      <c r="E41" s="4"/>
      <c r="F41" s="4" t="str">
        <f>#REF!*#REF!</f>
        <v>#REF!</v>
      </c>
      <c r="G41" s="4" t="str">
        <f>IF(#REF!&gt;=0,10*#REF!,0)</f>
        <v>#REF!</v>
      </c>
      <c r="H41" s="4"/>
      <c r="I41" s="39" t="s">
        <v>50</v>
      </c>
      <c r="J41" s="4"/>
      <c r="K41" s="40">
        <v>2.0</v>
      </c>
      <c r="L41" s="41">
        <f>K41/K117</f>
        <v>0.4</v>
      </c>
      <c r="M41" s="42">
        <f>VLOOKUP(D41,Q1:R9,2,FALSE)</f>
        <v>4</v>
      </c>
      <c r="N41" s="42">
        <f>M41*L41</f>
        <v>1.6</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11</v>
      </c>
      <c r="E43" s="4"/>
      <c r="F43" s="4" t="str">
        <f>#REF!*#REF!</f>
        <v>#REF!</v>
      </c>
      <c r="G43" s="4" t="str">
        <f>IF(#REF!&gt;=0,10*#REF!,0)</f>
        <v>#REF!</v>
      </c>
      <c r="H43" s="4"/>
      <c r="I43" s="39" t="s">
        <v>52</v>
      </c>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12</v>
      </c>
      <c r="E45" s="4"/>
      <c r="F45" s="4" t="str">
        <f>#REF!*#REF!</f>
        <v>#REF!</v>
      </c>
      <c r="G45" s="4" t="str">
        <f>IF(#REF!&gt;=0,10*#REF!,0)</f>
        <v>#REF!</v>
      </c>
      <c r="H45" s="4"/>
      <c r="I45" s="39" t="s">
        <v>54</v>
      </c>
      <c r="J45" s="4"/>
      <c r="K45" s="40">
        <v>1.0</v>
      </c>
      <c r="L45" s="41">
        <f>K45/K117</f>
        <v>0.2</v>
      </c>
      <c r="M45" s="42">
        <f>VLOOKUP(D45,Q1:R9,2,FALSE)</f>
        <v>5</v>
      </c>
      <c r="N45" s="42">
        <f>M45*L45</f>
        <v>1</v>
      </c>
      <c r="O45" s="42">
        <f>IF(M45=0,0,L45*MAX(R2:R8))</f>
        <v>1</v>
      </c>
    </row>
    <row r="46" ht="12.0" customHeight="1">
      <c r="B46" s="49"/>
      <c r="C46" s="4"/>
      <c r="D46" s="43"/>
      <c r="E46" s="4"/>
      <c r="F46" s="4"/>
      <c r="G46" s="4"/>
      <c r="H46" s="4"/>
      <c r="I46" s="4"/>
      <c r="J46" s="4"/>
      <c r="K46" s="40"/>
      <c r="L46" s="41"/>
      <c r="M46" s="42"/>
      <c r="N46" s="42"/>
      <c r="O46" s="42"/>
    </row>
    <row r="47" ht="15.0"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57</v>
      </c>
      <c r="E49" s="4"/>
      <c r="F49" s="4" t="str">
        <f>#REF!*#REF!</f>
        <v>#REF!</v>
      </c>
      <c r="G49" s="4" t="str">
        <f>IF(#REF!&gt;=0,10*#REF!,0)</f>
        <v>#REF!</v>
      </c>
      <c r="H49" s="4"/>
      <c r="I49" s="39" t="s">
        <v>58</v>
      </c>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59</v>
      </c>
      <c r="C51" s="4"/>
      <c r="D51" s="38" t="s">
        <v>57</v>
      </c>
      <c r="E51" s="4"/>
      <c r="F51" s="4" t="str">
        <f>#REF!*#REF!</f>
        <v>#REF!</v>
      </c>
      <c r="G51" s="4" t="str">
        <f>IF(#REF!&gt;=0,10*#REF!,0)</f>
        <v>#REF!</v>
      </c>
      <c r="H51" s="4"/>
      <c r="I51" s="39" t="s">
        <v>60</v>
      </c>
      <c r="J51" s="4"/>
      <c r="K51" s="40">
        <v>4.0</v>
      </c>
      <c r="L51" s="41">
        <f>K51/K117</f>
        <v>0.8</v>
      </c>
      <c r="M51" s="42">
        <f>VLOOKUP(D51,Q1:R9,2,FALSE)</f>
        <v>1</v>
      </c>
      <c r="N51" s="42">
        <f>M51*L51</f>
        <v>0.8</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61</v>
      </c>
      <c r="C53" s="4"/>
      <c r="D53" s="38" t="s">
        <v>57</v>
      </c>
      <c r="E53" s="4"/>
      <c r="F53" s="4" t="str">
        <f>#REF!*#REF!</f>
        <v>#REF!</v>
      </c>
      <c r="G53" s="4" t="str">
        <f>IF(#REF!&gt;=0,10*#REF!,0)</f>
        <v>#REF!</v>
      </c>
      <c r="H53" s="4"/>
      <c r="I53" s="39" t="s">
        <v>60</v>
      </c>
      <c r="J53" s="4"/>
      <c r="K53" s="40">
        <v>2.0</v>
      </c>
      <c r="L53" s="41">
        <f>K53/K117</f>
        <v>0.4</v>
      </c>
      <c r="M53" s="42">
        <f>VLOOKUP(D53,Q1:R9,2,FALSE)</f>
        <v>1</v>
      </c>
      <c r="N53" s="42">
        <f>M53*L53</f>
        <v>0.4</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62</v>
      </c>
      <c r="C55" s="4"/>
      <c r="D55" s="38" t="s">
        <v>57</v>
      </c>
      <c r="E55" s="4"/>
      <c r="F55" s="4" t="str">
        <f>#REF!*#REF!</f>
        <v>#REF!</v>
      </c>
      <c r="G55" s="4" t="str">
        <f>IF(#REF!&gt;=0,10*#REF!,0)</f>
        <v>#REF!</v>
      </c>
      <c r="H55" s="4"/>
      <c r="I55" s="39" t="s">
        <v>60</v>
      </c>
      <c r="J55" s="4"/>
      <c r="K55" s="40">
        <v>4.0</v>
      </c>
      <c r="L55" s="41">
        <f>K55/K117</f>
        <v>0.8</v>
      </c>
      <c r="M55" s="42">
        <f>VLOOKUP(D55,Q1:R9,2,FALSE)</f>
        <v>1</v>
      </c>
      <c r="N55" s="42">
        <f>M55*L55</f>
        <v>0.8</v>
      </c>
      <c r="O55" s="42">
        <f>IF(M55=0,0,L55*MAX(R2:R8))</f>
        <v>4</v>
      </c>
    </row>
    <row r="56" ht="12.0" customHeight="1">
      <c r="B56" s="49"/>
      <c r="C56" s="4"/>
      <c r="D56" s="43"/>
      <c r="E56" s="4"/>
      <c r="F56" s="4"/>
      <c r="G56" s="4"/>
      <c r="H56" s="4"/>
      <c r="I56" s="4"/>
      <c r="J56" s="4"/>
      <c r="K56" s="40"/>
      <c r="L56" s="41"/>
      <c r="M56" s="42"/>
      <c r="N56" s="42"/>
      <c r="O56" s="42"/>
    </row>
    <row r="57" ht="15.0" customHeight="1">
      <c r="A57" s="32" t="s">
        <v>63</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64</v>
      </c>
      <c r="C59" s="4"/>
      <c r="D59" s="38" t="s">
        <v>11</v>
      </c>
      <c r="E59" s="4"/>
      <c r="F59" s="4" t="str">
        <f>#REF!*#REF!</f>
        <v>#REF!</v>
      </c>
      <c r="G59" s="4" t="str">
        <f>IF(#REF!&gt;=0,10*#REF!,0)</f>
        <v>#REF!</v>
      </c>
      <c r="H59" s="4"/>
      <c r="I59" s="39" t="s">
        <v>65</v>
      </c>
      <c r="J59" s="4"/>
      <c r="K59" s="40">
        <v>4.0</v>
      </c>
      <c r="L59" s="41">
        <f>K59/K117</f>
        <v>0.8</v>
      </c>
      <c r="M59" s="42">
        <f>VLOOKUP(D59,Q1:R9,2,FALSE)</f>
        <v>4</v>
      </c>
      <c r="N59" s="42">
        <f>M59*L59</f>
        <v>3.2</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66</v>
      </c>
      <c r="C61" s="4"/>
      <c r="D61" s="38" t="s">
        <v>11</v>
      </c>
      <c r="E61" s="4"/>
      <c r="F61" s="4" t="str">
        <f>#REF!*#REF!</f>
        <v>#REF!</v>
      </c>
      <c r="G61" s="4" t="str">
        <f>IF(#REF!&gt;=0,10*#REF!,0)</f>
        <v>#REF!</v>
      </c>
      <c r="H61" s="4"/>
      <c r="I61" s="39" t="s">
        <v>67</v>
      </c>
      <c r="J61" s="4"/>
      <c r="K61" s="40">
        <v>3.0</v>
      </c>
      <c r="L61" s="41">
        <f>K61/K117</f>
        <v>0.6</v>
      </c>
      <c r="M61" s="42">
        <f>VLOOKUP(D61,Q1:R9,2,FALSE)</f>
        <v>4</v>
      </c>
      <c r="N61" s="42">
        <f>M61*L61</f>
        <v>2.4</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68</v>
      </c>
      <c r="C63" s="4"/>
      <c r="D63" s="54" t="s">
        <v>6</v>
      </c>
      <c r="E63" s="4"/>
      <c r="F63" s="4" t="str">
        <f>#REF!*#REF!</f>
        <v>#REF!</v>
      </c>
      <c r="G63" s="4" t="str">
        <f>IF(#REF!&gt;=0,10*#REF!,0)</f>
        <v>#REF!</v>
      </c>
      <c r="H63" s="4"/>
      <c r="I63" s="55" t="s">
        <v>69</v>
      </c>
      <c r="J63" s="4"/>
      <c r="K63" s="40">
        <v>1.0</v>
      </c>
      <c r="L63" s="41">
        <f>K63/K117</f>
        <v>0.2</v>
      </c>
      <c r="M63" s="42">
        <f>VLOOKUP(D63,Q1:R9,2,FALSE)</f>
        <v>2</v>
      </c>
      <c r="N63" s="42">
        <f>M63*L63</f>
        <v>0.4</v>
      </c>
      <c r="O63" s="42">
        <f>IF(M63=0,0,L63*MAX(R2:R8))</f>
        <v>1</v>
      </c>
    </row>
    <row r="64" ht="12.0" customHeight="1">
      <c r="B64" s="26"/>
      <c r="C64" s="4"/>
      <c r="D64" s="43"/>
      <c r="E64" s="4"/>
      <c r="F64" s="4"/>
      <c r="G64" s="4"/>
      <c r="H64" s="4"/>
      <c r="I64" s="4"/>
      <c r="J64" s="4"/>
      <c r="K64" s="40"/>
      <c r="L64" s="41"/>
      <c r="M64" s="42"/>
      <c r="N64" s="42"/>
      <c r="O64" s="42"/>
    </row>
    <row r="65" ht="15.0" customHeight="1">
      <c r="A65" s="32" t="s">
        <v>70</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71</v>
      </c>
      <c r="C67" s="4"/>
      <c r="D67" s="54" t="s">
        <v>11</v>
      </c>
      <c r="E67" s="4"/>
      <c r="F67" s="4" t="str">
        <f>#REF!*#REF!</f>
        <v>#REF!</v>
      </c>
      <c r="G67" s="4" t="str">
        <f>IF(#REF!&gt;=0,10*#REF!,0)</f>
        <v>#REF!</v>
      </c>
      <c r="H67" s="4"/>
      <c r="I67" s="55" t="s">
        <v>72</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73</v>
      </c>
      <c r="C69" s="4"/>
      <c r="D69" s="54" t="s">
        <v>11</v>
      </c>
      <c r="E69" s="4"/>
      <c r="F69" s="4" t="str">
        <f>#REF!*#REF!</f>
        <v>#REF!</v>
      </c>
      <c r="G69" s="4" t="str">
        <f>IF(#REF!&gt;=0,10*#REF!,0)</f>
        <v>#REF!</v>
      </c>
      <c r="H69" s="4"/>
      <c r="I69" s="55" t="s">
        <v>74</v>
      </c>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75</v>
      </c>
      <c r="C71" s="4"/>
      <c r="D71" s="54" t="s">
        <v>11</v>
      </c>
      <c r="E71" s="4"/>
      <c r="F71" s="4" t="str">
        <f>#REF!*#REF!</f>
        <v>#REF!</v>
      </c>
      <c r="G71" s="4" t="str">
        <f>IF(#REF!&gt;=0,10*#REF!,0)</f>
        <v>#REF!</v>
      </c>
      <c r="H71" s="4"/>
      <c r="I71" s="55" t="s">
        <v>76</v>
      </c>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77</v>
      </c>
      <c r="C73" s="4"/>
      <c r="D73" s="54" t="s">
        <v>12</v>
      </c>
      <c r="E73" s="4"/>
      <c r="F73" s="4" t="str">
        <f>#REF!*#REF!</f>
        <v>#REF!</v>
      </c>
      <c r="G73" s="4" t="str">
        <f>IF(#REF!&gt;=0,10*#REF!,0)</f>
        <v>#REF!</v>
      </c>
      <c r="H73" s="4"/>
      <c r="I73" s="55" t="s">
        <v>78</v>
      </c>
      <c r="J73" s="4"/>
      <c r="K73" s="40">
        <v>3.0</v>
      </c>
      <c r="L73" s="41">
        <f>K73/K117</f>
        <v>0.6</v>
      </c>
      <c r="M73" s="42">
        <f>VLOOKUP(D73,Q1:R9,2,FALSE)</f>
        <v>5</v>
      </c>
      <c r="N73" s="42">
        <f>M73*L73</f>
        <v>3</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79</v>
      </c>
      <c r="C75" s="4"/>
      <c r="D75" s="54" t="s">
        <v>6</v>
      </c>
      <c r="E75" s="4"/>
      <c r="F75" s="4" t="str">
        <f>#REF!*#REF!</f>
        <v>#REF!</v>
      </c>
      <c r="G75" s="4" t="str">
        <f>IF(#REF!&gt;=0,10*#REF!,0)</f>
        <v>#REF!</v>
      </c>
      <c r="H75" s="4"/>
      <c r="I75" s="55" t="s">
        <v>80</v>
      </c>
      <c r="J75" s="4"/>
      <c r="K75" s="40">
        <v>3.0</v>
      </c>
      <c r="L75" s="41">
        <f>K75/K117</f>
        <v>0.6</v>
      </c>
      <c r="M75" s="42">
        <f>VLOOKUP(D75,Q1:R9,2,FALSE)</f>
        <v>2</v>
      </c>
      <c r="N75" s="42">
        <f>M75*L75</f>
        <v>1.2</v>
      </c>
      <c r="O75" s="42">
        <f>IF(M75=0,0,L75*MAX(R2:R8))</f>
        <v>3</v>
      </c>
    </row>
    <row r="76" ht="12.0" customHeight="1">
      <c r="B76" s="49"/>
      <c r="C76" s="4"/>
      <c r="D76" s="43"/>
      <c r="E76" s="4"/>
      <c r="F76" s="4"/>
      <c r="G76" s="4"/>
      <c r="H76" s="4"/>
      <c r="I76" s="4"/>
      <c r="J76" s="4"/>
      <c r="K76" s="40"/>
      <c r="L76" s="41"/>
      <c r="M76" s="42"/>
      <c r="N76" s="42"/>
      <c r="O76" s="42"/>
    </row>
    <row r="77" ht="15.0" customHeight="1">
      <c r="A77" s="32" t="s">
        <v>81</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82</v>
      </c>
      <c r="C79" s="4"/>
      <c r="D79" s="54" t="s">
        <v>12</v>
      </c>
      <c r="E79" s="4"/>
      <c r="F79" s="4" t="str">
        <f>#REF!*#REF!</f>
        <v>#REF!</v>
      </c>
      <c r="G79" s="4" t="str">
        <f>IF(#REF!&gt;=0,10*#REF!,0)</f>
        <v>#REF!</v>
      </c>
      <c r="H79" s="4"/>
      <c r="I79" s="55" t="s">
        <v>83</v>
      </c>
      <c r="J79" s="4"/>
      <c r="K79" s="40">
        <v>4.0</v>
      </c>
      <c r="L79" s="41">
        <f>K79/K117</f>
        <v>0.8</v>
      </c>
      <c r="M79" s="42">
        <f>VLOOKUP(D79,Q1:R9,2,FALSE)</f>
        <v>5</v>
      </c>
      <c r="N79" s="42">
        <f>M79*L79</f>
        <v>4</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84</v>
      </c>
      <c r="C81" s="4"/>
      <c r="D81" s="54" t="s">
        <v>12</v>
      </c>
      <c r="E81" s="4"/>
      <c r="F81" s="4" t="str">
        <f>#REF!*#REF!</f>
        <v>#REF!</v>
      </c>
      <c r="G81" s="4" t="str">
        <f>IF(#REF!&gt;=0,10*#REF!,0)</f>
        <v>#REF!</v>
      </c>
      <c r="H81" s="4"/>
      <c r="I81" s="55" t="s">
        <v>85</v>
      </c>
      <c r="J81" s="4"/>
      <c r="K81" s="40">
        <v>3.0</v>
      </c>
      <c r="L81" s="41">
        <f>K81/K117</f>
        <v>0.6</v>
      </c>
      <c r="M81" s="42">
        <f>VLOOKUP(D81,Q1:R9,2,FALSE)</f>
        <v>5</v>
      </c>
      <c r="N81" s="42">
        <f>M81*L81</f>
        <v>3</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86</v>
      </c>
      <c r="C83" s="4"/>
      <c r="D83" s="54" t="s">
        <v>11</v>
      </c>
      <c r="E83" s="4"/>
      <c r="F83" s="4" t="str">
        <f>#REF!*#REF!</f>
        <v>#REF!</v>
      </c>
      <c r="G83" s="4" t="str">
        <f>IF(#REF!&gt;=0,10*#REF!,0)</f>
        <v>#REF!</v>
      </c>
      <c r="H83" s="4"/>
      <c r="I83" s="55" t="s">
        <v>87</v>
      </c>
      <c r="J83" s="4"/>
      <c r="K83" s="40">
        <v>3.0</v>
      </c>
      <c r="L83" s="41">
        <f>K83/K117</f>
        <v>0.6</v>
      </c>
      <c r="M83" s="42">
        <f>VLOOKUP(D83,Q1:R9,2,FALSE)</f>
        <v>4</v>
      </c>
      <c r="N83" s="42">
        <f>M83*L83</f>
        <v>2.4</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88</v>
      </c>
      <c r="C85" s="4"/>
      <c r="D85" s="54" t="s">
        <v>12</v>
      </c>
      <c r="E85" s="4"/>
      <c r="F85" s="4" t="str">
        <f>#REF!*#REF!</f>
        <v>#REF!</v>
      </c>
      <c r="G85" s="4" t="str">
        <f>IF(#REF!&gt;=0,10*#REF!,0)</f>
        <v>#REF!</v>
      </c>
      <c r="H85" s="4"/>
      <c r="I85" s="55" t="s">
        <v>89</v>
      </c>
      <c r="J85" s="4"/>
      <c r="K85" s="40">
        <v>3.0</v>
      </c>
      <c r="L85" s="41">
        <f>K85/K117</f>
        <v>0.6</v>
      </c>
      <c r="M85" s="42">
        <f>VLOOKUP(D85,Q1:R9,2,FALSE)</f>
        <v>5</v>
      </c>
      <c r="N85" s="42">
        <f>M85*L85</f>
        <v>3</v>
      </c>
      <c r="O85" s="42">
        <f>IF(M85=0,0,L85*MAX(R2:R8))</f>
        <v>3</v>
      </c>
    </row>
    <row r="86" ht="12.0" customHeight="1">
      <c r="B86" s="49"/>
      <c r="C86" s="4"/>
      <c r="D86" s="43"/>
      <c r="E86" s="4"/>
      <c r="F86" s="4"/>
      <c r="G86" s="4"/>
      <c r="H86" s="4"/>
      <c r="I86" s="4"/>
      <c r="J86" s="4"/>
      <c r="K86" s="40"/>
      <c r="L86" s="41"/>
      <c r="M86" s="42"/>
      <c r="N86" s="42"/>
      <c r="O86" s="42"/>
    </row>
    <row r="87" ht="15.0" customHeight="1">
      <c r="A87" s="32" t="s">
        <v>90</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91</v>
      </c>
      <c r="C89" s="4"/>
      <c r="D89" s="54" t="s">
        <v>6</v>
      </c>
      <c r="E89" s="4"/>
      <c r="F89" s="4" t="str">
        <f>#REF!*#REF!</f>
        <v>#REF!</v>
      </c>
      <c r="G89" s="4" t="str">
        <f>IF(#REF!&gt;=0,10*#REF!,0)</f>
        <v>#REF!</v>
      </c>
      <c r="H89" s="4"/>
      <c r="I89" s="55" t="s">
        <v>92</v>
      </c>
      <c r="J89" s="4"/>
      <c r="K89" s="40">
        <v>5.0</v>
      </c>
      <c r="L89" s="41">
        <f>K89/K117</f>
        <v>1</v>
      </c>
      <c r="M89" s="42">
        <f>VLOOKUP(D89,Q1:R9,2,FALSE)</f>
        <v>2</v>
      </c>
      <c r="N89" s="42">
        <f>M89*L89</f>
        <v>2</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93</v>
      </c>
      <c r="C91" s="4"/>
      <c r="D91" s="54" t="s">
        <v>2</v>
      </c>
      <c r="E91" s="4"/>
      <c r="F91" s="4" t="str">
        <f>#REF!*#REF!</f>
        <v>#REF!</v>
      </c>
      <c r="G91" s="4" t="str">
        <f>IF(#REF!&gt;=0,10*#REF!,0)</f>
        <v>#REF!</v>
      </c>
      <c r="H91" s="4"/>
      <c r="I91" s="55" t="s">
        <v>94</v>
      </c>
      <c r="J91" s="4"/>
      <c r="K91" s="40">
        <v>2.0</v>
      </c>
      <c r="L91" s="41">
        <f>K91/K117</f>
        <v>0.4</v>
      </c>
      <c r="M91" s="42">
        <f>VLOOKUP(D91,Q1:R9,2,FALSE)</f>
        <v>1</v>
      </c>
      <c r="N91" s="42">
        <f>M91*L91</f>
        <v>0.4</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95</v>
      </c>
      <c r="C93" s="4"/>
      <c r="D93" s="54" t="s">
        <v>11</v>
      </c>
      <c r="E93" s="4"/>
      <c r="F93" s="4" t="str">
        <f>#REF!*#REF!</f>
        <v>#REF!</v>
      </c>
      <c r="G93" s="4" t="str">
        <f>IF(#REF!&gt;=0,10*#REF!,0)</f>
        <v>#REF!</v>
      </c>
      <c r="H93" s="4"/>
      <c r="I93" s="55" t="s">
        <v>96</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97</v>
      </c>
      <c r="C95" s="4"/>
      <c r="D95" s="54" t="s">
        <v>6</v>
      </c>
      <c r="E95" s="4"/>
      <c r="F95" s="4" t="str">
        <f>#REF!*#REF!</f>
        <v>#REF!</v>
      </c>
      <c r="G95" s="4" t="str">
        <f>IF(#REF!&gt;=0,10*#REF!,0)</f>
        <v>#REF!</v>
      </c>
      <c r="H95" s="4"/>
      <c r="I95" s="55" t="s">
        <v>98</v>
      </c>
      <c r="J95" s="4"/>
      <c r="K95" s="40">
        <v>3.0</v>
      </c>
      <c r="L95" s="41">
        <f>K95/K117</f>
        <v>0.6</v>
      </c>
      <c r="M95" s="42">
        <f>VLOOKUP(D95,Q1:R9,2,FALSE)</f>
        <v>2</v>
      </c>
      <c r="N95" s="42">
        <f>M95*L95</f>
        <v>1.2</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99</v>
      </c>
      <c r="C97" s="4"/>
      <c r="D97" s="54" t="s">
        <v>2</v>
      </c>
      <c r="E97" s="4"/>
      <c r="F97" s="4" t="str">
        <f>#REF!*#REF!</f>
        <v>#REF!</v>
      </c>
      <c r="G97" s="4" t="str">
        <f>IF(#REF!&gt;=0,10*#REF!,0)</f>
        <v>#REF!</v>
      </c>
      <c r="H97" s="4"/>
      <c r="I97" s="55" t="s">
        <v>100</v>
      </c>
      <c r="J97" s="4"/>
      <c r="K97" s="40">
        <v>3.0</v>
      </c>
      <c r="L97" s="41">
        <f>K97/K117</f>
        <v>0.6</v>
      </c>
      <c r="M97" s="42">
        <f>VLOOKUP(D97,Q1:R9,2,FALSE)</f>
        <v>1</v>
      </c>
      <c r="N97" s="42">
        <f>M97*L97</f>
        <v>0.6</v>
      </c>
      <c r="O97" s="42">
        <f>IF(M97=0,0,L97*MAX(R2:R8))</f>
        <v>3</v>
      </c>
    </row>
    <row r="98" ht="12.0" customHeight="1">
      <c r="B98" s="49"/>
      <c r="C98" s="4"/>
      <c r="D98" s="43"/>
      <c r="E98" s="4"/>
      <c r="F98" s="4"/>
      <c r="G98" s="4"/>
      <c r="H98" s="4"/>
      <c r="I98" s="4"/>
      <c r="J98" s="4"/>
      <c r="K98" s="40"/>
      <c r="L98" s="41"/>
      <c r="M98" s="42"/>
      <c r="N98" s="42"/>
      <c r="O98" s="42"/>
    </row>
    <row r="99" ht="15.0" customHeight="1">
      <c r="A99" s="32" t="s">
        <v>101</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102</v>
      </c>
      <c r="C101" s="4"/>
      <c r="D101" s="54" t="s">
        <v>2</v>
      </c>
      <c r="E101" s="4"/>
      <c r="F101" s="4" t="str">
        <f>#REF!*#REF!</f>
        <v>#REF!</v>
      </c>
      <c r="G101" s="4" t="str">
        <f>IF(#REF!&gt;=0,10*#REF!,0)</f>
        <v>#REF!</v>
      </c>
      <c r="H101" s="4"/>
      <c r="I101" s="55" t="s">
        <v>103</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104</v>
      </c>
      <c r="C103" s="4"/>
      <c r="D103" s="54" t="s">
        <v>6</v>
      </c>
      <c r="E103" s="4"/>
      <c r="F103" s="4" t="str">
        <f>#REF!*#REF!</f>
        <v>#REF!</v>
      </c>
      <c r="G103" s="4" t="str">
        <f>IF(#REF!&gt;=0,10*#REF!,0)</f>
        <v>#REF!</v>
      </c>
      <c r="H103" s="4"/>
      <c r="I103" s="39"/>
      <c r="J103" s="4"/>
      <c r="K103" s="40">
        <v>3.0</v>
      </c>
      <c r="L103" s="41">
        <f>K103/K117</f>
        <v>0.6</v>
      </c>
      <c r="M103" s="42">
        <f>VLOOKUP(D103,Q1:R9,2,FALSE)</f>
        <v>2</v>
      </c>
      <c r="N103" s="42">
        <f>M103*L103</f>
        <v>1.2</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105</v>
      </c>
      <c r="C105" s="4"/>
      <c r="D105" s="54" t="s">
        <v>6</v>
      </c>
      <c r="E105" s="4"/>
      <c r="F105" s="4" t="str">
        <f>#REF!*#REF!</f>
        <v>#REF!</v>
      </c>
      <c r="G105" s="4" t="str">
        <f>IF(#REF!&gt;=0,10*#REF!,0)</f>
        <v>#REF!</v>
      </c>
      <c r="H105" s="4"/>
      <c r="I105" s="39"/>
      <c r="J105" s="4"/>
      <c r="K105" s="40">
        <v>3.0</v>
      </c>
      <c r="L105" s="41">
        <f>K105/K117</f>
        <v>0.6</v>
      </c>
      <c r="M105" s="42">
        <f>VLOOKUP(D105,Q1:R9,2,FALSE)</f>
        <v>2</v>
      </c>
      <c r="N105" s="42">
        <f>M105*L105</f>
        <v>1.2</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106</v>
      </c>
      <c r="C107" s="4"/>
      <c r="D107" s="54" t="s">
        <v>11</v>
      </c>
      <c r="E107" s="4"/>
      <c r="F107" s="4" t="str">
        <f>#REF!*#REF!</f>
        <v>#REF!</v>
      </c>
      <c r="G107" s="4" t="str">
        <f>IF(#REF!&gt;=0,10*#REF!,0)</f>
        <v>#REF!</v>
      </c>
      <c r="H107" s="4"/>
      <c r="I107" s="55" t="s">
        <v>107</v>
      </c>
      <c r="J107" s="4"/>
      <c r="K107" s="40">
        <v>2.0</v>
      </c>
      <c r="L107" s="41">
        <f>K107/K117</f>
        <v>0.4</v>
      </c>
      <c r="M107" s="42">
        <f>VLOOKUP(D107,Q1:R9,2,FALSE)</f>
        <v>4</v>
      </c>
      <c r="N107" s="42">
        <f>M107*L107</f>
        <v>1.6</v>
      </c>
      <c r="O107" s="42">
        <f>IF(M107=0,0,L107*MAX(R2:R8))</f>
        <v>2</v>
      </c>
    </row>
    <row r="108" ht="12.0" customHeight="1">
      <c r="B108" s="49"/>
      <c r="C108" s="4"/>
      <c r="D108" s="43"/>
      <c r="E108" s="4"/>
      <c r="F108" s="4"/>
      <c r="G108" s="4"/>
      <c r="H108" s="4"/>
      <c r="I108" s="4"/>
      <c r="J108" s="4"/>
      <c r="K108" s="40"/>
      <c r="L108" s="41"/>
      <c r="M108" s="42"/>
      <c r="N108" s="42"/>
      <c r="O108" s="42"/>
    </row>
    <row r="109" ht="15.0" customHeight="1">
      <c r="A109" s="32" t="s">
        <v>108</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109</v>
      </c>
      <c r="C111" s="20"/>
      <c r="D111" s="54" t="s">
        <v>11</v>
      </c>
      <c r="E111" s="20"/>
      <c r="F111" s="20" t="str">
        <f>#REF!*#REF!</f>
        <v>#REF!</v>
      </c>
      <c r="G111" s="20" t="str">
        <f>IF(#REF!&gt;=0,10*#REF!,0)</f>
        <v>#REF!</v>
      </c>
      <c r="H111" s="20"/>
      <c r="I111" s="55" t="s">
        <v>110</v>
      </c>
      <c r="J111" s="20"/>
      <c r="K111" s="29">
        <v>4.0</v>
      </c>
      <c r="L111" s="56">
        <f>K111/K117</f>
        <v>0.8</v>
      </c>
      <c r="M111" s="57">
        <f>VLOOKUP(D111,Q1:R9,2,FALSE)</f>
        <v>4</v>
      </c>
      <c r="N111" s="57">
        <f>M111*L111</f>
        <v>3.2</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111</v>
      </c>
      <c r="C113" s="20"/>
      <c r="D113" s="54" t="s">
        <v>11</v>
      </c>
      <c r="E113" s="20"/>
      <c r="F113" s="20" t="str">
        <f>#REF!*#REF!</f>
        <v>#REF!</v>
      </c>
      <c r="G113" s="20" t="str">
        <f>IF(#REF!&gt;=0,10*#REF!,0)</f>
        <v>#REF!</v>
      </c>
      <c r="H113" s="20"/>
      <c r="I113" s="39"/>
      <c r="J113" s="20"/>
      <c r="K113" s="29">
        <v>4.0</v>
      </c>
      <c r="L113" s="56">
        <f>K113/K117</f>
        <v>0.8</v>
      </c>
      <c r="M113" s="57">
        <f>VLOOKUP(D113,Q1:R9,2,FALSE)</f>
        <v>4</v>
      </c>
      <c r="N113" s="57">
        <f>M113*L113</f>
        <v>3.2</v>
      </c>
      <c r="O113" s="57">
        <f>IF(M113=0,0,L113*MAX(R2:R8))</f>
        <v>4</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112</v>
      </c>
      <c r="C115" s="20"/>
      <c r="D115" s="54" t="s">
        <v>6</v>
      </c>
      <c r="E115" s="20"/>
      <c r="F115" s="20" t="str">
        <f>#REF!*#REF!</f>
        <v>#REF!</v>
      </c>
      <c r="G115" s="20" t="str">
        <f>IF(#REF!&gt;=0,10*#REF!,0)</f>
        <v>#REF!</v>
      </c>
      <c r="H115" s="20"/>
      <c r="I115" s="55" t="s">
        <v>113</v>
      </c>
      <c r="J115" s="20"/>
      <c r="K115" s="29">
        <v>3.0</v>
      </c>
      <c r="L115" s="56">
        <f>K115/K117</f>
        <v>0.6</v>
      </c>
      <c r="M115" s="57">
        <f>VLOOKUP(D115,Q1:R9,2,FALSE)</f>
        <v>2</v>
      </c>
      <c r="N115" s="57">
        <f>M115*L115</f>
        <v>1.2</v>
      </c>
      <c r="O115" s="57">
        <f>IF(M115=0,0,L115*MAX(R2:R8))</f>
        <v>3</v>
      </c>
      <c r="P115" s="20"/>
      <c r="Q115" s="20"/>
      <c r="R115" s="20"/>
      <c r="S115" s="20"/>
      <c r="T115" s="20"/>
      <c r="U115" s="20"/>
      <c r="V115" s="20"/>
      <c r="W115" s="20"/>
      <c r="X115" s="20"/>
      <c r="Y115" s="20"/>
      <c r="Z115" s="20"/>
    </row>
    <row r="116" ht="12.0" customHeight="1">
      <c r="B116" s="59"/>
      <c r="C116" s="4"/>
      <c r="D116" s="43"/>
      <c r="E116" s="4"/>
      <c r="F116" s="4"/>
      <c r="G116" s="4"/>
      <c r="H116" s="4"/>
      <c r="I116" s="4"/>
      <c r="J116" s="4"/>
      <c r="K116" s="60"/>
      <c r="L116" s="60"/>
      <c r="M116" s="60"/>
      <c r="N116" s="61"/>
      <c r="O116" s="61"/>
    </row>
    <row r="117" ht="24.0" customHeight="1">
      <c r="A117" s="62" t="s">
        <v>114</v>
      </c>
      <c r="B117" s="63"/>
      <c r="C117" s="64"/>
      <c r="D117" s="65">
        <f>IF(ISERR((N117/O117)*100),"",(N117/O117)*100)</f>
        <v>66.11111111</v>
      </c>
      <c r="E117" s="66"/>
      <c r="F117" s="66"/>
      <c r="G117" s="66"/>
      <c r="H117" s="67" t="str">
        <f>IF(D117="","","-")</f>
        <v>-</v>
      </c>
      <c r="I117" s="68" t="str">
        <f>VLOOKUP(J117,'Rating ranges'!A2:B7,2,TRUE)</f>
        <v>Moderate</v>
      </c>
      <c r="J117" s="69">
        <f>IF(D117="",0,D117)</f>
        <v>66.11111111</v>
      </c>
      <c r="K117" s="60">
        <f>MAX(K9:K115)</f>
        <v>5</v>
      </c>
      <c r="L117" s="60"/>
      <c r="M117" s="60"/>
      <c r="N117" s="61">
        <f t="shared" ref="N117:O117" si="1">SUM(N9:N115)</f>
        <v>95.2</v>
      </c>
      <c r="O117" s="61">
        <f t="shared" si="1"/>
        <v>144</v>
      </c>
    </row>
    <row r="118" ht="13.5" customHeight="1">
      <c r="D118" s="33"/>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3"/>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5"/>
    <col customWidth="1" min="3" max="3" width="13.5"/>
    <col customWidth="1" min="4" max="6" width="8.88"/>
    <col customWidth="1" min="7" max="26" width="10.0"/>
  </cols>
  <sheetData>
    <row r="1" ht="22.5" customHeight="1">
      <c r="A1" s="1" t="s">
        <v>115</v>
      </c>
      <c r="B1" s="2"/>
      <c r="C1" s="3"/>
    </row>
    <row r="2" ht="15.0" customHeight="1">
      <c r="B2" s="59"/>
      <c r="C2" s="32" t="s">
        <v>116</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2.5" customHeight="1">
      <c r="A4" s="84">
        <v>1.0</v>
      </c>
      <c r="B4" s="85" t="s">
        <v>117</v>
      </c>
      <c r="C4" s="86" t="s">
        <v>118</v>
      </c>
    </row>
    <row r="5" ht="39.0" customHeight="1">
      <c r="A5" s="84">
        <f t="shared" ref="A5:A8" si="1">A4+1</f>
        <v>2</v>
      </c>
      <c r="B5" s="85" t="s">
        <v>119</v>
      </c>
      <c r="C5" s="86" t="s">
        <v>118</v>
      </c>
    </row>
    <row r="6" ht="39.0" customHeight="1">
      <c r="A6" s="84">
        <f t="shared" si="1"/>
        <v>3</v>
      </c>
      <c r="B6" s="85" t="s">
        <v>120</v>
      </c>
      <c r="C6" s="86" t="s">
        <v>121</v>
      </c>
    </row>
    <row r="7" ht="39.0" customHeight="1">
      <c r="A7" s="84">
        <f t="shared" si="1"/>
        <v>4</v>
      </c>
      <c r="B7" s="85" t="s">
        <v>122</v>
      </c>
      <c r="C7" s="86" t="s">
        <v>123</v>
      </c>
    </row>
    <row r="8" ht="39.0" customHeight="1">
      <c r="A8" s="84">
        <f t="shared" si="1"/>
        <v>5</v>
      </c>
      <c r="B8" s="85" t="s">
        <v>124</v>
      </c>
      <c r="C8" s="86" t="s">
        <v>123</v>
      </c>
    </row>
    <row r="9" ht="12.75" customHeight="1">
      <c r="B9" s="49"/>
      <c r="C9" s="20"/>
    </row>
    <row r="10" ht="24.75" customHeight="1">
      <c r="A10" s="83"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9.0" customHeight="1">
      <c r="A11" s="84">
        <f>A8+1</f>
        <v>6</v>
      </c>
      <c r="B11" s="85" t="s">
        <v>125</v>
      </c>
      <c r="C11" s="86" t="s">
        <v>123</v>
      </c>
    </row>
    <row r="12" ht="39.0" customHeight="1">
      <c r="A12" s="84">
        <f t="shared" ref="A12:A13" si="2">A11+1</f>
        <v>7</v>
      </c>
      <c r="B12" s="85" t="s">
        <v>126</v>
      </c>
      <c r="C12" s="86" t="s">
        <v>121</v>
      </c>
    </row>
    <row r="13" ht="39.0" customHeight="1">
      <c r="A13" s="84">
        <f t="shared" si="2"/>
        <v>8</v>
      </c>
      <c r="B13" s="85" t="s">
        <v>127</v>
      </c>
      <c r="C13" s="86" t="s">
        <v>123</v>
      </c>
    </row>
    <row r="14" ht="12.75" customHeight="1">
      <c r="B14" s="49"/>
      <c r="C14" s="20"/>
    </row>
    <row r="15" ht="24.75" customHeight="1">
      <c r="A15" s="83"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9.0" customHeight="1">
      <c r="A16" s="84">
        <f>A13+1</f>
        <v>9</v>
      </c>
      <c r="B16" s="85" t="s">
        <v>128</v>
      </c>
      <c r="C16" s="86" t="s">
        <v>129</v>
      </c>
    </row>
    <row r="17" ht="52.5" customHeight="1">
      <c r="A17" s="84">
        <f t="shared" ref="A17:A24" si="3">A16+1</f>
        <v>10</v>
      </c>
      <c r="B17" s="85" t="s">
        <v>130</v>
      </c>
      <c r="C17" s="86" t="s">
        <v>121</v>
      </c>
    </row>
    <row r="18" ht="39.0" customHeight="1">
      <c r="A18" s="84">
        <f t="shared" si="3"/>
        <v>11</v>
      </c>
      <c r="B18" s="85" t="s">
        <v>131</v>
      </c>
      <c r="C18" s="86" t="s">
        <v>123</v>
      </c>
    </row>
    <row r="19" ht="52.5" customHeight="1">
      <c r="A19" s="84">
        <f t="shared" si="3"/>
        <v>12</v>
      </c>
      <c r="B19" s="85" t="s">
        <v>132</v>
      </c>
      <c r="C19" s="86" t="s">
        <v>118</v>
      </c>
    </row>
    <row r="20" ht="52.5" customHeight="1">
      <c r="A20" s="84">
        <f t="shared" si="3"/>
        <v>13</v>
      </c>
      <c r="B20" s="85" t="s">
        <v>133</v>
      </c>
      <c r="C20" s="86" t="s">
        <v>123</v>
      </c>
    </row>
    <row r="21" ht="39.0" customHeight="1">
      <c r="A21" s="84">
        <f t="shared" si="3"/>
        <v>14</v>
      </c>
      <c r="B21" s="85" t="s">
        <v>134</v>
      </c>
      <c r="C21" s="86" t="s">
        <v>121</v>
      </c>
    </row>
    <row r="22" ht="26.25" customHeight="1">
      <c r="A22" s="84">
        <f t="shared" si="3"/>
        <v>15</v>
      </c>
      <c r="B22" s="85" t="s">
        <v>135</v>
      </c>
      <c r="C22" s="86" t="s">
        <v>129</v>
      </c>
    </row>
    <row r="23" ht="26.25" customHeight="1">
      <c r="A23" s="84">
        <f t="shared" si="3"/>
        <v>16</v>
      </c>
      <c r="B23" s="85" t="s">
        <v>136</v>
      </c>
      <c r="C23" s="86" t="s">
        <v>129</v>
      </c>
    </row>
    <row r="24" ht="26.25" customHeight="1">
      <c r="A24" s="84">
        <f t="shared" si="3"/>
        <v>17</v>
      </c>
      <c r="B24" s="85" t="s">
        <v>137</v>
      </c>
      <c r="C24" s="86" t="s">
        <v>138</v>
      </c>
    </row>
    <row r="25" ht="12.75" customHeight="1">
      <c r="B25" s="49"/>
      <c r="C25" s="20"/>
    </row>
    <row r="26" ht="24.75" customHeight="1">
      <c r="A26" s="83"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9.0" customHeight="1">
      <c r="A27" s="84">
        <f>A24+1</f>
        <v>18</v>
      </c>
      <c r="B27" s="85" t="s">
        <v>139</v>
      </c>
      <c r="C27" s="86" t="s">
        <v>121</v>
      </c>
    </row>
    <row r="28" ht="39.0" customHeight="1">
      <c r="A28" s="84">
        <f t="shared" ref="A28:A30" si="4">A27+1</f>
        <v>19</v>
      </c>
      <c r="B28" s="85" t="s">
        <v>140</v>
      </c>
      <c r="C28" s="86" t="s">
        <v>121</v>
      </c>
    </row>
    <row r="29" ht="39.0" customHeight="1">
      <c r="A29" s="84">
        <f t="shared" si="4"/>
        <v>20</v>
      </c>
      <c r="B29" s="85" t="s">
        <v>141</v>
      </c>
      <c r="C29" s="86" t="s">
        <v>129</v>
      </c>
    </row>
    <row r="30" ht="39.0" customHeight="1">
      <c r="A30" s="84">
        <f t="shared" si="4"/>
        <v>21</v>
      </c>
      <c r="B30" s="85" t="s">
        <v>142</v>
      </c>
      <c r="C30" s="86" t="s">
        <v>121</v>
      </c>
    </row>
    <row r="31" ht="12.75" customHeight="1">
      <c r="B31" s="49"/>
      <c r="C31" s="20"/>
    </row>
    <row r="32" ht="24.75" customHeight="1">
      <c r="A32" s="83" t="s">
        <v>63</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9.0" customHeight="1">
      <c r="A33" s="84">
        <f>A30+1</f>
        <v>22</v>
      </c>
      <c r="B33" s="85" t="s">
        <v>143</v>
      </c>
      <c r="C33" s="86" t="s">
        <v>121</v>
      </c>
    </row>
    <row r="34" ht="52.5" customHeight="1">
      <c r="A34" s="84">
        <f t="shared" ref="A34:A35" si="5">A33+1</f>
        <v>23</v>
      </c>
      <c r="B34" s="85" t="s">
        <v>144</v>
      </c>
      <c r="C34" s="86" t="s">
        <v>123</v>
      </c>
    </row>
    <row r="35" ht="39.0" customHeight="1">
      <c r="A35" s="84">
        <f t="shared" si="5"/>
        <v>24</v>
      </c>
      <c r="B35" s="85" t="s">
        <v>145</v>
      </c>
      <c r="C35" s="86" t="s">
        <v>138</v>
      </c>
    </row>
    <row r="36" ht="12.75" customHeight="1">
      <c r="B36" s="49"/>
      <c r="C36" s="20"/>
    </row>
    <row r="37" ht="24.75" customHeight="1">
      <c r="A37" s="83" t="s">
        <v>70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9.0" customHeight="1">
      <c r="A38" s="84">
        <f>A35+1</f>
        <v>25</v>
      </c>
      <c r="B38" s="85" t="s">
        <v>146</v>
      </c>
      <c r="C38" s="86" t="s">
        <v>123</v>
      </c>
    </row>
    <row r="39" ht="52.5" customHeight="1">
      <c r="A39" s="84">
        <f t="shared" ref="A39:A42" si="6">A38+1</f>
        <v>26</v>
      </c>
      <c r="B39" s="85" t="s">
        <v>147</v>
      </c>
      <c r="C39" s="86" t="s">
        <v>129</v>
      </c>
    </row>
    <row r="40" ht="39.0" customHeight="1">
      <c r="A40" s="84">
        <f t="shared" si="6"/>
        <v>27</v>
      </c>
      <c r="B40" s="85" t="s">
        <v>148</v>
      </c>
      <c r="C40" s="86" t="s">
        <v>129</v>
      </c>
    </row>
    <row r="41" ht="66.0" customHeight="1">
      <c r="A41" s="84">
        <f t="shared" si="6"/>
        <v>28</v>
      </c>
      <c r="B41" s="85" t="s">
        <v>149</v>
      </c>
      <c r="C41" s="86" t="s">
        <v>123</v>
      </c>
    </row>
    <row r="42" ht="39.0" customHeight="1">
      <c r="A42" s="84">
        <f t="shared" si="6"/>
        <v>29</v>
      </c>
      <c r="B42" s="85" t="s">
        <v>150</v>
      </c>
      <c r="C42" s="86" t="s">
        <v>123</v>
      </c>
    </row>
    <row r="43" ht="12.75" customHeight="1">
      <c r="B43" s="49"/>
      <c r="C43" s="20"/>
    </row>
    <row r="44" ht="24.75" customHeight="1">
      <c r="A44" s="83" t="s">
        <v>81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9.0" customHeight="1">
      <c r="A45" s="84">
        <f>A42+1</f>
        <v>30</v>
      </c>
      <c r="B45" s="85" t="s">
        <v>151</v>
      </c>
      <c r="C45" s="86" t="s">
        <v>121</v>
      </c>
    </row>
    <row r="46" ht="39.0" customHeight="1">
      <c r="A46" s="84">
        <f t="shared" ref="A46:A48" si="7">A45+1</f>
        <v>31</v>
      </c>
      <c r="B46" s="85" t="s">
        <v>152</v>
      </c>
      <c r="C46" s="86" t="s">
        <v>123</v>
      </c>
    </row>
    <row r="47" ht="52.5" customHeight="1">
      <c r="A47" s="84">
        <f t="shared" si="7"/>
        <v>32</v>
      </c>
      <c r="B47" s="85" t="s">
        <v>153</v>
      </c>
      <c r="C47" s="86" t="s">
        <v>123</v>
      </c>
    </row>
    <row r="48" ht="26.25" customHeight="1">
      <c r="A48" s="84">
        <f t="shared" si="7"/>
        <v>33</v>
      </c>
      <c r="B48" s="85" t="s">
        <v>154</v>
      </c>
      <c r="C48" s="86" t="s">
        <v>123</v>
      </c>
    </row>
    <row r="49" ht="12.75" customHeight="1">
      <c r="B49" s="49"/>
      <c r="C49" s="20"/>
    </row>
    <row r="50" ht="24.75" customHeight="1">
      <c r="A50" s="83" t="s">
        <v>90</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2.5" customHeight="1">
      <c r="A51" s="84">
        <f>A48+1</f>
        <v>34</v>
      </c>
      <c r="B51" s="85" t="s">
        <v>155</v>
      </c>
      <c r="C51" s="86" t="s">
        <v>118</v>
      </c>
    </row>
    <row r="52" ht="39.0" customHeight="1">
      <c r="A52" s="84">
        <f t="shared" ref="A52:A55" si="8">A51+1</f>
        <v>35</v>
      </c>
      <c r="B52" s="85" t="s">
        <v>156</v>
      </c>
      <c r="C52" s="86" t="s">
        <v>129</v>
      </c>
    </row>
    <row r="53" ht="26.25" customHeight="1">
      <c r="A53" s="84">
        <f t="shared" si="8"/>
        <v>36</v>
      </c>
      <c r="B53" s="85" t="s">
        <v>157</v>
      </c>
      <c r="C53" s="86" t="s">
        <v>121</v>
      </c>
    </row>
    <row r="54" ht="39.0" customHeight="1">
      <c r="A54" s="84">
        <f t="shared" si="8"/>
        <v>37</v>
      </c>
      <c r="B54" s="85" t="s">
        <v>158</v>
      </c>
      <c r="C54" s="86" t="s">
        <v>123</v>
      </c>
    </row>
    <row r="55" ht="26.25" customHeight="1">
      <c r="A55" s="84">
        <f t="shared" si="8"/>
        <v>38</v>
      </c>
      <c r="B55" s="85" t="s">
        <v>159</v>
      </c>
      <c r="C55" s="86" t="s">
        <v>123</v>
      </c>
    </row>
    <row r="56" ht="12.75" customHeight="1">
      <c r="B56" s="49"/>
      <c r="C56" s="20"/>
    </row>
    <row r="57" ht="24.75" customHeight="1">
      <c r="A57" s="83" t="s">
        <v>101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2.5" customHeight="1">
      <c r="A58" s="84">
        <f>A55+1</f>
        <v>39</v>
      </c>
      <c r="B58" s="85" t="s">
        <v>160</v>
      </c>
      <c r="C58" s="86" t="s">
        <v>121</v>
      </c>
    </row>
    <row r="59" ht="39.0" customHeight="1">
      <c r="A59" s="84">
        <f t="shared" ref="A59:A61" si="9">A58+1</f>
        <v>40</v>
      </c>
      <c r="B59" s="85" t="s">
        <v>161</v>
      </c>
      <c r="C59" s="86" t="s">
        <v>123</v>
      </c>
    </row>
    <row r="60" ht="52.5" customHeight="1">
      <c r="A60" s="84">
        <f t="shared" si="9"/>
        <v>41</v>
      </c>
      <c r="B60" s="85" t="s">
        <v>162</v>
      </c>
      <c r="C60" s="86" t="s">
        <v>123</v>
      </c>
    </row>
    <row r="61" ht="39.0" customHeight="1">
      <c r="A61" s="84">
        <f t="shared" si="9"/>
        <v>42</v>
      </c>
      <c r="B61" s="85" t="s">
        <v>163</v>
      </c>
      <c r="C61" s="86" t="s">
        <v>129</v>
      </c>
    </row>
    <row r="62" ht="12.75" customHeight="1">
      <c r="B62" s="49"/>
      <c r="C62" s="20"/>
    </row>
    <row r="63" ht="24.75" customHeight="1">
      <c r="A63" s="83" t="s">
        <v>108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2.5" customHeight="1">
      <c r="A64" s="84">
        <f>A61+1</f>
        <v>43</v>
      </c>
      <c r="B64" s="85" t="s">
        <v>164</v>
      </c>
      <c r="C64" s="86" t="s">
        <v>121</v>
      </c>
    </row>
    <row r="65" ht="26.25" customHeight="1">
      <c r="A65" s="84">
        <f t="shared" ref="A65:A66" si="10">A64+1</f>
        <v>44</v>
      </c>
      <c r="B65" s="85" t="s">
        <v>165</v>
      </c>
      <c r="C65" s="86" t="s">
        <v>123</v>
      </c>
    </row>
    <row r="66" ht="52.5" customHeight="1">
      <c r="A66" s="84">
        <f t="shared" si="10"/>
        <v>45</v>
      </c>
      <c r="B66" s="85" t="s">
        <v>166</v>
      </c>
      <c r="C66" s="86" t="s">
        <v>123</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6.5"/>
    <col customWidth="1" min="3" max="3" width="8.88"/>
    <col customWidth="1" min="4" max="4" width="5.5"/>
    <col customWidth="1" min="5" max="5" width="4.63"/>
    <col customWidth="1" min="6" max="6" width="5.63"/>
    <col customWidth="1" min="7" max="26" width="10.0"/>
  </cols>
  <sheetData>
    <row r="1" ht="12.75" customHeight="1">
      <c r="A1" s="87" t="s">
        <v>167</v>
      </c>
      <c r="B1" s="87" t="s">
        <v>168</v>
      </c>
      <c r="C1" s="87" t="s">
        <v>169</v>
      </c>
    </row>
    <row r="2" ht="12.75" customHeight="1">
      <c r="A2" s="88">
        <v>0.0</v>
      </c>
      <c r="B2" s="89" t="str">
        <f>""</f>
        <v/>
      </c>
    </row>
    <row r="3" ht="12.75" customHeight="1">
      <c r="A3" s="88">
        <v>1.0</v>
      </c>
      <c r="B3" s="89" t="s">
        <v>57</v>
      </c>
      <c r="C3" s="90" t="s">
        <v>170</v>
      </c>
      <c r="D3" s="91">
        <f>A4</f>
        <v>29</v>
      </c>
    </row>
    <row r="4" ht="12.75" customHeight="1">
      <c r="A4" s="88">
        <v>29.0</v>
      </c>
      <c r="B4" s="11" t="s">
        <v>6</v>
      </c>
      <c r="C4" s="11" t="s">
        <v>171</v>
      </c>
      <c r="D4" s="91">
        <f t="shared" ref="D4:D7" si="1">A4</f>
        <v>29</v>
      </c>
      <c r="E4" s="92" t="s">
        <v>172</v>
      </c>
      <c r="F4" s="91">
        <f t="shared" ref="F4:F6" si="2">A5</f>
        <v>49</v>
      </c>
    </row>
    <row r="5" ht="12.75" customHeight="1">
      <c r="A5" s="88">
        <v>49.0</v>
      </c>
      <c r="B5" s="11" t="s">
        <v>7</v>
      </c>
      <c r="C5" s="11" t="s">
        <v>171</v>
      </c>
      <c r="D5" s="91">
        <f t="shared" si="1"/>
        <v>49</v>
      </c>
      <c r="E5" s="92" t="s">
        <v>172</v>
      </c>
      <c r="F5" s="91">
        <f t="shared" si="2"/>
        <v>69</v>
      </c>
    </row>
    <row r="6" ht="12.75" customHeight="1">
      <c r="A6" s="88">
        <v>69.0</v>
      </c>
      <c r="B6" s="11" t="s">
        <v>11</v>
      </c>
      <c r="C6" s="11" t="s">
        <v>171</v>
      </c>
      <c r="D6" s="91">
        <f t="shared" si="1"/>
        <v>69</v>
      </c>
      <c r="E6" s="92" t="s">
        <v>172</v>
      </c>
      <c r="F6" s="91">
        <f t="shared" si="2"/>
        <v>89</v>
      </c>
    </row>
    <row r="7" ht="12.75" customHeight="1">
      <c r="A7" s="88">
        <v>89.0</v>
      </c>
      <c r="B7" s="11" t="s">
        <v>12</v>
      </c>
      <c r="C7" s="90" t="s">
        <v>173</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