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iduNetdiskWorkspace\vs experiment\finance\"/>
    </mc:Choice>
  </mc:AlternateContent>
  <xr:revisionPtr revIDLastSave="0" documentId="13_ncr:1_{917DA4CB-D15D-44FD-9E0C-5B2511FB97A1}" xr6:coauthVersionLast="47" xr6:coauthVersionMax="47" xr10:uidLastSave="{00000000-0000-0000-0000-000000000000}"/>
  <bookViews>
    <workbookView xWindow="28680" yWindow="-120" windowWidth="29040" windowHeight="15840" activeTab="1" xr2:uid="{5FAD5271-91EF-4EF1-A360-92318C858C58}"/>
  </bookViews>
  <sheets>
    <sheet name="Sheet1" sheetId="4" r:id="rId1"/>
    <sheet name="Q1" sheetId="1" r:id="rId2"/>
    <sheet name="Q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12" i="1"/>
  <c r="L11" i="1"/>
  <c r="L9" i="1"/>
  <c r="L8" i="1"/>
  <c r="L7" i="1"/>
  <c r="L6" i="1"/>
  <c r="L5" i="1"/>
  <c r="L4" i="1"/>
  <c r="L3" i="1"/>
  <c r="L2" i="1"/>
  <c r="K3" i="1"/>
  <c r="K4" i="1"/>
  <c r="K5" i="1"/>
  <c r="K6" i="1"/>
  <c r="K7" i="1"/>
  <c r="K8" i="1"/>
  <c r="K9" i="1"/>
  <c r="K10" i="1"/>
  <c r="K11" i="1"/>
  <c r="K12" i="1"/>
  <c r="K2" i="1"/>
  <c r="E2" i="1"/>
  <c r="F3" i="1"/>
  <c r="F4" i="1"/>
  <c r="F5" i="1"/>
  <c r="F6" i="1"/>
  <c r="F7" i="1"/>
  <c r="F8" i="1"/>
  <c r="F9" i="1"/>
  <c r="F10" i="1"/>
  <c r="F11" i="1"/>
  <c r="F12" i="1"/>
  <c r="E3" i="1"/>
  <c r="G3" i="1" s="1"/>
  <c r="H3" i="1" s="1"/>
  <c r="E4" i="1"/>
  <c r="G4" i="1" s="1"/>
  <c r="H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F2" i="1"/>
  <c r="G2" i="1" l="1"/>
  <c r="H2" i="1" s="1"/>
  <c r="H5" i="1"/>
  <c r="H9" i="1"/>
  <c r="H12" i="1"/>
  <c r="H11" i="1"/>
  <c r="H7" i="1"/>
  <c r="H6" i="1"/>
  <c r="H8" i="1"/>
  <c r="H10" i="1"/>
  <c r="I2" i="1" l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</calcChain>
</file>

<file path=xl/sharedStrings.xml><?xml version="1.0" encoding="utf-8"?>
<sst xmlns="http://schemas.openxmlformats.org/spreadsheetml/2006/main" count="19" uniqueCount="19">
  <si>
    <t>Date</t>
  </si>
  <si>
    <t>Market Return (%)</t>
  </si>
  <si>
    <t>Company Return (%)</t>
  </si>
  <si>
    <t>Stocks Advancing</t>
  </si>
  <si>
    <t>Advancing Volume</t>
  </si>
  <si>
    <t>Stocks Declining</t>
  </si>
  <si>
    <t>Declining Volume</t>
  </si>
  <si>
    <t>Monday</t>
  </si>
  <si>
    <t>Tuesday</t>
  </si>
  <si>
    <t>Wednesday</t>
  </si>
  <si>
    <t>Thursday</t>
  </si>
  <si>
    <t>Friday</t>
  </si>
  <si>
    <t>eventdate</t>
    <phoneticPr fontId="1" type="noConversion"/>
  </si>
  <si>
    <t>beta</t>
    <phoneticPr fontId="1" type="noConversion"/>
  </si>
  <si>
    <t>alpha</t>
    <phoneticPr fontId="1" type="noConversion"/>
  </si>
  <si>
    <t>exp return</t>
    <phoneticPr fontId="1" type="noConversion"/>
  </si>
  <si>
    <t>AR</t>
    <phoneticPr fontId="1" type="noConversion"/>
  </si>
  <si>
    <t>CAR</t>
    <phoneticPr fontId="1" type="noConversion"/>
  </si>
  <si>
    <t>CAR%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</si>
</sst>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'Q1'!$A$2:$A$12</c:f>
              <c:numCache>
                <c:formatCode>d\-mmm</c:formatCode>
                <c:ptCount val="11"/>
                <c:pt idx="0">
                  <c:v>44837</c:v>
                </c:pt>
                <c:pt idx="1">
                  <c:v>44838</c:v>
                </c:pt>
                <c:pt idx="2">
                  <c:v>44839</c:v>
                </c:pt>
                <c:pt idx="3">
                  <c:v>44840</c:v>
                </c:pt>
                <c:pt idx="4">
                  <c:v>44841</c:v>
                </c:pt>
                <c:pt idx="5">
                  <c:v>44844</c:v>
                </c:pt>
                <c:pt idx="6">
                  <c:v>44845</c:v>
                </c:pt>
                <c:pt idx="7">
                  <c:v>44846</c:v>
                </c:pt>
                <c:pt idx="8">
                  <c:v>44847</c:v>
                </c:pt>
                <c:pt idx="9">
                  <c:v>44848</c:v>
                </c:pt>
                <c:pt idx="10">
                  <c:v>44851</c:v>
                </c:pt>
              </c:numCache>
            </c:numRef>
          </c:xVal>
          <c:yVal>
            <c:numRef>
              <c:f>'Q1'!$J$2:$J$12</c:f>
              <c:numCache>
                <c:formatCode>General</c:formatCode>
                <c:ptCount val="11"/>
                <c:pt idx="0">
                  <c:v>9.3863912515188302E-2</c:v>
                </c:pt>
                <c:pt idx="1">
                  <c:v>0.18523693803159166</c:v>
                </c:pt>
                <c:pt idx="2">
                  <c:v>-0.12588092345078994</c:v>
                </c:pt>
                <c:pt idx="3">
                  <c:v>-0.43948967193195654</c:v>
                </c:pt>
                <c:pt idx="4">
                  <c:v>0.42685297691372981</c:v>
                </c:pt>
                <c:pt idx="5">
                  <c:v>2.2832320777642767</c:v>
                </c:pt>
                <c:pt idx="6">
                  <c:v>2.3421020656136085</c:v>
                </c:pt>
                <c:pt idx="7">
                  <c:v>2.6059538274605099</c:v>
                </c:pt>
                <c:pt idx="8">
                  <c:v>2.8323207776427699</c:v>
                </c:pt>
                <c:pt idx="9">
                  <c:v>2.8212029161603884</c:v>
                </c:pt>
                <c:pt idx="10">
                  <c:v>2.9150668286755765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C-4F74-8DA9-971E832BC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652576"/>
        <c:axId val="1620653408"/>
      </c:scatterChart>
      <c:valAx>
        <c:axId val="16206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653408"/>
        <c:crosses val="autoZero"/>
        <c:crossBetween val="midCat"/>
      </c:valAx>
      <c:valAx>
        <c:axId val="16206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65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'Q1'!$A$2:$A$12</c:f>
              <c:numCache>
                <c:formatCode>d\-mmm</c:formatCode>
                <c:ptCount val="11"/>
                <c:pt idx="0">
                  <c:v>44837</c:v>
                </c:pt>
                <c:pt idx="1">
                  <c:v>44838</c:v>
                </c:pt>
                <c:pt idx="2">
                  <c:v>44839</c:v>
                </c:pt>
                <c:pt idx="3">
                  <c:v>44840</c:v>
                </c:pt>
                <c:pt idx="4">
                  <c:v>44841</c:v>
                </c:pt>
                <c:pt idx="5">
                  <c:v>44844</c:v>
                </c:pt>
                <c:pt idx="6">
                  <c:v>44845</c:v>
                </c:pt>
                <c:pt idx="7">
                  <c:v>44846</c:v>
                </c:pt>
                <c:pt idx="8">
                  <c:v>44847</c:v>
                </c:pt>
                <c:pt idx="9">
                  <c:v>44848</c:v>
                </c:pt>
                <c:pt idx="10">
                  <c:v>44851</c:v>
                </c:pt>
              </c:numCache>
            </c:numRef>
          </c:xVal>
          <c:yVal>
            <c:numRef>
              <c:f>'Q1'!$L$2:$L$12</c:f>
              <c:numCache>
                <c:formatCode>General</c:formatCode>
                <c:ptCount val="11"/>
                <c:pt idx="0">
                  <c:v>-1E-3</c:v>
                </c:pt>
                <c:pt idx="1">
                  <c:v>0</c:v>
                </c:pt>
                <c:pt idx="2">
                  <c:v>-1E-3</c:v>
                </c:pt>
                <c:pt idx="3">
                  <c:v>0</c:v>
                </c:pt>
                <c:pt idx="4">
                  <c:v>2E-3</c:v>
                </c:pt>
                <c:pt idx="5">
                  <c:v>2.1999999999999999E-2</c:v>
                </c:pt>
                <c:pt idx="6">
                  <c:v>2.1999999999999999E-2</c:v>
                </c:pt>
                <c:pt idx="7">
                  <c:v>1.9999999999999997E-2</c:v>
                </c:pt>
                <c:pt idx="8">
                  <c:v>2.0999999999999998E-2</c:v>
                </c:pt>
                <c:pt idx="9">
                  <c:v>2.3E-2</c:v>
                </c:pt>
                <c:pt idx="10">
                  <c:v>2.1999999999999999E-2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C-42F6-81EC-EFD4996D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562032"/>
        <c:axId val="836565776"/>
      </c:scatterChart>
      <c:valAx>
        <c:axId val="83656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565776"/>
        <c:crosses val="autoZero"/>
        <c:crossBetween val="midCat"/>
      </c:valAx>
      <c:valAx>
        <c:axId val="8365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56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12</xdr:row>
      <xdr:rowOff>28575</xdr:rowOff>
    </xdr:from>
    <xdr:to>
      <xdr:col>6</xdr:col>
      <xdr:colOff>523875</xdr:colOff>
      <xdr:row>27</xdr:row>
      <xdr:rowOff>57150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45AF764-C57C-4509-B3C2-4C77DC34E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80962</xdr:colOff>
      <xdr:row>12</xdr:row>
      <xdr:rowOff>19050</xdr:rowOff>
    </xdr:from>
    <xdr:to>
      <xdr:col>14</xdr:col>
      <xdr:colOff>538162</xdr:colOff>
      <xdr:row>27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2F83D7-D25E-4E04-ACF2-7298E7818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659BF-CE24-4D25-ADCF-E4E89EB02008}">
  <dimension ref="A1"/>
  <sheetViews>
    <sheetView workbookViewId="0">
      <selection activeCell="A3" sqref="A3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C667-2343-4B32-957B-97EB51C8D0E4}">
  <dimension ref="A1:L12"/>
  <sheetViews>
    <sheetView tabSelected="1" workbookViewId="0">
      <selection activeCell="R18" sqref="R18"/>
    </sheetView>
  </sheetViews>
  <sheetFormatPr defaultRowHeight="14.25" x14ac:dyDescent="0.2"/>
  <sheetData>
    <row r="1" spans="1:12" ht="28.5" x14ac:dyDescent="0.2">
      <c r="A1" s="1" t="s">
        <v>0</v>
      </c>
      <c r="B1" s="1" t="s">
        <v>1</v>
      </c>
      <c r="C1" s="1" t="s">
        <v>2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</row>
    <row r="2" spans="1:12" x14ac:dyDescent="0.2">
      <c r="A2" s="2">
        <v>44837</v>
      </c>
      <c r="B2" s="1">
        <v>4.0000000000000001E-3</v>
      </c>
      <c r="C2" s="1">
        <v>3.0000000000000001E-3</v>
      </c>
      <c r="D2" s="2">
        <v>44844</v>
      </c>
      <c r="E2">
        <f t="shared" ref="E2:E12" si="0">SLOPE(B:B,C:C)</f>
        <v>0.32503037667071683</v>
      </c>
      <c r="F2">
        <f>INTERCEPT(B:B,C:C)</f>
        <v>7.6123936816524973E-4</v>
      </c>
      <c r="G2">
        <f>E2*B2+F2</f>
        <v>2.0613608748481171E-3</v>
      </c>
      <c r="H2">
        <f t="shared" ref="H2:H4" si="1">C2-G2</f>
        <v>9.3863912515188301E-4</v>
      </c>
      <c r="I2">
        <f>H2</f>
        <v>9.3863912515188301E-4</v>
      </c>
      <c r="J2">
        <f t="shared" ref="J2:J12" si="2">I2*100</f>
        <v>9.3863912515188302E-2</v>
      </c>
      <c r="K2">
        <f>C2-B2</f>
        <v>-1E-3</v>
      </c>
      <c r="L2">
        <f>K2</f>
        <v>-1E-3</v>
      </c>
    </row>
    <row r="3" spans="1:12" x14ac:dyDescent="0.2">
      <c r="A3" s="2">
        <v>44838</v>
      </c>
      <c r="B3" s="1">
        <v>1E-3</v>
      </c>
      <c r="C3" s="1">
        <v>2E-3</v>
      </c>
      <c r="D3" s="2">
        <v>44844</v>
      </c>
      <c r="E3">
        <f t="shared" si="0"/>
        <v>0.32503037667071683</v>
      </c>
      <c r="F3">
        <f t="shared" ref="F3:F12" si="3">INTERCEPT(B:B,C:C)</f>
        <v>7.6123936816524973E-4</v>
      </c>
      <c r="G3">
        <f t="shared" ref="G3:G12" si="4">E3*B3+F3</f>
        <v>1.0862697448359665E-3</v>
      </c>
      <c r="H3">
        <f t="shared" si="1"/>
        <v>9.1373025516403353E-4</v>
      </c>
      <c r="I3">
        <f>H2+H3</f>
        <v>1.8523693803159165E-3</v>
      </c>
      <c r="J3">
        <f t="shared" si="2"/>
        <v>0.18523693803159166</v>
      </c>
      <c r="K3">
        <f t="shared" ref="K3:K12" si="5">C3-B3</f>
        <v>1E-3</v>
      </c>
      <c r="L3">
        <f>K2+K3</f>
        <v>0</v>
      </c>
    </row>
    <row r="4" spans="1:12" x14ac:dyDescent="0.2">
      <c r="A4" s="2">
        <v>44839</v>
      </c>
      <c r="B4" s="1">
        <v>-2E-3</v>
      </c>
      <c r="C4" s="1">
        <v>-3.0000000000000001E-3</v>
      </c>
      <c r="D4" s="2">
        <v>44844</v>
      </c>
      <c r="E4">
        <f t="shared" si="0"/>
        <v>0.32503037667071683</v>
      </c>
      <c r="F4">
        <f t="shared" si="3"/>
        <v>7.6123936816524973E-4</v>
      </c>
      <c r="G4">
        <f t="shared" si="4"/>
        <v>1.1117861482381607E-4</v>
      </c>
      <c r="H4">
        <f t="shared" si="1"/>
        <v>-3.111178614823816E-3</v>
      </c>
      <c r="I4">
        <f>H2+H3+H4</f>
        <v>-1.2588092345078995E-3</v>
      </c>
      <c r="J4">
        <f t="shared" si="2"/>
        <v>-0.12588092345078994</v>
      </c>
      <c r="K4">
        <f t="shared" si="5"/>
        <v>-1E-3</v>
      </c>
      <c r="L4">
        <f>K2+K3+K4</f>
        <v>-1E-3</v>
      </c>
    </row>
    <row r="5" spans="1:12" x14ac:dyDescent="0.2">
      <c r="A5" s="2">
        <v>44840</v>
      </c>
      <c r="B5" s="1">
        <v>-5.0000000000000001E-3</v>
      </c>
      <c r="C5" s="1">
        <v>-4.0000000000000001E-3</v>
      </c>
      <c r="D5" s="2">
        <v>44844</v>
      </c>
      <c r="E5">
        <f t="shared" si="0"/>
        <v>0.32503037667071683</v>
      </c>
      <c r="F5">
        <f t="shared" si="3"/>
        <v>7.6123936816524973E-4</v>
      </c>
      <c r="G5">
        <f t="shared" si="4"/>
        <v>-8.6391251518833437E-4</v>
      </c>
      <c r="H5">
        <f>C5-G5</f>
        <v>-3.1360874848116657E-3</v>
      </c>
      <c r="I5">
        <f>H2+H3+H4+H5</f>
        <v>-4.3948967193195654E-3</v>
      </c>
      <c r="J5">
        <f t="shared" si="2"/>
        <v>-0.43948967193195654</v>
      </c>
      <c r="K5">
        <f t="shared" si="5"/>
        <v>1E-3</v>
      </c>
      <c r="L5">
        <f>K3+K2+K4+K5</f>
        <v>0</v>
      </c>
    </row>
    <row r="6" spans="1:12" x14ac:dyDescent="0.2">
      <c r="A6" s="2">
        <v>44841</v>
      </c>
      <c r="B6" s="1">
        <v>1.0999999999999999E-2</v>
      </c>
      <c r="C6" s="1">
        <v>1.2999999999999999E-2</v>
      </c>
      <c r="D6" s="2">
        <v>44844</v>
      </c>
      <c r="E6">
        <f t="shared" si="0"/>
        <v>0.32503037667071683</v>
      </c>
      <c r="F6">
        <f t="shared" si="3"/>
        <v>7.6123936816524973E-4</v>
      </c>
      <c r="G6">
        <f t="shared" si="4"/>
        <v>4.3365735115431349E-3</v>
      </c>
      <c r="H6">
        <f t="shared" ref="H6:H12" si="6">C6-G6</f>
        <v>8.6634264884568636E-3</v>
      </c>
      <c r="I6">
        <f>H2+H3+H4+H6+H5</f>
        <v>4.2685297691372982E-3</v>
      </c>
      <c r="J6">
        <f t="shared" si="2"/>
        <v>0.42685297691372981</v>
      </c>
      <c r="K6">
        <f t="shared" si="5"/>
        <v>2E-3</v>
      </c>
      <c r="L6">
        <f>K2+K3+K4+K5+K6</f>
        <v>2E-3</v>
      </c>
    </row>
    <row r="7" spans="1:12" x14ac:dyDescent="0.2">
      <c r="A7" s="2">
        <v>44844</v>
      </c>
      <c r="B7" s="1">
        <v>-1E-3</v>
      </c>
      <c r="C7" s="1">
        <v>1.9E-2</v>
      </c>
      <c r="D7" s="2">
        <v>44844</v>
      </c>
      <c r="E7">
        <f t="shared" si="0"/>
        <v>0.32503037667071683</v>
      </c>
      <c r="F7">
        <f t="shared" si="3"/>
        <v>7.6123936816524973E-4</v>
      </c>
      <c r="G7">
        <f t="shared" si="4"/>
        <v>4.362089914945329E-4</v>
      </c>
      <c r="H7">
        <f t="shared" si="6"/>
        <v>1.8563791008505467E-2</v>
      </c>
      <c r="I7">
        <f>H2+H3+H4+H5+H6+H7</f>
        <v>2.2832320777642766E-2</v>
      </c>
      <c r="J7">
        <f t="shared" si="2"/>
        <v>2.2832320777642767</v>
      </c>
      <c r="K7">
        <f t="shared" si="5"/>
        <v>0.02</v>
      </c>
      <c r="L7">
        <f>K2+K3+K4+K5+K6+K7</f>
        <v>2.1999999999999999E-2</v>
      </c>
    </row>
    <row r="8" spans="1:12" x14ac:dyDescent="0.2">
      <c r="A8" s="2">
        <v>44845</v>
      </c>
      <c r="B8" s="1">
        <v>2E-3</v>
      </c>
      <c r="C8" s="1">
        <v>2E-3</v>
      </c>
      <c r="D8" s="2">
        <v>44844</v>
      </c>
      <c r="E8">
        <f t="shared" si="0"/>
        <v>0.32503037667071683</v>
      </c>
      <c r="F8">
        <f t="shared" si="3"/>
        <v>7.6123936816524973E-4</v>
      </c>
      <c r="G8">
        <f t="shared" si="4"/>
        <v>1.4113001215066835E-3</v>
      </c>
      <c r="H8">
        <f t="shared" si="6"/>
        <v>5.8869987849331654E-4</v>
      </c>
      <c r="I8">
        <f>H2+H3+H4+H5+H6+H7+H8</f>
        <v>2.3421020656136084E-2</v>
      </c>
      <c r="J8">
        <f t="shared" si="2"/>
        <v>2.3421020656136085</v>
      </c>
      <c r="K8">
        <f t="shared" si="5"/>
        <v>0</v>
      </c>
      <c r="L8">
        <f>K2+K3+K4+K5+K6+K7+K8</f>
        <v>2.1999999999999999E-2</v>
      </c>
    </row>
    <row r="9" spans="1:12" x14ac:dyDescent="0.2">
      <c r="A9" s="2">
        <v>44846</v>
      </c>
      <c r="B9" s="1">
        <v>8.0000000000000002E-3</v>
      </c>
      <c r="C9" s="1">
        <v>6.0000000000000001E-3</v>
      </c>
      <c r="D9" s="2">
        <v>44844</v>
      </c>
      <c r="E9">
        <f t="shared" si="0"/>
        <v>0.32503037667071683</v>
      </c>
      <c r="F9">
        <f t="shared" si="3"/>
        <v>7.6123936816524973E-4</v>
      </c>
      <c r="G9">
        <f t="shared" si="4"/>
        <v>3.3614823815309846E-3</v>
      </c>
      <c r="H9">
        <f t="shared" si="6"/>
        <v>2.6385176184690155E-3</v>
      </c>
      <c r="I9">
        <f>H2+H3+H5+H4+H6+H7+H8+H9</f>
        <v>2.6059538274605099E-2</v>
      </c>
      <c r="J9">
        <f t="shared" si="2"/>
        <v>2.6059538274605099</v>
      </c>
      <c r="K9">
        <f t="shared" si="5"/>
        <v>-2E-3</v>
      </c>
      <c r="L9">
        <f>K2+K3+K4+K5+K6+K7+K8+K9</f>
        <v>1.9999999999999997E-2</v>
      </c>
    </row>
    <row r="10" spans="1:12" x14ac:dyDescent="0.2">
      <c r="A10" s="2">
        <v>44847</v>
      </c>
      <c r="B10" s="1">
        <v>3.0000000000000001E-3</v>
      </c>
      <c r="C10" s="1">
        <v>4.0000000000000001E-3</v>
      </c>
      <c r="D10" s="2">
        <v>44844</v>
      </c>
      <c r="E10">
        <f t="shared" si="0"/>
        <v>0.32503037667071683</v>
      </c>
      <c r="F10">
        <f t="shared" si="3"/>
        <v>7.6123936816524973E-4</v>
      </c>
      <c r="G10">
        <f t="shared" si="4"/>
        <v>1.7363304981774003E-3</v>
      </c>
      <c r="H10">
        <f t="shared" si="6"/>
        <v>2.2636695018225998E-3</v>
      </c>
      <c r="I10">
        <f>H2+H3+H5+H4+H6+H7+H8+H9+H10</f>
        <v>2.8323207776427699E-2</v>
      </c>
      <c r="J10">
        <f t="shared" si="2"/>
        <v>2.8323207776427699</v>
      </c>
      <c r="K10">
        <f t="shared" si="5"/>
        <v>1E-3</v>
      </c>
      <c r="L10">
        <f>K2+K3+K4+K5+K6+K7+K8+K9+K10</f>
        <v>2.0999999999999998E-2</v>
      </c>
    </row>
    <row r="11" spans="1:12" x14ac:dyDescent="0.2">
      <c r="A11" s="2">
        <v>44848</v>
      </c>
      <c r="B11" s="1">
        <v>-2E-3</v>
      </c>
      <c r="C11" s="1">
        <v>0</v>
      </c>
      <c r="D11" s="2">
        <v>44844</v>
      </c>
      <c r="E11">
        <f t="shared" si="0"/>
        <v>0.32503037667071683</v>
      </c>
      <c r="F11">
        <f t="shared" si="3"/>
        <v>7.6123936816524973E-4</v>
      </c>
      <c r="G11">
        <f t="shared" si="4"/>
        <v>1.1117861482381607E-4</v>
      </c>
      <c r="H11">
        <f t="shared" si="6"/>
        <v>-1.1117861482381607E-4</v>
      </c>
      <c r="I11">
        <f>H2+H3+H4+H5+H7+H6+H8+H9+H10+H11</f>
        <v>2.8212029161603883E-2</v>
      </c>
      <c r="J11">
        <f t="shared" si="2"/>
        <v>2.8212029161603884</v>
      </c>
      <c r="K11">
        <f t="shared" si="5"/>
        <v>2E-3</v>
      </c>
      <c r="L11">
        <f>K2+K3+K4+K5+K6+K7+K8+K10+K9+K11</f>
        <v>2.3E-2</v>
      </c>
    </row>
    <row r="12" spans="1:12" x14ac:dyDescent="0.2">
      <c r="A12" s="2">
        <v>44851</v>
      </c>
      <c r="B12" s="1">
        <v>4.0000000000000001E-3</v>
      </c>
      <c r="C12" s="1">
        <v>3.0000000000000001E-3</v>
      </c>
      <c r="D12" s="2">
        <v>44844</v>
      </c>
      <c r="E12">
        <f t="shared" si="0"/>
        <v>0.32503037667071683</v>
      </c>
      <c r="F12">
        <f t="shared" si="3"/>
        <v>7.6123936816524973E-4</v>
      </c>
      <c r="G12">
        <f t="shared" si="4"/>
        <v>2.0613608748481171E-3</v>
      </c>
      <c r="H12">
        <f t="shared" si="6"/>
        <v>9.3863912515188301E-4</v>
      </c>
      <c r="I12">
        <f>H2+H3+H4+H5+H6+H7+H8+H9+H10+H11+H12</f>
        <v>2.9150668286755766E-2</v>
      </c>
      <c r="J12">
        <f t="shared" si="2"/>
        <v>2.9150668286755765</v>
      </c>
      <c r="K12">
        <f t="shared" si="5"/>
        <v>-1E-3</v>
      </c>
      <c r="L12">
        <f>K2+K3+K4+K5+K6+K7+K8+K9+K10+K11+K12</f>
        <v>2.1999999999999999E-2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43F11-B109-437F-BF74-1DFE406CC20D}">
  <dimension ref="A1:E6"/>
  <sheetViews>
    <sheetView workbookViewId="0">
      <selection activeCell="A6" sqref="A6"/>
    </sheetView>
  </sheetViews>
  <sheetFormatPr defaultRowHeight="14.25" x14ac:dyDescent="0.2"/>
  <cols>
    <col min="1" max="1" width="10.75" customWidth="1"/>
    <col min="2" max="2" width="10.25" customWidth="1"/>
    <col min="3" max="3" width="10.75" customWidth="1"/>
  </cols>
  <sheetData>
    <row r="1" spans="1:5" ht="28.5" x14ac:dyDescent="0.2">
      <c r="A1" s="3"/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">
      <c r="A2" s="3" t="s">
        <v>7</v>
      </c>
      <c r="B2" s="4">
        <v>1875</v>
      </c>
      <c r="C2" s="4">
        <v>956340</v>
      </c>
      <c r="D2" s="4">
        <v>1246</v>
      </c>
      <c r="E2" s="4">
        <v>539670</v>
      </c>
    </row>
    <row r="3" spans="1:5" x14ac:dyDescent="0.2">
      <c r="A3" s="3" t="s">
        <v>8</v>
      </c>
      <c r="B3" s="4">
        <v>1633</v>
      </c>
      <c r="C3" s="4">
        <v>839615</v>
      </c>
      <c r="D3" s="4">
        <v>1478</v>
      </c>
      <c r="E3" s="4">
        <v>745832</v>
      </c>
    </row>
    <row r="4" spans="1:5" x14ac:dyDescent="0.2">
      <c r="A4" s="3" t="s">
        <v>9</v>
      </c>
      <c r="B4" s="4">
        <v>1324</v>
      </c>
      <c r="C4" s="4">
        <v>507968</v>
      </c>
      <c r="D4" s="4">
        <v>1756</v>
      </c>
      <c r="E4" s="4">
        <v>912307</v>
      </c>
    </row>
    <row r="5" spans="1:5" x14ac:dyDescent="0.2">
      <c r="A5" s="3" t="s">
        <v>10</v>
      </c>
      <c r="B5" s="4">
        <v>2045</v>
      </c>
      <c r="C5" s="4">
        <v>1087954</v>
      </c>
      <c r="D5" s="1">
        <v>934</v>
      </c>
      <c r="E5" s="4">
        <v>421597</v>
      </c>
    </row>
    <row r="6" spans="1:5" x14ac:dyDescent="0.2">
      <c r="A6" s="3" t="s">
        <v>11</v>
      </c>
      <c r="B6" s="4">
        <v>1678</v>
      </c>
      <c r="C6" s="4">
        <v>810846</v>
      </c>
      <c r="D6" s="4">
        <v>1390</v>
      </c>
      <c r="E6" s="4">
        <v>759201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Q1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Cagri Onuk</dc:creator>
  <cp:lastModifiedBy>kusanagimotoko2502</cp:lastModifiedBy>
  <dcterms:created xsi:type="dcterms:W3CDTF">2022-11-27T05:26:50Z</dcterms:created>
  <dcterms:modified xsi:type="dcterms:W3CDTF">2022-12-11T14:55:22Z</dcterms:modified>
</cp:coreProperties>
</file>