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6"/>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65a\AC\Temp\"/>
    </mc:Choice>
  </mc:AlternateContent>
  <xr:revisionPtr revIDLastSave="0" documentId="8_{7FD87F29-D96D-490F-A99D-23BBC42E0B59}" xr6:coauthVersionLast="46" xr6:coauthVersionMax="46" xr10:uidLastSave="{00000000-0000-0000-0000-000000000000}"/>
  <bookViews>
    <workbookView xWindow="-120" yWindow="-120" windowWidth="15600" windowHeight="11760" activeTab="1" xr2:uid="{00000000-000D-0000-FFFF-FFFF00000000}"/>
  </bookViews>
  <sheets>
    <sheet name="Usability scores" sheetId="1" r:id="rId1"/>
    <sheet name="Usability guidelines" sheetId="9" r:id="rId2"/>
    <sheet name="Rating ranges" sheetId="10" r:id="rId3"/>
  </sheets>
  <definedNames>
    <definedName name="_xlnm._FilterDatabase" localSheetId="0" hidden="1">'Usability scores'!$D$9:$D$9</definedName>
    <definedName name="_xlnm.Print_Area" localSheetId="0">'Usability scores'!$A$1:$I$123</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23" i="1" l="1"/>
  <c r="A122" i="1"/>
  <c r="A121" i="1"/>
  <c r="A120" i="1"/>
  <c r="A119" i="1"/>
  <c r="M113" i="1"/>
  <c r="O113" i="1"/>
  <c r="F6" i="10"/>
  <c r="D6" i="10"/>
  <c r="F5" i="10"/>
  <c r="D5" i="10"/>
  <c r="F4" i="10"/>
  <c r="D4" i="10"/>
  <c r="D3" i="10"/>
  <c r="D7" i="10"/>
  <c r="B2" i="10"/>
  <c r="M115" i="1"/>
  <c r="K117" i="1"/>
  <c r="L115" i="1"/>
  <c r="N115" i="1"/>
  <c r="L113" i="1"/>
  <c r="N113" i="1" s="1"/>
  <c r="M31" i="1"/>
  <c r="L31" i="1"/>
  <c r="N31" i="1"/>
  <c r="M9" i="1"/>
  <c r="L9" i="1"/>
  <c r="N9" i="1"/>
  <c r="M11" i="1"/>
  <c r="L11" i="1"/>
  <c r="N11" i="1"/>
  <c r="M13" i="1"/>
  <c r="L13" i="1"/>
  <c r="N13" i="1"/>
  <c r="M15" i="1"/>
  <c r="L15" i="1"/>
  <c r="N15" i="1"/>
  <c r="M17" i="1"/>
  <c r="L17" i="1"/>
  <c r="N17" i="1"/>
  <c r="M21" i="1"/>
  <c r="L21" i="1"/>
  <c r="N21" i="1"/>
  <c r="M23" i="1"/>
  <c r="L23" i="1"/>
  <c r="N23" i="1"/>
  <c r="M25" i="1"/>
  <c r="L25" i="1"/>
  <c r="N25" i="1"/>
  <c r="M29" i="1"/>
  <c r="L29" i="1"/>
  <c r="N29" i="1"/>
  <c r="M33" i="1"/>
  <c r="L33" i="1"/>
  <c r="N33" i="1"/>
  <c r="M35" i="1"/>
  <c r="L35" i="1"/>
  <c r="N35" i="1"/>
  <c r="M37" i="1"/>
  <c r="L37" i="1"/>
  <c r="N37" i="1"/>
  <c r="M39" i="1"/>
  <c r="L39" i="1"/>
  <c r="N39" i="1"/>
  <c r="M41" i="1"/>
  <c r="L41" i="1"/>
  <c r="N41" i="1"/>
  <c r="M43" i="1"/>
  <c r="L43" i="1"/>
  <c r="N43" i="1"/>
  <c r="M45" i="1"/>
  <c r="L45" i="1"/>
  <c r="N45" i="1"/>
  <c r="M49" i="1"/>
  <c r="L49" i="1"/>
  <c r="N49" i="1"/>
  <c r="M51" i="1"/>
  <c r="L51" i="1"/>
  <c r="N51" i="1"/>
  <c r="M53" i="1"/>
  <c r="L53" i="1"/>
  <c r="N53" i="1"/>
  <c r="M55" i="1"/>
  <c r="L55" i="1"/>
  <c r="N55" i="1"/>
  <c r="M59" i="1"/>
  <c r="L59" i="1"/>
  <c r="N59" i="1"/>
  <c r="M61" i="1"/>
  <c r="L61" i="1"/>
  <c r="N61" i="1"/>
  <c r="M63" i="1"/>
  <c r="L63" i="1"/>
  <c r="N63" i="1"/>
  <c r="M67" i="1"/>
  <c r="L67" i="1"/>
  <c r="N67" i="1"/>
  <c r="M69" i="1"/>
  <c r="L69" i="1"/>
  <c r="N69" i="1"/>
  <c r="M71" i="1"/>
  <c r="L71" i="1"/>
  <c r="N71" i="1"/>
  <c r="M73" i="1"/>
  <c r="L73" i="1"/>
  <c r="N73" i="1"/>
  <c r="M75" i="1"/>
  <c r="L75" i="1"/>
  <c r="N75" i="1"/>
  <c r="M79" i="1"/>
  <c r="L79" i="1"/>
  <c r="N79" i="1"/>
  <c r="M81" i="1"/>
  <c r="L81" i="1"/>
  <c r="N81" i="1"/>
  <c r="M83" i="1"/>
  <c r="L83" i="1"/>
  <c r="N83" i="1"/>
  <c r="M85" i="1"/>
  <c r="L85" i="1"/>
  <c r="N85" i="1"/>
  <c r="M89" i="1"/>
  <c r="L89" i="1"/>
  <c r="N89" i="1"/>
  <c r="M91" i="1"/>
  <c r="L91" i="1"/>
  <c r="N91" i="1"/>
  <c r="M93" i="1"/>
  <c r="L93" i="1"/>
  <c r="N93" i="1"/>
  <c r="M95" i="1"/>
  <c r="L95" i="1"/>
  <c r="N95" i="1"/>
  <c r="M97" i="1"/>
  <c r="L97" i="1"/>
  <c r="N97" i="1"/>
  <c r="M101" i="1"/>
  <c r="L101" i="1"/>
  <c r="N101" i="1"/>
  <c r="M103" i="1"/>
  <c r="L103" i="1"/>
  <c r="N103" i="1"/>
  <c r="M105" i="1"/>
  <c r="L105" i="1"/>
  <c r="N105" i="1"/>
  <c r="M107" i="1"/>
  <c r="L107" i="1"/>
  <c r="N107" i="1"/>
  <c r="M111" i="1"/>
  <c r="L111" i="1"/>
  <c r="N111" i="1"/>
  <c r="O115" i="1"/>
  <c r="O31" i="1"/>
  <c r="O9" i="1"/>
  <c r="O11" i="1"/>
  <c r="O13" i="1"/>
  <c r="O15" i="1"/>
  <c r="O17" i="1"/>
  <c r="O21" i="1"/>
  <c r="O23" i="1"/>
  <c r="O25" i="1"/>
  <c r="O29" i="1"/>
  <c r="O33" i="1"/>
  <c r="O35" i="1"/>
  <c r="O37" i="1"/>
  <c r="O39" i="1"/>
  <c r="O41" i="1"/>
  <c r="O43" i="1"/>
  <c r="O45" i="1"/>
  <c r="O49" i="1"/>
  <c r="O51" i="1"/>
  <c r="O53" i="1"/>
  <c r="O55" i="1"/>
  <c r="O59" i="1"/>
  <c r="O61" i="1"/>
  <c r="O63" i="1"/>
  <c r="O67" i="1"/>
  <c r="O69" i="1"/>
  <c r="O71" i="1"/>
  <c r="O73" i="1"/>
  <c r="O75" i="1"/>
  <c r="O79" i="1"/>
  <c r="O81" i="1"/>
  <c r="O83" i="1"/>
  <c r="O85" i="1"/>
  <c r="O89" i="1"/>
  <c r="O91" i="1"/>
  <c r="O93" i="1"/>
  <c r="O95" i="1"/>
  <c r="O97" i="1"/>
  <c r="O101" i="1"/>
  <c r="O103" i="1"/>
  <c r="O105" i="1"/>
  <c r="O107" i="1"/>
  <c r="O111" i="1"/>
  <c r="A5" i="9"/>
  <c r="A6" i="9"/>
  <c r="A7" i="9"/>
  <c r="A8" i="9"/>
  <c r="A11" i="9"/>
  <c r="A12" i="9"/>
  <c r="A13" i="9"/>
  <c r="A16" i="9"/>
  <c r="A17" i="9"/>
  <c r="A18" i="9"/>
  <c r="A19" i="9"/>
  <c r="A20" i="9"/>
  <c r="A21" i="9"/>
  <c r="A22" i="9"/>
  <c r="A23" i="9"/>
  <c r="A24" i="9"/>
  <c r="A27" i="9"/>
  <c r="A28" i="9"/>
  <c r="A29" i="9"/>
  <c r="A30" i="9"/>
  <c r="A33" i="9"/>
  <c r="A34" i="9"/>
  <c r="A35" i="9"/>
  <c r="A38" i="9"/>
  <c r="A39" i="9"/>
  <c r="A40" i="9"/>
  <c r="A41" i="9"/>
  <c r="A42" i="9"/>
  <c r="A45" i="9"/>
  <c r="A46" i="9"/>
  <c r="A47" i="9"/>
  <c r="A48" i="9"/>
  <c r="A51" i="9"/>
  <c r="A52" i="9"/>
  <c r="A53" i="9"/>
  <c r="A54" i="9"/>
  <c r="A55" i="9"/>
  <c r="A58" i="9"/>
  <c r="A59" i="9"/>
  <c r="A60" i="9"/>
  <c r="A61" i="9"/>
  <c r="A64" i="9"/>
  <c r="A65" i="9"/>
  <c r="A66" i="9"/>
  <c r="A11" i="1"/>
  <c r="A13" i="1"/>
  <c r="A15" i="1"/>
  <c r="A17" i="1"/>
  <c r="A21" i="1"/>
  <c r="A23" i="1"/>
  <c r="A25" i="1"/>
  <c r="A29" i="1"/>
  <c r="A31" i="1"/>
  <c r="A33" i="1"/>
  <c r="A35" i="1"/>
  <c r="A37" i="1"/>
  <c r="A39" i="1"/>
  <c r="A41" i="1"/>
  <c r="A43" i="1"/>
  <c r="A45" i="1"/>
  <c r="A49" i="1"/>
  <c r="A51" i="1"/>
  <c r="A53" i="1"/>
  <c r="A55" i="1"/>
  <c r="A59" i="1"/>
  <c r="A61" i="1"/>
  <c r="A63" i="1"/>
  <c r="A67" i="1"/>
  <c r="A69" i="1"/>
  <c r="A71" i="1"/>
  <c r="A73" i="1"/>
  <c r="A75" i="1"/>
  <c r="A79" i="1"/>
  <c r="A81" i="1"/>
  <c r="A83" i="1"/>
  <c r="A85" i="1"/>
  <c r="A89" i="1"/>
  <c r="A91" i="1"/>
  <c r="A93" i="1"/>
  <c r="A95" i="1"/>
  <c r="A97" i="1"/>
  <c r="A101" i="1"/>
  <c r="A103" i="1"/>
  <c r="A105" i="1"/>
  <c r="A107" i="1"/>
  <c r="A111" i="1"/>
  <c r="A113" i="1"/>
  <c r="A115" i="1"/>
  <c r="F9" i="1"/>
  <c r="G9" i="1"/>
  <c r="F11" i="1"/>
  <c r="G11" i="1"/>
  <c r="F13" i="1"/>
  <c r="G13" i="1"/>
  <c r="F15" i="1"/>
  <c r="G15" i="1"/>
  <c r="F17" i="1"/>
  <c r="G17" i="1"/>
  <c r="F21" i="1"/>
  <c r="G21" i="1"/>
  <c r="F23" i="1"/>
  <c r="G23" i="1"/>
  <c r="F29" i="1"/>
  <c r="G29" i="1"/>
  <c r="F31" i="1"/>
  <c r="G31" i="1"/>
  <c r="F35" i="1"/>
  <c r="G35" i="1"/>
  <c r="F37" i="1"/>
  <c r="G37" i="1"/>
  <c r="F39" i="1"/>
  <c r="G39" i="1"/>
  <c r="F41" i="1"/>
  <c r="G41" i="1"/>
  <c r="F43" i="1"/>
  <c r="G43" i="1"/>
  <c r="F45" i="1"/>
  <c r="G45" i="1"/>
  <c r="F49" i="1"/>
  <c r="G49" i="1"/>
  <c r="F51" i="1"/>
  <c r="G51" i="1"/>
  <c r="F53" i="1"/>
  <c r="G53" i="1"/>
  <c r="F55" i="1"/>
  <c r="G55" i="1"/>
  <c r="F59" i="1"/>
  <c r="G59" i="1"/>
  <c r="F61" i="1"/>
  <c r="G61" i="1"/>
  <c r="F63" i="1"/>
  <c r="G63" i="1"/>
  <c r="F67" i="1"/>
  <c r="G67" i="1"/>
  <c r="F69" i="1"/>
  <c r="G69" i="1"/>
  <c r="F71" i="1"/>
  <c r="G71" i="1"/>
  <c r="F73" i="1"/>
  <c r="G73" i="1"/>
  <c r="F75" i="1"/>
  <c r="G75" i="1"/>
  <c r="F79" i="1"/>
  <c r="G79" i="1"/>
  <c r="F81" i="1"/>
  <c r="G81" i="1"/>
  <c r="F83" i="1"/>
  <c r="G83" i="1"/>
  <c r="F85" i="1"/>
  <c r="G85" i="1"/>
  <c r="F89" i="1"/>
  <c r="G89" i="1"/>
  <c r="F91" i="1"/>
  <c r="G91" i="1"/>
  <c r="F93" i="1"/>
  <c r="G93" i="1"/>
  <c r="F95" i="1"/>
  <c r="G95" i="1"/>
  <c r="F97" i="1"/>
  <c r="G97" i="1"/>
  <c r="F101" i="1"/>
  <c r="G101" i="1"/>
  <c r="F103" i="1"/>
  <c r="G103" i="1"/>
  <c r="F105" i="1"/>
  <c r="G105" i="1"/>
  <c r="F107" i="1"/>
  <c r="G107" i="1"/>
  <c r="F111" i="1"/>
  <c r="G111" i="1"/>
  <c r="F113" i="1"/>
  <c r="G113" i="1"/>
  <c r="F115" i="1"/>
  <c r="G115" i="1"/>
  <c r="O117" i="1" l="1"/>
  <c r="N117" i="1"/>
  <c r="D117" i="1" s="1"/>
  <c r="J117" i="1" l="1"/>
  <c r="I117" i="1" s="1"/>
  <c r="H11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turnen</author>
  </authors>
  <commentList>
    <comment ref="B9" authorId="0" shapeId="0" xr:uid="{00000000-0006-0000-0000-000001000000}">
      <text>
        <r>
          <rPr>
            <b/>
            <sz val="8"/>
            <color indexed="81"/>
            <rFont val="Tahoma"/>
            <family val="2"/>
          </rPr>
          <t>Features and functionality meet common user goals and objectives (Very high importance)</t>
        </r>
        <r>
          <rPr>
            <sz val="8"/>
            <color indexed="81"/>
            <rFont val="Tahoma"/>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1" authorId="0" shapeId="0" xr:uid="{00000000-0006-0000-0000-000002000000}">
      <text>
        <r>
          <rPr>
            <b/>
            <sz val="8"/>
            <color indexed="81"/>
            <rFont val="Tahoma"/>
            <family val="2"/>
          </rPr>
          <t>Features and functionality support users desired workflows (Very high importance)</t>
        </r>
        <r>
          <rPr>
            <sz val="8"/>
            <color indexed="81"/>
            <rFont val="Tahoma"/>
          </rPr>
          <t xml:space="preserve">
The site or application should support or at least be compatible with the way that users wish to work. For example, users might want to be able to carry out bulk transactions or be able to save and return to their work. </t>
        </r>
      </text>
    </comment>
    <comment ref="B13" authorId="0" shapeId="0" xr:uid="{00000000-0006-0000-0000-000003000000}">
      <text>
        <r>
          <rPr>
            <b/>
            <sz val="8"/>
            <color indexed="81"/>
            <rFont val="Tahoma"/>
            <family val="2"/>
          </rPr>
          <t>Frequently-used tasks are readily available (e.g. easily accessible from the homepage) and well supported (High importance)</t>
        </r>
        <r>
          <rPr>
            <sz val="8"/>
            <color indexed="81"/>
            <rFont val="Tahoma"/>
          </rPr>
          <t xml:space="preserve">
For example short cuts and a login to retrieve details might be provided to speed up the completion of frequently carried out tasks.</t>
        </r>
      </text>
    </comment>
    <comment ref="B15" authorId="0" shapeId="0" xr:uid="{00000000-0006-0000-0000-000004000000}">
      <text>
        <r>
          <rPr>
            <b/>
            <sz val="8"/>
            <color indexed="81"/>
            <rFont val="Tahoma"/>
            <family val="2"/>
          </rPr>
          <t>Users are adequately supported according to their level of expertise (Medium importance)</t>
        </r>
        <r>
          <rPr>
            <sz val="8"/>
            <color indexed="81"/>
            <rFont val="Tahoma"/>
          </rPr>
          <t xml:space="preserve">
For example, novice users are given help and instructions and features are progressively disclosed (e.g. advanced features not being shown by default).</t>
        </r>
      </text>
    </comment>
    <comment ref="B17" authorId="0" shapeId="0" xr:uid="{00000000-0006-0000-0000-000005000000}">
      <text>
        <r>
          <rPr>
            <b/>
            <sz val="8"/>
            <color indexed="81"/>
            <rFont val="Tahoma"/>
            <family val="2"/>
          </rPr>
          <t>Calls to action (e.g. register, add to basket, submit) are clear, well labelled and appear clickable (Medium importance)</t>
        </r>
        <r>
          <rPr>
            <sz val="8"/>
            <color indexed="81"/>
            <rFont val="Tahoma"/>
          </rPr>
          <t xml:space="preserve">
Possible actions should always be clear and the primary call to action (i.e. the most common or desirable user action) should stand out on the page or screen.</t>
        </r>
      </text>
    </comment>
    <comment ref="B21" authorId="0" shapeId="0" xr:uid="{00000000-0006-0000-0000-000006000000}">
      <text>
        <r>
          <rPr>
            <b/>
            <sz val="8"/>
            <color indexed="81"/>
            <rFont val="Tahoma"/>
            <family val="2"/>
          </rPr>
          <t>The Homepage / starting page provides a clear snapshot and overview of the content, features and functionality available (Low importance)</t>
        </r>
        <r>
          <rPr>
            <sz val="8"/>
            <color indexed="81"/>
            <rFont val="Tahoma"/>
          </rPr>
          <t xml:space="preserve">
For example, an introduction and overview of the site is provided together with section snapshots and example content.</t>
        </r>
      </text>
    </comment>
    <comment ref="B23" authorId="0" shapeId="0" xr:uid="{00000000-0006-0000-0000-000007000000}">
      <text>
        <r>
          <rPr>
            <b/>
            <sz val="8"/>
            <color indexed="81"/>
            <rFont val="Tahoma"/>
            <family val="2"/>
          </rPr>
          <t>The homepage / starting page is effective in orienting and directing users to their desired information and tasks (High importance)</t>
        </r>
        <r>
          <rPr>
            <sz val="8"/>
            <color indexed="81"/>
            <rFont val="Tahoma"/>
          </rPr>
          <t xml:space="preserve">
Users should be able to work out where they need to go to complete a given task (e.g. carry out some research, complete a transaction).</t>
        </r>
      </text>
    </comment>
    <comment ref="B25" authorId="0" shapeId="0" xr:uid="{00000000-0006-0000-0000-000008000000}">
      <text>
        <r>
          <rPr>
            <b/>
            <sz val="8"/>
            <color indexed="81"/>
            <rFont val="Tahoma"/>
            <family val="2"/>
          </rPr>
          <t>The homepage / starting page layout is clear and uncluttered with sufficient 'white space' (Medium importance)</t>
        </r>
        <r>
          <rPr>
            <sz val="8"/>
            <color indexed="81"/>
            <rFont val="Tahoma"/>
          </rPr>
          <t xml:space="preserve">
Users should be able to quickly scan the homepage and make sense of both the content available and of how the site is structured.
</t>
        </r>
      </text>
    </comment>
    <comment ref="B29" authorId="0" shapeId="0" xr:uid="{00000000-0006-0000-0000-000009000000}">
      <text>
        <r>
          <rPr>
            <b/>
            <sz val="8"/>
            <color indexed="81"/>
            <rFont val="Tahoma"/>
            <family val="2"/>
          </rPr>
          <t>Users can easily access the site or application (Low importance)</t>
        </r>
        <r>
          <rPr>
            <sz val="8"/>
            <color indexed="81"/>
            <rFont val="Tahoma"/>
          </rPr>
          <t xml:space="preserve">
For example, the URL is predictable and is returned by search engines. If a user attempts to find the site via a search engine, it should ideally be returned on the first page of search results for likely queries.</t>
        </r>
      </text>
    </comment>
    <comment ref="B31" authorId="0" shapeId="0" xr:uid="{00000000-0006-0000-0000-00000A000000}">
      <text>
        <r>
          <rPr>
            <b/>
            <sz val="8"/>
            <color indexed="81"/>
            <rFont val="Tahoma"/>
            <family val="2"/>
          </rPr>
          <t>The navigational scheme is easy to find, intuitive and consistent (High importance)</t>
        </r>
        <r>
          <rPr>
            <sz val="8"/>
            <color indexed="81"/>
            <rFont val="Tahoma"/>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text>
    </comment>
    <comment ref="B33" authorId="0" shapeId="0" xr:uid="{00000000-0006-0000-0000-00000B000000}">
      <text>
        <r>
          <rPr>
            <b/>
            <sz val="8"/>
            <color indexed="81"/>
            <rFont val="Tahoma"/>
            <family val="2"/>
          </rPr>
          <t>The navigation has sufficient flexibility to allow users to navigate by their desired means (Medium importance)</t>
        </r>
        <r>
          <rPr>
            <sz val="8"/>
            <color indexed="81"/>
            <rFont val="Tahoma"/>
            <family val="2"/>
          </rPr>
          <t xml:space="preserve">
For example a user might want to be able to search for an item or browse by size, name or type. Although not all user preferences can or indeed should be addressed, the most useful and common navigational means should be supported.</t>
        </r>
      </text>
    </comment>
    <comment ref="B35" authorId="0" shapeId="0" xr:uid="{00000000-0006-0000-0000-00000C000000}">
      <text>
        <r>
          <rPr>
            <b/>
            <sz val="8"/>
            <color indexed="81"/>
            <rFont val="Tahoma"/>
            <family val="2"/>
          </rPr>
          <t>The site or application structure is clear, easily understood and addresses common user goals (Very high importance)</t>
        </r>
        <r>
          <rPr>
            <sz val="8"/>
            <color indexed="81"/>
            <rFont val="Tahoma"/>
          </rPr>
          <t xml:space="preserve">
For example, gathering information, submitting data, carrying out research. Users should be able to work out where they need to go to carry out common user goals and be able to quickly gain an understanding of how the site or application is structured.</t>
        </r>
      </text>
    </comment>
    <comment ref="B37" authorId="0" shapeId="0" xr:uid="{00000000-0006-0000-0000-00000D000000}">
      <text>
        <r>
          <rPr>
            <b/>
            <sz val="8"/>
            <color indexed="81"/>
            <rFont val="Tahoma"/>
            <family val="2"/>
          </rPr>
          <t>Links are clear, descriptive and well labelled (Medium importance)</t>
        </r>
        <r>
          <rPr>
            <sz val="8"/>
            <color indexed="81"/>
            <rFont val="Tahoma"/>
            <family val="2"/>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39" authorId="0" shapeId="0" xr:uid="{00000000-0006-0000-0000-00000E000000}">
      <text>
        <r>
          <rPr>
            <b/>
            <sz val="8"/>
            <color indexed="81"/>
            <rFont val="Tahoma"/>
            <family val="2"/>
          </rPr>
          <t>Browser standard functions (e.g. 'back', 'forward', 'bookmark') are supported (High importance)</t>
        </r>
        <r>
          <rPr>
            <sz val="8"/>
            <color indexed="81"/>
            <rFont val="Tahoma"/>
          </rPr>
          <t xml:space="preserve">
Users should be able to bookmark a page (or be presented with a URL to use) and go back and forth without breaking the site or losing any information they have entered.  </t>
        </r>
      </text>
    </comment>
    <comment ref="B41" authorId="0" shapeId="0" xr:uid="{00000000-0006-0000-0000-00000F000000}">
      <text>
        <r>
          <rPr>
            <b/>
            <sz val="8"/>
            <color indexed="81"/>
            <rFont val="Tahoma"/>
            <family val="2"/>
          </rPr>
          <t>The current location is clearly indicated (e.g. breadcrumb, highlighted menu item) (Low importance)</t>
        </r>
        <r>
          <rPr>
            <sz val="8"/>
            <color indexed="81"/>
            <rFont val="Tahoma"/>
          </rPr>
          <t xml:space="preserve">
Users should always know where they are in the site or application.
</t>
        </r>
      </text>
    </comment>
    <comment ref="B43" authorId="0" shapeId="0" xr:uid="{00000000-0006-0000-0000-000010000000}">
      <text>
        <r>
          <rPr>
            <b/>
            <sz val="8"/>
            <color indexed="81"/>
            <rFont val="Tahoma"/>
            <family val="2"/>
          </rPr>
          <t>Users can easily get back to the homepage or a relevant start point (Low importance)</t>
        </r>
        <r>
          <rPr>
            <sz val="8"/>
            <color indexed="81"/>
            <rFont val="Tahoma"/>
          </rPr>
          <t xml:space="preserve">
For example, a homepage link might be part of the breadcrumb or a home link might be available as part of the header.
</t>
        </r>
      </text>
    </comment>
    <comment ref="B45" authorId="0" shapeId="0" xr:uid="{00000000-0006-0000-0000-000011000000}">
      <text>
        <r>
          <rPr>
            <b/>
            <sz val="8"/>
            <color indexed="81"/>
            <rFont val="Tahoma"/>
            <family val="2"/>
          </rPr>
          <t>A clear and well structure site map or index is provided (where necessary) (Low importance)</t>
        </r>
        <r>
          <rPr>
            <sz val="8"/>
            <color indexed="81"/>
            <rFont val="Tahoma"/>
          </rPr>
          <t xml:space="preserve">
The sitemap might be part of the header or footer and should ideally be available from every page on the site.
</t>
        </r>
      </text>
    </comment>
    <comment ref="B49" authorId="0" shapeId="0" xr:uid="{00000000-0006-0000-0000-000012000000}">
      <text>
        <r>
          <rPr>
            <b/>
            <sz val="8"/>
            <color indexed="81"/>
            <rFont val="Tahoma"/>
            <family val="2"/>
          </rPr>
          <t>A consistent, easy to find and easy to use search function is available throughout (High importance)</t>
        </r>
        <r>
          <rPr>
            <sz val="8"/>
            <color indexed="81"/>
            <rFont val="Tahoma"/>
            <family val="2"/>
          </rPr>
          <t xml:space="preserve">
The search function (where required) should be directly available from most pages on the site or application and should be consistently positioned (e.g. top left, top right or top centre).</t>
        </r>
      </text>
    </comment>
    <comment ref="B51" authorId="0" shapeId="0" xr:uid="{00000000-0006-0000-0000-000013000000}">
      <text>
        <r>
          <rPr>
            <b/>
            <sz val="8"/>
            <color indexed="81"/>
            <rFont val="Tahoma"/>
            <family val="2"/>
          </rPr>
          <t>The search interface is appropriate to meet user goals (High importance)</t>
        </r>
        <r>
          <rPr>
            <sz val="8"/>
            <color indexed="81"/>
            <rFont val="Tahoma"/>
            <family val="2"/>
          </rPr>
          <t xml:space="preserve">
For example users are able to filter search results, an advanced search is available (if necessary) and common search conventions such as quotation marks (") and natural language searches are handled.</t>
        </r>
      </text>
    </comment>
    <comment ref="B53" authorId="0" shapeId="0" xr:uid="{00000000-0006-0000-0000-000014000000}">
      <text>
        <r>
          <rPr>
            <b/>
            <sz val="8"/>
            <color indexed="81"/>
            <rFont val="Tahoma"/>
            <family val="2"/>
          </rPr>
          <t>The search facility deals well with common searches, misspellings and abbreviations (Low importance)</t>
        </r>
        <r>
          <rPr>
            <sz val="8"/>
            <color indexed="81"/>
            <rFont val="Tahoma"/>
            <family val="2"/>
          </rPr>
          <t xml:space="preserve">
Ideally synonyms (e.g. 'coat' should also match 'jacket') should mean that logical and appropriate search results are returned for common user queries. Popular search results (e.g. top matches) should also be identified for common queries.</t>
        </r>
      </text>
    </comment>
    <comment ref="B55" authorId="0" shapeId="0" xr:uid="{00000000-0006-0000-0000-000015000000}">
      <text>
        <r>
          <rPr>
            <b/>
            <sz val="8"/>
            <color indexed="81"/>
            <rFont val="Tahoma"/>
            <family val="2"/>
          </rPr>
          <t>Search results are relevant, comprehensive, precise, and well displayed (High importance)</t>
        </r>
        <r>
          <rPr>
            <sz val="8"/>
            <color indexed="81"/>
            <rFont val="Tahoma"/>
            <family val="2"/>
          </rPr>
          <t xml:space="preserve">
It should be easy for users to see what has been returned, to work out why something has been returned and to determine how many results there are.</t>
        </r>
      </text>
    </comment>
    <comment ref="B59" authorId="0" shapeId="0" xr:uid="{00000000-0006-0000-0000-000016000000}">
      <text>
        <r>
          <rPr>
            <b/>
            <sz val="8"/>
            <color indexed="81"/>
            <rFont val="Tahoma"/>
            <family val="2"/>
          </rPr>
          <t>Prompt and  appropriate feedback is given (High importance)</t>
        </r>
        <r>
          <rPr>
            <sz val="8"/>
            <color indexed="81"/>
            <rFont val="Tahoma"/>
            <family val="2"/>
          </rPr>
          <t xml:space="preserve">
For example, a confirmation message is shown following a successful transaction, input errors are promptly highlighted and it's made clear to users when a page has been updated.</t>
        </r>
      </text>
    </comment>
    <comment ref="B61" authorId="0" shapeId="0" xr:uid="{00000000-0006-0000-0000-000017000000}">
      <text>
        <r>
          <rPr>
            <b/>
            <sz val="8"/>
            <color indexed="81"/>
            <rFont val="Tahoma"/>
            <family val="2"/>
          </rPr>
          <t>Users can easily undo, go back and change, or cancel actions (Medium importance)</t>
        </r>
        <r>
          <rPr>
            <sz val="8"/>
            <color indexed="81"/>
            <rFont val="Tahoma"/>
            <family val="2"/>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text>
    </comment>
    <comment ref="B63" authorId="0" shapeId="0" xr:uid="{00000000-0006-0000-0000-000018000000}">
      <text>
        <r>
          <rPr>
            <b/>
            <sz val="8"/>
            <color indexed="81"/>
            <rFont val="Tahoma"/>
            <family val="2"/>
          </rPr>
          <t>Users can easily give feedback (Very low importance)</t>
        </r>
        <r>
          <rPr>
            <sz val="8"/>
            <color indexed="81"/>
            <rFont val="Tahoma"/>
            <family val="2"/>
          </rPr>
          <t xml:space="preserve">
For example, via email or an online feedback / contact us form. There should be an indication of how long users can expect to wait for a response if a query has been made.</t>
        </r>
      </text>
    </comment>
    <comment ref="B67" authorId="0" shapeId="0" xr:uid="{00000000-0006-0000-0000-000019000000}">
      <text>
        <r>
          <rPr>
            <b/>
            <sz val="8"/>
            <color indexed="81"/>
            <rFont val="Tahoma"/>
            <family val="2"/>
          </rPr>
          <t>Complex forms and processes are broken up into readily understood steps and sections (Medium importance)</t>
        </r>
        <r>
          <rPr>
            <sz val="8"/>
            <color indexed="81"/>
            <rFont val="Tahoma"/>
            <family val="2"/>
          </rPr>
          <t xml:space="preserve">
For example, a checkout process might be broken up in to 'address', 'delivery options', 'payment' and 'confirmation'. Where a process is used a progress indicator is present with clear numbers or named stages.</t>
        </r>
      </text>
    </comment>
    <comment ref="B69" authorId="0" shapeId="0" xr:uid="{00000000-0006-0000-0000-00001A000000}">
      <text>
        <r>
          <rPr>
            <b/>
            <sz val="8"/>
            <color indexed="81"/>
            <rFont val="Tahoma"/>
            <family val="2"/>
          </rPr>
          <t>A minimal amount of information is requested and where necessary justification is given for asking for information (Medium importance)</t>
        </r>
        <r>
          <rPr>
            <sz val="8"/>
            <color indexed="81"/>
            <rFont val="Tahoma"/>
            <family val="2"/>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71" authorId="0" shapeId="0" xr:uid="{00000000-0006-0000-0000-00001B000000}">
      <text>
        <r>
          <rPr>
            <b/>
            <sz val="8"/>
            <color indexed="81"/>
            <rFont val="Tahoma"/>
            <family val="2"/>
          </rPr>
          <t>Required and optional form fields are clearly indicated (e.g. using text or '*') (Low importance)</t>
        </r>
        <r>
          <rPr>
            <sz val="8"/>
            <color indexed="81"/>
            <rFont val="Tahoma"/>
            <family val="2"/>
          </rPr>
          <t xml:space="preserve">
Where most fields are required the optional fields should be identified and when most fields are optional the required fields should be identified.</t>
        </r>
      </text>
    </comment>
    <comment ref="B73" authorId="0" shapeId="0" xr:uid="{00000000-0006-0000-0000-00001C000000}">
      <text>
        <r>
          <rPr>
            <b/>
            <sz val="8"/>
            <color indexed="81"/>
            <rFont val="Tahoma"/>
            <family val="2"/>
          </rPr>
          <t>Appropriate input fields are used and required formats are indicated (Medium importance)</t>
        </r>
        <r>
          <rPr>
            <sz val="8"/>
            <color indexed="81"/>
            <rFont val="Tahoma"/>
            <family val="2"/>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75" authorId="0" shapeId="0" xr:uid="{00000000-0006-0000-0000-00001D000000}">
      <text>
        <r>
          <rPr>
            <b/>
            <sz val="8"/>
            <color indexed="81"/>
            <rFont val="Tahoma"/>
            <family val="2"/>
          </rPr>
          <t>Help and instructions (e.g. examples, information required) are provided where necessary (Medium importance)</t>
        </r>
        <r>
          <rPr>
            <sz val="8"/>
            <color indexed="81"/>
            <rFont val="Tahoma"/>
            <family val="2"/>
          </rPr>
          <t xml:space="preserve">
Where input is non trivial or is likely to require some explanation this should be provided. Where a-lot of explanation is necessary a link to a page outlining what is required should be provided.</t>
        </r>
      </text>
    </comment>
    <comment ref="B79" authorId="0" shapeId="0" xr:uid="{00000000-0006-0000-0000-00001E000000}">
      <text>
        <r>
          <rPr>
            <b/>
            <sz val="8"/>
            <color indexed="81"/>
            <rFont val="Tahoma"/>
            <family val="2"/>
          </rPr>
          <t>Errors are clear, easily identified and appear in appropriate locations (High importance)</t>
        </r>
        <r>
          <rPr>
            <sz val="8"/>
            <color indexed="81"/>
            <rFont val="Tahoma"/>
          </rPr>
          <t xml:space="preserve">
Errors should be immediately apparent to users and ideally be located close to the offending input or function (e.g. adjacent to an input entry field). Inputs causing an error should be highlighted, together with an explanation for the error.</t>
        </r>
      </text>
    </comment>
    <comment ref="B81" authorId="0" shapeId="0" xr:uid="{00000000-0006-0000-0000-00001F000000}">
      <text>
        <r>
          <rPr>
            <b/>
            <sz val="8"/>
            <color indexed="81"/>
            <rFont val="Tahoma"/>
            <family val="2"/>
          </rPr>
          <t>Error messages are concise, written in easy to understand language and describe what's occurred and what action is necessary (Medium importance)</t>
        </r>
        <r>
          <rPr>
            <sz val="8"/>
            <color indexed="81"/>
            <rFont val="Tahoma"/>
            <family val="2"/>
          </rPr>
          <t xml:space="preserve">
Errors should avoid using very technical terms or jargon and should be written from the user's perspective.</t>
        </r>
      </text>
    </comment>
    <comment ref="B83" authorId="0" shapeId="0" xr:uid="{00000000-0006-0000-0000-000020000000}">
      <text>
        <r>
          <rPr>
            <b/>
            <sz val="8"/>
            <color indexed="81"/>
            <rFont val="Tahoma"/>
            <family val="2"/>
          </rPr>
          <t>Common user errors have been taken into consideration and where possible prevented (Medium importance)</t>
        </r>
        <r>
          <rPr>
            <sz val="8"/>
            <color indexed="81"/>
            <rFont val="Tahoma"/>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85" authorId="0" shapeId="0" xr:uid="{00000000-0006-0000-0000-000021000000}">
      <text>
        <r>
          <rPr>
            <b/>
            <sz val="8"/>
            <color indexed="81"/>
            <rFont val="Tahoma"/>
            <family val="2"/>
          </rPr>
          <t>Users are able to easily recover (i.e. not have to start again) from errors (Medium importance)</t>
        </r>
        <r>
          <rPr>
            <sz val="8"/>
            <color indexed="81"/>
            <rFont val="Tahoma"/>
            <family val="2"/>
          </rPr>
          <t xml:space="preserve">
For example, users might be able to re-edit and resubmit a form or enter a different value.</t>
        </r>
      </text>
    </comment>
    <comment ref="B89" authorId="0" shapeId="0" xr:uid="{00000000-0006-0000-0000-000022000000}">
      <text>
        <r>
          <rPr>
            <b/>
            <sz val="8"/>
            <color indexed="81"/>
            <rFont val="Tahoma"/>
            <family val="2"/>
          </rPr>
          <t>Content available (e.g. text, images, video, audio) is appropriate and sufficiently relevant, and detailed to meet user goals (Very high importance)</t>
        </r>
        <r>
          <rPr>
            <sz val="8"/>
            <color indexed="81"/>
            <rFont val="Tahoma"/>
            <family val="2"/>
          </rPr>
          <t xml:space="preserve">
Content should also be appropriately formatted, so for example videos and audio should be directly playable (i.e. shouldn't need to be downloaded to be played) and images should be of a sufficient quality.</t>
        </r>
      </text>
    </comment>
    <comment ref="B91" authorId="0" shapeId="0" xr:uid="{00000000-0006-0000-0000-000023000000}">
      <text>
        <r>
          <rPr>
            <b/>
            <sz val="8"/>
            <color indexed="81"/>
            <rFont val="Tahoma"/>
            <family val="2"/>
          </rPr>
          <t>Links to other useful and relevant content (e.g. related pages, external websites or documents) are available and shown in context (Low importance)</t>
        </r>
        <r>
          <rPr>
            <sz val="8"/>
            <color indexed="81"/>
            <rFont val="Tahoma"/>
            <family val="2"/>
          </rPr>
          <t xml:space="preserve">
For example there might be links from an article to related articles, related content or related external websites.</t>
        </r>
      </text>
    </comment>
    <comment ref="B93" authorId="0" shapeId="0" xr:uid="{00000000-0006-0000-0000-000024000000}">
      <text>
        <r>
          <rPr>
            <b/>
            <sz val="8"/>
            <color indexed="81"/>
            <rFont val="Tahoma"/>
            <family val="2"/>
          </rPr>
          <t>Language, terminology and tone used is appropriate and readily understood by the target audience (High importance)</t>
        </r>
        <r>
          <rPr>
            <sz val="8"/>
            <color indexed="81"/>
            <rFont val="Tahoma"/>
          </rPr>
          <t xml:space="preserve">
Jargon should be kept to a minimum and plain language should be used where ever possible.
</t>
        </r>
      </text>
    </comment>
    <comment ref="B95" authorId="0" shapeId="0" xr:uid="{00000000-0006-0000-0000-000025000000}">
      <text>
        <r>
          <rPr>
            <b/>
            <sz val="8"/>
            <color indexed="81"/>
            <rFont val="Tahoma"/>
            <family val="2"/>
          </rPr>
          <t>Terms, language and tone used are consistent (e.g. the same term is used throughout) (Medium importance)</t>
        </r>
        <r>
          <rPr>
            <sz val="8"/>
            <color indexed="81"/>
            <rFont val="Tahoma"/>
            <family val="2"/>
          </rPr>
          <t xml:space="preserve">
Capitalisation (e.g. 'Main title'; 'Main Title'; 'MAIN TITLE') and grammar should be consistent, together with the use of formal or informal terms (e.g. could not vs couldn't; what's vs what is etc...).</t>
        </r>
      </text>
    </comment>
    <comment ref="B97" authorId="0" shapeId="0" xr:uid="{00000000-0006-0000-0000-000026000000}">
      <text>
        <r>
          <rPr>
            <b/>
            <sz val="8"/>
            <color indexed="81"/>
            <rFont val="Tahoma"/>
            <family val="2"/>
          </rPr>
          <t>Text and content is legible and scanable, with good typography and visual contrast (Medium importance)</t>
        </r>
        <r>
          <rPr>
            <sz val="8"/>
            <color indexed="81"/>
            <rFont val="Tahoma"/>
            <family val="2"/>
          </rPr>
          <t xml:space="preserve">
Users should be able to quickly scan headers and body text, in order to get an overview of what's available.</t>
        </r>
      </text>
    </comment>
    <comment ref="B101" authorId="0" shapeId="0" xr:uid="{00000000-0006-0000-0000-000027000000}">
      <text>
        <r>
          <rPr>
            <b/>
            <sz val="8"/>
            <color indexed="81"/>
            <rFont val="Tahoma"/>
            <family val="2"/>
          </rPr>
          <t>Online help is provided and is suitable for the user base (High importance)</t>
        </r>
        <r>
          <rPr>
            <sz val="8"/>
            <color indexed="81"/>
            <rFont val="Tahoma"/>
          </rPr>
          <t xml:space="preserve">
Help should be written in easy to understand language and only uses recognised terms. Users should be able to easily find and access help and where appropriate contextual help should be available, such as help for a specific page, feature or process.
</t>
        </r>
      </text>
    </comment>
    <comment ref="B103" authorId="0" shapeId="0" xr:uid="{00000000-0006-0000-0000-000028000000}">
      <text>
        <r>
          <rPr>
            <b/>
            <sz val="8"/>
            <color indexed="81"/>
            <rFont val="Tahoma"/>
            <family val="2"/>
          </rPr>
          <t>Online help is concise, easy to read and written in easy to understand language (Medium importance)</t>
        </r>
        <r>
          <rPr>
            <sz val="8"/>
            <color indexed="81"/>
            <rFont val="Tahoma"/>
          </rPr>
          <t xml:space="preserve">
Help should cover the essentials without providing excessive detail and shouldn't use jargon or technical terminology that isn't likely to be understood by users.
</t>
        </r>
      </text>
    </comment>
    <comment ref="B105" authorId="0" shapeId="0" xr:uid="{00000000-0006-0000-0000-000029000000}">
      <text>
        <r>
          <rPr>
            <b/>
            <sz val="8"/>
            <color indexed="81"/>
            <rFont val="Tahoma"/>
            <family val="2"/>
          </rPr>
          <t>Accessing online help does not impede users (Medium importance)</t>
        </r>
        <r>
          <rPr>
            <sz val="8"/>
            <color indexed="81"/>
            <rFont val="Tahoma"/>
            <family val="2"/>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text>
    </comment>
    <comment ref="B107" authorId="0" shapeId="0" xr:uid="{00000000-0006-0000-0000-00002A000000}">
      <text>
        <r>
          <rPr>
            <b/>
            <sz val="8"/>
            <color indexed="81"/>
            <rFont val="Tahoma"/>
            <family val="2"/>
          </rPr>
          <t>Users can easily get further help (e.g. telephone or email address) (Low importance)</t>
        </r>
        <r>
          <rPr>
            <sz val="8"/>
            <color indexed="81"/>
            <rFont val="Tahoma"/>
            <family val="2"/>
          </rPr>
          <t xml:space="preserve">
If a telephone help number is provided the hours of operation should be shown. If an email address or online form is provided, an indication should be given of how long a response is likely to take (e.g. within the next 24 hrs).</t>
        </r>
      </text>
    </comment>
    <comment ref="B111" authorId="0" shapeId="0" xr:uid="{00000000-0006-0000-0000-00002B000000}">
      <text>
        <r>
          <rPr>
            <b/>
            <sz val="8"/>
            <color indexed="81"/>
            <rFont val="Tahoma"/>
            <family val="2"/>
          </rPr>
          <t>Site or application performance doesn't inhibit the user experience (e.g. slow page downloads, long delays) (High importance)</t>
        </r>
        <r>
          <rPr>
            <sz val="8"/>
            <color indexed="81"/>
            <rFont val="Tahoma"/>
            <family val="2"/>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113" authorId="0" shapeId="0" xr:uid="{00000000-0006-0000-0000-00002C000000}">
      <text>
        <r>
          <rPr>
            <b/>
            <sz val="8"/>
            <color indexed="81"/>
            <rFont val="Tahoma"/>
            <family val="2"/>
          </rPr>
          <t>Errors and reliability issues don't inhibit the user experience (High importance)</t>
        </r>
        <r>
          <rPr>
            <sz val="8"/>
            <color indexed="81"/>
            <rFont val="Tahoma"/>
          </rPr>
          <t xml:space="preserve">
Sites and applications should be free of bugs and shouldn't have any broken links.</t>
        </r>
      </text>
    </comment>
    <comment ref="B115" authorId="0" shapeId="0" xr:uid="{00000000-0006-0000-0000-00002D000000}">
      <text>
        <r>
          <rPr>
            <b/>
            <sz val="8"/>
            <color indexed="81"/>
            <rFont val="Tahoma"/>
            <family val="2"/>
          </rPr>
          <t>Possible user configurations (e.g. browsers, resolutions, computer specs) are supported (Medium importance)</t>
        </r>
        <r>
          <rPr>
            <sz val="8"/>
            <color indexed="81"/>
            <rFont val="Tahoma"/>
            <family val="2"/>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<sst xmlns="http://schemas.openxmlformats.org/spreadsheetml/2006/main" count="264" uniqueCount="160">
  <si>
    <t>Usability review</t>
  </si>
  <si>
    <t>Enter score</t>
  </si>
  <si>
    <t>Very poor</t>
  </si>
  <si>
    <t>Passporter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</si>
  <si>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</si>
  <si>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</si>
  <si>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</si>
  <si>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</si>
  <si>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</si>
  <si>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</si>
  <si>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</si>
  <si>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</si>
  <si>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</si>
  <si>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</si>
  <si>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</si>
  <si>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</si>
  <si>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</si>
  <si>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</si>
  <si>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</si>
  <si>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</si>
  <si>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El usuario puede contratar su alojamiento y adquirir itinerarios acorde a sus necesidades.</t>
  </si>
  <si>
    <t>Features and functionality support users desired workflows.</t>
  </si>
  <si>
    <t>Sigue la regla de los 3 pasos, es decir, puedes llevar a cabo cualquier función en la aplicación con únicamente 3 pasos.</t>
  </si>
  <si>
    <t>Frequently-used tasks are readily available (e.g. easily accessible from the homepage) and well supported (e.g. short cuts are available).</t>
  </si>
  <si>
    <t>La información relevante está fácilmente accesible en la aplicación.</t>
  </si>
  <si>
    <t>Users are adequately supported according to their level of expertise (e.g. short cuts for expert users, help and instructions for novice users).</t>
  </si>
  <si>
    <t>No hay ningún tipo de instrucciones ni atajos.</t>
  </si>
  <si>
    <t>Call to actions (e.g. register, add to basket, submit) are clear, well labelled and appear clickable.</t>
  </si>
  <si>
    <t>No tienen label y las acciones pueden llegar a crear confusión pues no están muy detalladas.</t>
  </si>
  <si>
    <t>Homepage / starting page</t>
  </si>
  <si>
    <t>The Homepage / starting page provides a clear snapshot and overview of the content, features and functionality available.</t>
  </si>
  <si>
    <t>Las funcionalidades principales están muy claras y ofrecen información clara y concisa para su uso.</t>
  </si>
  <si>
    <t>The home page / starting page is effective in orienting and directing users to their desired information and tasks.</t>
  </si>
  <si>
    <t>Diferencia muy bien entre los itinerarios del usuario, los de los otros usarios y las búsquedas personalizadas.</t>
  </si>
  <si>
    <t>The homepage / starting page layout is clear and uncluttered with sufficient 'white space'.</t>
  </si>
  <si>
    <t>En general ofrece una muy buena página de inicio, pero cuando un usuario no tiene itinerarios aparece un espacio que no puede ser aprovechado por otras funcionalidades de la app.</t>
  </si>
  <si>
    <t>Navigation</t>
  </si>
  <si>
    <t>Users can easily access the site or application (e.g. the URL is predictable and is returned by search engines).</t>
  </si>
  <si>
    <t>Tanto la aplicación como su página web es muy fácilmente accesible, así como los enlaces que hay en la misma.</t>
  </si>
  <si>
    <t>The navigational scheme (e.g. menu) is easy to find, intuitive and consistent.</t>
  </si>
  <si>
    <t>Es fácil de encontrar pero no existen etiquetas sobre el significado de cada símbolo y no admite movimiento en la interfaz deslizando.</t>
  </si>
  <si>
    <t xml:space="preserve">The navigation has sufficient flexibility to allow users to navigate by their desired means (e.g. searching, browse by type, browse by name, most recent etc…). </t>
  </si>
  <si>
    <t>Permite filtrar adecuadamente en las búsquedas.</t>
  </si>
  <si>
    <t>The site or application structure is clear, easily understood and addresses common user goals.</t>
  </si>
  <si>
    <t>Links are clear, descriptive and and well labelled.</t>
  </si>
  <si>
    <t>Browser standard functions (e.g. 'back', 'forward', 'bookmark') are supported.</t>
  </si>
  <si>
    <t>Tanto en la aplicación como en la página web están bien soportadas.</t>
  </si>
  <si>
    <t>The current location is clearly indicated (e.g. breadcrumb, highlighted menu item).</t>
  </si>
  <si>
    <t>La ubicación actual está clara pero la dirección relativa no, cuesta saber en que punto estamos una vez hemos accedido a algunas funcionalidades.</t>
  </si>
  <si>
    <t>Users can easily get back to the homepage or a relevant start point.</t>
  </si>
  <si>
    <t>A clear and well structure site map or index is provided (where necessary).</t>
  </si>
  <si>
    <t>No existe ningún índice.</t>
  </si>
  <si>
    <t>Search</t>
  </si>
  <si>
    <t>A consitent, easy to find and easy to use search function is available throughout (where desirable).</t>
  </si>
  <si>
    <t>The search interface is appropriate to meet user goals (e.g. multi-parameter, prioritised results, filtering search results).</t>
  </si>
  <si>
    <t>The search facility deals well with common searchs (e.g. showing most popular results), misspellings and abbreviations.</t>
  </si>
  <si>
    <t>Al buscar un itinerario en la ciudad de Sevilla, escribimos Sebilla, y autómaticamente nos mostró información de itinerarios en Ciudad Real.</t>
  </si>
  <si>
    <t>Search results are relevant, comprehensive, precise, and well displayed.</t>
  </si>
  <si>
    <t>Falta precisión.</t>
  </si>
  <si>
    <t>Control &amp; feedback</t>
  </si>
  <si>
    <t>Prompt and appropriate feedback is given (e.g. following a successful or unsuccessful action).</t>
  </si>
  <si>
    <t>No existe feedback a la hora de llevar a cabo acciones importantes como crear un itinerario.</t>
  </si>
  <si>
    <t>Users can easily undo, go back and change or cancel actions; or are at least given the chance to confirm an action before commiting (e.g. before placing an order).</t>
  </si>
  <si>
    <t>Es difícil deshacer acciones tales como crear un itinerario, sin dar opciones como volver hacia atrás.</t>
  </si>
  <si>
    <t>Users can easily give feedback (e.g. via email or an online feedback / contact us form).</t>
  </si>
  <si>
    <t>Se puede dar vía email, pero es muy difícil de encontrar.</t>
  </si>
  <si>
    <t>Forms</t>
  </si>
  <si>
    <t>Complex forms and processes are broken up into readily understood steps and sections. Where a process is used a progress indicator is present with clear numbers or named stages.</t>
  </si>
  <si>
    <t>Al crear un itinerario se indica un porcentaje referente al contenido añadido.</t>
  </si>
  <si>
    <t>A minimal amount of information is requested and where required justification is given for asking for information (e.g. date of birth, telephone number).</t>
  </si>
  <si>
    <t>Únicamente pide datos tales como nombre, nombre de usuario, correo y dirección.</t>
  </si>
  <si>
    <t>Required and optional form fields are clearly indicated.</t>
  </si>
  <si>
    <t>Appropriate input fields (e.g. calendar for date selection, drop down for selection) are used and required formats are indicated.</t>
  </si>
  <si>
    <t>Help and instructions (e.g. examples, information required) are provided where necessary.</t>
  </si>
  <si>
    <t>No hemos encontrado nada relaccionado con ayuda o asistencia para el uso de la app.</t>
  </si>
  <si>
    <t>Errors</t>
  </si>
  <si>
    <t>Errors are clear, easily identifiable and appear in appropriate location (e.g. adjacent to data entry field, adjacent to form, etc.).</t>
  </si>
  <si>
    <t>Error messages are concise, written in easy to understand language and describe what's occurred and what action is necessary.</t>
  </si>
  <si>
    <t>No especificaba la acción a realizar para solucionar el problema.</t>
  </si>
  <si>
    <t>Common user errors (e.g. missing fields, invalid formats, invalid selections) have been taken into consideration and where possible prevented.</t>
  </si>
  <si>
    <t>Users are able to easily recover (i.e. not have to start again) from errors.</t>
  </si>
  <si>
    <t>Content &amp; text</t>
  </si>
  <si>
    <t>Content available (e.g. text, images, video) is appropriate and sufficiently relevant, and detailed to meet user goals.</t>
  </si>
  <si>
    <t>Links to other useful and relevant content (e.g. related pages or external websites) are available and shown in context.</t>
  </si>
  <si>
    <t>Language, terminology and tone used is appropriate and readily understood by the target audience.</t>
  </si>
  <si>
    <t>Terms, language and tone used are consitent (e.g. the same term is used throughout).</t>
  </si>
  <si>
    <t>Text and content is legible and scanable, with good typography and visual contrast.</t>
  </si>
  <si>
    <t>Por regla general sí, pero tiene algunos errores de layout.</t>
  </si>
  <si>
    <t>Help</t>
  </si>
  <si>
    <t>Online help is provided and is suitable for the user base (e.g. is written in easy to understand langugage and only uses recognised terms). Where appropriate contextual help is provided.</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</si>
  <si>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</si>
  <si>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</si>
  <si>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</si>
  <si>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Se puede pedir ayuda por email.</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</si>
  <si>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</si>
  <si>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</si>
  <si>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</si>
  <si>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</si>
  <si>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Nos pareció curioso que el diseño de la propia interfaz se adaptara al tono del dispositivo (claro o oscuro).</t>
  </si>
  <si>
    <t>Overall usability score (out of 100) *</t>
  </si>
  <si>
    <t>Usability guidelines</t>
  </si>
  <si>
    <t>Importance</t>
  </si>
  <si>
    <r>
      <t>Features and functionality meet common user goals and objectives</t>
    </r>
    <r>
      <rPr>
        <sz val="10"/>
        <rFont val="Arial"/>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</si>
  <si>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</si>
  <si>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t>Features and functionality support users desired workflows</t>
    </r>
    <r>
      <rPr>
        <sz val="10"/>
        <rFont val="Arial"/>
      </rPr>
      <t xml:space="preserve">
The site or application should support or at least be compatible with the way that users wish to work. For example, users might want to be able to carry out bulk transactions or be able to save and return to their work. </t>
    </r>
  </si>
  <si>
    <r>
      <t>Frequently-used tasks are readily available (e.g. easily accessible from the homepage) and well supported</t>
    </r>
    <r>
      <rPr>
        <sz val="10"/>
        <rFont val="Arial"/>
      </rPr>
      <t xml:space="preserve">
For example short cuts and a login to retrieve details might be provided to speed up the completion of frequently carried out tasks.</t>
    </r>
  </si>
  <si>
    <t>High</t>
  </si>
  <si>
    <r>
      <t>Users are adequately supported according to their level of expertise</t>
    </r>
    <r>
      <rPr>
        <sz val="10"/>
        <rFont val="Arial"/>
      </rPr>
      <t xml:space="preserve">
For example, novice users are given help and instructions and features are progressively disclosed (e.g. advanced features not being shown by default).</t>
    </r>
  </si>
  <si>
    <t>Medium</t>
  </si>
  <si>
    <r>
      <t>Calls to action (e.g. register, add to basket, submit) are clear, well labelled and appear clickable</t>
    </r>
    <r>
      <rPr>
        <sz val="10"/>
        <rFont val="Arial"/>
      </rPr>
      <t xml:space="preserve">
Possible actions should always be clear and the primary call to action (i.e. the most common or desirable user action) should stand out on the page or screen.</t>
    </r>
  </si>
  <si>
    <r>
      <t>The Homepage / starting page provides a clear snapshot and overview of the content, features and functionality available</t>
    </r>
    <r>
      <rPr>
        <sz val="10"/>
        <rFont val="Arial"/>
      </rPr>
      <t xml:space="preserve">
For example, an introduction and overview of the site is provided together with section snapshots and example content.</t>
    </r>
  </si>
  <si>
    <r>
      <t>The homepage / starting page is effective in orienting and directing users to their desired information and tasks</t>
    </r>
    <r>
      <rPr>
        <sz val="10"/>
        <rFont val="Arial"/>
      </rPr>
      <t xml:space="preserve">
Users should be able to work out where they need to go to complete a given task (e.g. carry out some research, complete a transaction).</t>
    </r>
  </si>
  <si>
    <r>
      <t xml:space="preserve">The homepage / starting page layout is clear and uncluttered with sufficient 'white space'
</t>
    </r>
    <r>
      <rPr>
        <sz val="10"/>
        <rFont val="Arial"/>
      </rPr>
      <t>Users should be able to quickly scan the homepage and make sense of both the content available and of how the site is structured.</t>
    </r>
  </si>
  <si>
    <r>
      <t>Users can easily access the site or application</t>
    </r>
    <r>
      <rPr>
        <sz val="10"/>
        <rFont val="Arial"/>
      </rPr>
      <t xml:space="preserve">
For example, the URL is predictable and is returned by search engines. If a user attempts to find the site via a search engine, it should ideally be returned on the first page of search results for likely queries.</t>
    </r>
  </si>
  <si>
    <t>Low</t>
  </si>
  <si>
    <r>
      <t>The navigational scheme is easy to find, intuitive and consistent</t>
    </r>
    <r>
      <rPr>
        <sz val="10"/>
        <rFont val="Arial"/>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</si>
  <si>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t>The navigation has sufficient flexibility to allow users to navigate by their desired means</t>
    </r>
    <r>
      <rPr>
        <sz val="10"/>
        <rFont val="Arial"/>
      </rPr>
      <t xml:space="preserve">
For example a user might want to be able to search for an item or browse by size, name or type. Although not all user preferences can or indeed should be addressed, the most useful and common navigational means should be supported.</t>
    </r>
  </si>
  <si>
    <r>
      <t>The site or application structure is clear, easily understood and addresses common user goals</t>
    </r>
    <r>
      <rPr>
        <sz val="10"/>
        <rFont val="Arial"/>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</si>
  <si>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t>Links are clear, descriptive and well labelled</t>
    </r>
    <r>
      <rPr>
        <sz val="10"/>
        <rFont val="Arial"/>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</si>
  <si>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t>Browser standard functions (e.g. 'back', 'forward', 'bookmark') are supported</t>
    </r>
    <r>
      <rPr>
        <sz val="10"/>
        <rFont val="Arial"/>
      </rPr>
      <t xml:space="preserve">
Users should be able to bookmark a page (or be presented with a URL to use) and go back and forth without breaking the site or losing any information they have entered.  </t>
    </r>
  </si>
  <si>
    <r>
      <t>The current location is clearly indicated (e.g. breadcrumb, highlighted menu item)</t>
    </r>
    <r>
      <rPr>
        <sz val="10"/>
        <rFont val="Arial"/>
      </rPr>
      <t xml:space="preserve">
Users should always know where they are in the site or application.</t>
    </r>
  </si>
  <si>
    <r>
      <t>Users can easily get back to the homepage or a relevant start point</t>
    </r>
    <r>
      <rPr>
        <sz val="10"/>
        <rFont val="Arial"/>
      </rPr>
      <t xml:space="preserve">
For example, a homepage link might be part of the breadcrumb or a home link might be available as part of the header.</t>
    </r>
  </si>
  <si>
    <r>
      <t>A clear and well structure site map or index is provided (where necessary)</t>
    </r>
    <r>
      <rPr>
        <sz val="10"/>
        <rFont val="Arial"/>
      </rPr>
      <t xml:space="preserve">
The sitemap might be part of the header or footer and should ideally be available from every page on the site.</t>
    </r>
  </si>
  <si>
    <t>Very low</t>
  </si>
  <si>
    <r>
      <t>A consistent, easy to find and easy to use search function is available throughout</t>
    </r>
    <r>
      <rPr>
        <sz val="10"/>
        <rFont val="Arial"/>
      </rPr>
      <t xml:space="preserve">
The search function (where required) should be directly available from most pages on the site or application and should be consistently positioned (e.g. top left, top right or top centre).</t>
    </r>
  </si>
  <si>
    <r>
      <t>The search interface is appropriate to meet user goals</t>
    </r>
    <r>
      <rPr>
        <sz val="10"/>
        <rFont val="Arial"/>
      </rPr>
      <t xml:space="preserve">
For example users are able to filter search results, an advanced search is available (if necessary) and common search conventions such as quotation marks (") and natural language searches are handled.</t>
    </r>
  </si>
  <si>
    <r>
      <t>The search facility deals well with common searches, misspellings and abbreviations</t>
    </r>
    <r>
      <rPr>
        <sz val="10"/>
        <rFont val="Arial"/>
      </rPr>
      <t xml:space="preserve">
Ideally synonyms (e.g. 'coat' should also match 'jacket') should mean that logical and appropriate search results are returned for common user queries. Popular search results (e.g. top matches) should also be identified for common queries.</t>
    </r>
  </si>
  <si>
    <r>
      <t>Search results are relevant, comprehensive, precise, and well displayed</t>
    </r>
    <r>
      <rPr>
        <sz val="10"/>
        <rFont val="Arial"/>
      </rPr>
      <t xml:space="preserve">
It should be easy for users to see what has been returned, to work out why something has been returned and to determine how many results there are.</t>
    </r>
  </si>
  <si>
    <r>
      <t>Prompt and  appropriate feedback is given</t>
    </r>
    <r>
      <rPr>
        <sz val="10"/>
        <rFont val="Arial"/>
      </rPr>
      <t xml:space="preserve">
For example, a confirmation message is shown following a successful transaction, input errors are promptly highlighted and it's made clear to users when a page has been updated.</t>
    </r>
  </si>
  <si>
    <r>
      <t>Users can easily undo, go back and change, or cancel actions</t>
    </r>
    <r>
      <rPr>
        <sz val="10"/>
        <rFont val="Arial"/>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</si>
  <si>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t>Users can easily give feedback</t>
    </r>
    <r>
      <rPr>
        <sz val="10"/>
        <rFont val="Arial"/>
      </rPr>
      <t xml:space="preserve">
For example, via email or an online feedback / contact us form. There should be an indication of how long users can expect to wait for a response if a query has been made.</t>
    </r>
  </si>
  <si>
    <r>
      <t>Complex forms and processes are broken up into readily understood steps and sections</t>
    </r>
    <r>
      <rPr>
        <sz val="10"/>
        <rFont val="Arial"/>
      </rPr>
      <t xml:space="preserve">
For example, a checkout process might be broken up in to 'address', 'delivery options', 'payment' and 'confirmation'. Where a process is used a progress indicator is present with clear numbers or named stages.</t>
    </r>
  </si>
  <si>
    <r>
      <t>A minimal amount of information is requested and where necessary justification is given for asking for information</t>
    </r>
    <r>
      <rPr>
        <sz val="10"/>
        <rFont val="Arial"/>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</si>
  <si>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t>Required and optional form fields are clearly indicated (e.g. using text or '*')</t>
    </r>
    <r>
      <rPr>
        <sz val="10"/>
        <rFont val="Arial"/>
      </rPr>
      <t xml:space="preserve">
Where most fields are required the optional fields should be identified and when most fields are optional the required fields should be identified.</t>
    </r>
  </si>
  <si>
    <r>
      <t>Appropriate input fields are used and required formats are indicated</t>
    </r>
    <r>
      <rPr>
        <sz val="10"/>
        <rFont val="Arial"/>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</si>
  <si>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t>Help and instructions (e.g. examples, information required) are provided where necessary</t>
    </r>
    <r>
      <rPr>
        <sz val="10"/>
        <rFont val="Arial"/>
      </rPr>
      <t xml:space="preserve">
Where input is non trivial or is likely to require some explanation this should be provided. Where a-lot of explanation is necessary a link to a page outlining what is required should be provided.</t>
    </r>
  </si>
  <si>
    <r>
      <t>Errors are clear, easily identified and appear in appropriate locations</t>
    </r>
    <r>
      <rPr>
        <sz val="10"/>
        <rFont val="Arial"/>
      </rPr>
      <t xml:space="preserve">
Errors should be immediately apparent to users and ideally be located close to the offending input or function (e.g. adjacent to an input entry field). Inputs causing an error should be highlighted, together with an explanation for the error.</t>
    </r>
  </si>
  <si>
    <r>
      <t xml:space="preserve">Error messages are concise, written in easy to understand language and describe what's occurred and what action is necessary
</t>
    </r>
    <r>
      <rPr>
        <sz val="10"/>
        <rFont val="Arial"/>
      </rPr>
      <t>Errors should avoid using very technical terms or jargon and should be written from the user's perspective.</t>
    </r>
  </si>
  <si>
    <r>
      <t>Common user errors have been taken into consideration and where possible prevented</t>
    </r>
    <r>
      <rPr>
        <sz val="10"/>
        <rFont val="Arial"/>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</si>
  <si>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t>Users are able to easily recover (i.e. not have to start again) from errors</t>
    </r>
    <r>
      <rPr>
        <sz val="10"/>
        <rFont val="Arial"/>
      </rPr>
      <t xml:space="preserve">
For example, users might be able to re-edit and resubmit a form or enter a different value.</t>
    </r>
  </si>
  <si>
    <r>
      <t>Content available (e.g. text, images, video, audio) is appropriate and sufficiently relevant, and detailed to meet user goals</t>
    </r>
    <r>
      <rPr>
        <sz val="10"/>
        <rFont val="Arial"/>
      </rPr>
      <t xml:space="preserve">
Content should also be appropriately formatted, so for example videos and audio should be directly playable (i.e. shouldn't need to be downloaded to be played) and images should be of a sufficient quality.</t>
    </r>
  </si>
  <si>
    <r>
      <t>Links to other useful and relevant content (e.g. related pages, external websites or documents) are available and shown in context</t>
    </r>
    <r>
      <rPr>
        <sz val="10"/>
        <rFont val="Arial"/>
      </rPr>
      <t xml:space="preserve">
For example there might be links from an article to related articles, related content or related external websites.</t>
    </r>
  </si>
  <si>
    <r>
      <t>Language, terminology and tone used is appropriate and readily understood by the target audience</t>
    </r>
    <r>
      <rPr>
        <sz val="10"/>
        <rFont val="Arial"/>
      </rPr>
      <t xml:space="preserve">
Jargon should be kept to a minimum and plain language should be used where ever possible.</t>
    </r>
  </si>
  <si>
    <r>
      <t>Terms, language and tone used are consistent (e.g. the same term is used throughout)</t>
    </r>
    <r>
      <rPr>
        <sz val="10"/>
        <rFont val="Arial"/>
      </rPr>
      <t xml:space="preserve">
Capitalisation (e.g. 'Main title'; 'Main Title'; 'MAIN TITLE') and grammar should be consistent, together with the use of formal or informal terms (e.g. could not vs couldn't; what's vs what is etc...).</t>
    </r>
  </si>
  <si>
    <r>
      <t>Text and content is legible and scanable, with good typography and visual contrast</t>
    </r>
    <r>
      <rPr>
        <sz val="10"/>
        <rFont val="Arial"/>
      </rPr>
      <t xml:space="preserve">
Users should be able to quickly scan headers and body text, in order to get an overview of what's available.</t>
    </r>
  </si>
  <si>
    <r>
      <t>Online help is provided and is suitable for the user base</t>
    </r>
    <r>
      <rPr>
        <sz val="10"/>
        <rFont val="Arial"/>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</si>
  <si>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t>Online help is concise, easy to read and written in easy to understand language</t>
    </r>
    <r>
      <rPr>
        <sz val="10"/>
        <rFont val="Arial"/>
      </rPr>
      <t xml:space="preserve">
Help should cover the essentials without providing excessive detail and shouldn't use jargon or technical terminology that isn't likely to be understood by users.</t>
    </r>
  </si>
  <si>
    <r>
      <t>Accessing online help does not impede users</t>
    </r>
    <r>
      <rPr>
        <sz val="10"/>
        <rFont val="Arial"/>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</si>
  <si>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t>Users can easily get further help (e.g. telephone or email address)</t>
    </r>
    <r>
      <rPr>
        <sz val="10"/>
        <rFont val="Arial"/>
      </rPr>
      <t xml:space="preserve">
If a telephone help number is provided the hours of operation should be shown. If an email address or online form is provided, an indication should be given of how long a response is likely to take (e.g. within the next 24 hrs).</t>
    </r>
  </si>
  <si>
    <r>
      <t>Site or application performance doesn't inhibit the user experience (e.g. slow page downloads, long delays)</t>
    </r>
    <r>
      <rPr>
        <sz val="10"/>
        <rFont val="Arial"/>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</si>
  <si>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t>Errors and reliability issues don't inhibit the user experience</t>
    </r>
    <r>
      <rPr>
        <sz val="10"/>
        <rFont val="Arial"/>
      </rPr>
      <t xml:space="preserve">
Sites and applications should be free of bugs and shouldn't have any broken links.</t>
    </r>
  </si>
  <si>
    <r>
      <t>Possible user configurations (e.g. browsers, resolutions, computer specs) are supported</t>
    </r>
    <r>
      <rPr>
        <sz val="10"/>
        <rFont val="Arial"/>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</si>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</sst>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5">
    <font>
      <sz val="10"/>
      <name val="Arial"/>
    </font>
    <font>
      <sz val="10"/>
      <name val="Arial"/>
    </font>
    <font>
      <sz val="8"/>
      <name val="Arial"/>
    </font>
    <font>
      <b/>
      <sz val="10"/>
      <color indexed="18"/>
      <name val="Arial"/>
      <family val="2"/>
    </font>
    <font>
      <b/>
      <sz val="10"/>
      <name val="Arial"/>
      <family val="2"/>
    </font>
    <font>
      <sz val="10"/>
      <name val="Bliss 2 Medium"/>
      <family val="3"/>
    </font>
    <font>
      <b/>
      <sz val="10"/>
      <color indexed="18"/>
      <name val="Bliss 2 Medium"/>
      <family val="3"/>
    </font>
    <font>
      <sz val="10"/>
      <color indexed="18"/>
      <name val="Bliss 2 Regular"/>
      <family val="3"/>
    </font>
    <font>
      <sz val="18"/>
      <color indexed="9"/>
      <name val="Arial"/>
    </font>
    <font>
      <b/>
      <sz val="16"/>
      <color indexed="23"/>
      <name val="Arial"/>
      <family val="2"/>
    </font>
    <font>
      <b/>
      <sz val="12"/>
      <color indexed="23"/>
      <name val="Arial"/>
      <family val="2"/>
    </font>
    <font>
      <sz val="14"/>
      <color indexed="9"/>
      <name val="Arial"/>
      <family val="2"/>
    </font>
    <font>
      <sz val="14"/>
      <color indexed="9"/>
      <name val="Arial"/>
    </font>
    <font>
      <b/>
      <sz val="14"/>
      <color indexed="9"/>
      <name val="Bliss 2 Medium"/>
    </font>
    <font>
      <sz val="10"/>
      <color indexed="63"/>
      <name val="Arial"/>
    </font>
    <font>
      <b/>
      <sz val="14"/>
      <color indexed="9"/>
      <name val="Arial"/>
      <family val="2"/>
    </font>
    <font>
      <sz val="10"/>
      <name val="Arial"/>
      <family val="2"/>
    </font>
    <font>
      <sz val="10"/>
      <color indexed="22"/>
      <name val="Arial"/>
    </font>
    <font>
      <i/>
      <sz val="10"/>
      <color indexed="22"/>
      <name val="Arial"/>
    </font>
    <font>
      <sz val="10"/>
      <color indexed="9"/>
      <name val="Arial"/>
    </font>
    <font>
      <b/>
      <sz val="16"/>
      <color indexed="18"/>
      <name val="Arial"/>
      <family val="2"/>
    </font>
    <font>
      <sz val="8"/>
      <name val="Arial"/>
      <family val="2"/>
    </font>
    <font>
      <sz val="10"/>
      <color indexed="23"/>
      <name val="Arial"/>
    </font>
    <font>
      <sz val="10"/>
      <color indexed="23"/>
      <name val="Arial"/>
      <family val="2"/>
    </font>
    <font>
      <b/>
      <sz val="10"/>
      <name val="Bliss 2 Medium"/>
    </font>
    <font>
      <i/>
      <sz val="8"/>
      <name val="Arial"/>
    </font>
    <font>
      <sz val="8"/>
      <color indexed="81"/>
      <name val="Tahoma"/>
    </font>
    <font>
      <sz val="8"/>
      <color indexed="18"/>
      <name val="Arial"/>
      <family val="2"/>
    </font>
    <font>
      <sz val="8"/>
      <color indexed="18"/>
      <name val="Arial"/>
    </font>
    <font>
      <b/>
      <sz val="8"/>
      <color indexed="81"/>
      <name val="Tahoma"/>
      <family val="2"/>
    </font>
    <font>
      <sz val="8"/>
      <color indexed="81"/>
      <name val="Tahoma"/>
      <family val="2"/>
    </font>
    <font>
      <b/>
      <sz val="8"/>
      <color indexed="63"/>
      <name val="Arial"/>
      <family val="2"/>
    </font>
    <font>
      <sz val="8"/>
      <color indexed="63"/>
      <name val="Arial"/>
      <family val="2"/>
    </font>
    <font>
      <sz val="10"/>
      <color indexed="63"/>
      <name val="Arial"/>
      <family val="2"/>
    </font>
    <font>
      <b/>
      <sz val="10"/>
      <color indexed="63"/>
      <name val="Arial"/>
      <family val="2"/>
    </font>
  </fonts>
  <fills count="3">
    <fill>
      <patternFill patternType="none"/>
    </fill>
    <fill>
      <patternFill patternType="gray125"/>
    </fill>
    <fill>
      <patternFill patternType="solid">
        <fgColor indexed="63"/>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22"/>
      </left>
      <right style="thin">
        <color indexed="22"/>
      </right>
      <top style="thin">
        <color indexed="22"/>
      </top>
      <bottom style="thin">
        <color indexed="22"/>
      </bottom>
      <diagonal/>
    </border>
    <border>
      <left style="medium">
        <color indexed="9"/>
      </left>
      <right/>
      <top style="medium">
        <color indexed="9"/>
      </top>
      <bottom style="medium">
        <color indexed="9"/>
      </bottom>
      <diagonal/>
    </border>
    <border>
      <left/>
      <right/>
      <top style="medium">
        <color indexed="9"/>
      </top>
      <bottom style="medium">
        <color indexed="9"/>
      </bottom>
      <diagonal/>
    </border>
    <border>
      <left/>
      <right style="medium">
        <color indexed="9"/>
      </right>
      <top style="medium">
        <color indexed="9"/>
      </top>
      <bottom style="medium">
        <color indexed="9"/>
      </bottom>
      <diagonal/>
    </border>
    <border>
      <left style="thin">
        <color indexed="22"/>
      </left>
      <right/>
      <top/>
      <bottom/>
      <diagonal/>
    </border>
    <border>
      <left/>
      <right style="thin">
        <color indexed="22"/>
      </right>
      <top/>
      <bottom/>
      <diagonal/>
    </border>
    <border>
      <left style="medium">
        <color indexed="9"/>
      </left>
      <right style="medium">
        <color indexed="9"/>
      </right>
      <top style="medium">
        <color indexed="9"/>
      </top>
      <bottom style="medium">
        <color indexed="9"/>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s>
  <cellStyleXfs count="1">
    <xf numFmtId="0" fontId="0" fillId="0" borderId="0"/>
  </cellStyleXfs>
  <cellXfs count="131">
    <xf numFmtId="0" fontId="0" fillId="0" borderId="0" xfId="0"/>
    <xf numFmtId="0" fontId="0" fillId="0" borderId="0" xfId="0" applyProtection="1">
      <protection locked="0"/>
    </xf>
    <xf numFmtId="0" fontId="3" fillId="0" borderId="0" xfId="0" applyFont="1" applyProtection="1">
      <protection locked="0"/>
    </xf>
    <xf numFmtId="0" fontId="5" fillId="0" borderId="0" xfId="0" applyFont="1" applyAlignment="1">
      <alignment horizontal="center"/>
    </xf>
    <xf numFmtId="0" fontId="0" fillId="0" borderId="0" xfId="0" applyFill="1" applyBorder="1" applyAlignment="1" applyProtection="1">
      <alignment vertical="top" wrapText="1"/>
      <protection locked="0"/>
    </xf>
    <xf numFmtId="0" fontId="0" fillId="0" borderId="0" xfId="0" applyFill="1" applyBorder="1" applyAlignment="1" applyProtection="1">
      <alignment horizontal="left" vertical="top" wrapText="1"/>
      <protection locked="0"/>
    </xf>
    <xf numFmtId="0" fontId="0" fillId="0" borderId="0" xfId="0" applyAlignment="1" applyProtection="1">
      <alignment horizontal="right"/>
    </xf>
    <xf numFmtId="0" fontId="0" fillId="0" borderId="0" xfId="0" applyProtection="1"/>
    <xf numFmtId="0" fontId="3" fillId="0" borderId="0" xfId="0" applyFont="1" applyProtection="1"/>
    <xf numFmtId="0" fontId="0" fillId="0" borderId="0" xfId="0" applyAlignment="1" applyProtection="1">
      <alignment wrapText="1"/>
    </xf>
    <xf numFmtId="0" fontId="5" fillId="0" borderId="0" xfId="0" applyFont="1" applyBorder="1" applyAlignment="1" applyProtection="1">
      <alignment horizontal="center" vertical="center"/>
    </xf>
    <xf numFmtId="0" fontId="6"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Fill="1" applyProtection="1"/>
    <xf numFmtId="0" fontId="1" fillId="0" borderId="0" xfId="0" applyFont="1"/>
    <xf numFmtId="0" fontId="0" fillId="0" borderId="0" xfId="0" applyAlignment="1" applyProtection="1">
      <alignment vertical="top" wrapText="1"/>
    </xf>
    <xf numFmtId="0" fontId="7" fillId="0" borderId="0" xfId="0" applyFont="1" applyAlignment="1" applyProtection="1">
      <alignment horizontal="right"/>
    </xf>
    <xf numFmtId="0" fontId="0" fillId="0" borderId="0" xfId="0" applyBorder="1"/>
    <xf numFmtId="0" fontId="0" fillId="0" borderId="0" xfId="0" applyFill="1" applyBorder="1" applyAlignment="1" applyProtection="1">
      <alignment horizontal="left" vertical="top" wrapText="1"/>
    </xf>
    <xf numFmtId="0" fontId="0" fillId="0" borderId="0" xfId="0" applyFill="1" applyBorder="1" applyAlignment="1">
      <alignment horizontal="left" vertical="top" wrapText="1"/>
    </xf>
    <xf numFmtId="0" fontId="0" fillId="0" borderId="0" xfId="0" applyAlignment="1" applyProtection="1">
      <alignment horizontal="right"/>
      <protection locked="0"/>
    </xf>
    <xf numFmtId="0" fontId="0" fillId="0" borderId="0" xfId="0" applyAlignment="1" applyProtection="1">
      <alignment vertical="center" wrapText="1"/>
    </xf>
    <xf numFmtId="0" fontId="3" fillId="0" borderId="0" xfId="0" applyFont="1" applyAlignment="1" applyProtection="1">
      <alignment vertical="center" wrapText="1"/>
    </xf>
    <xf numFmtId="0" fontId="0" fillId="0" borderId="0" xfId="0" applyAlignment="1" applyProtection="1">
      <alignment vertical="center"/>
    </xf>
    <xf numFmtId="0" fontId="19" fillId="0" borderId="0" xfId="0" applyFont="1" applyFill="1" applyBorder="1" applyAlignment="1" applyProtection="1">
      <alignment horizontal="left" vertical="top" wrapText="1"/>
    </xf>
    <xf numFmtId="0" fontId="17" fillId="0" borderId="0" xfId="0" applyFont="1" applyAlignment="1" applyProtection="1">
      <alignment horizontal="right" vertical="top"/>
    </xf>
    <xf numFmtId="0" fontId="17" fillId="0" borderId="0" xfId="0" applyFont="1" applyAlignment="1" applyProtection="1">
      <alignment horizontal="right"/>
    </xf>
    <xf numFmtId="9" fontId="17" fillId="0" borderId="0" xfId="0" applyNumberFormat="1" applyFont="1" applyAlignment="1" applyProtection="1">
      <alignment horizontal="right"/>
    </xf>
    <xf numFmtId="0" fontId="17" fillId="0" borderId="0" xfId="0" applyFont="1" applyProtection="1"/>
    <xf numFmtId="0" fontId="17" fillId="0" borderId="0" xfId="0" applyFont="1" applyAlignment="1" applyProtection="1"/>
    <xf numFmtId="0" fontId="17" fillId="0" borderId="0" xfId="0" applyFont="1" applyFill="1" applyBorder="1" applyAlignment="1" applyProtection="1">
      <alignment horizontal="right" wrapText="1"/>
    </xf>
    <xf numFmtId="9" fontId="17" fillId="0" borderId="0" xfId="0" applyNumberFormat="1" applyFont="1" applyFill="1" applyBorder="1" applyAlignment="1" applyProtection="1">
      <alignment horizontal="right" wrapText="1"/>
    </xf>
    <xf numFmtId="0" fontId="17" fillId="0" borderId="0" xfId="0" applyFont="1" applyFill="1" applyBorder="1" applyAlignment="1" applyProtection="1">
      <alignment vertical="top" wrapText="1"/>
    </xf>
    <xf numFmtId="0" fontId="17" fillId="0" borderId="0" xfId="0" applyFont="1" applyFill="1" applyBorder="1" applyAlignment="1" applyProtection="1">
      <alignment horizontal="left" vertical="top" wrapText="1"/>
    </xf>
    <xf numFmtId="0" fontId="18" fillId="0" borderId="0" xfId="0" applyFont="1" applyAlignment="1" applyProtection="1">
      <alignment horizontal="right"/>
    </xf>
    <xf numFmtId="0" fontId="18" fillId="0" borderId="0" xfId="0" applyFont="1" applyProtection="1"/>
    <xf numFmtId="0" fontId="19" fillId="0" borderId="0" xfId="0" applyFont="1" applyFill="1" applyBorder="1" applyProtection="1"/>
    <xf numFmtId="0" fontId="19" fillId="0" borderId="0" xfId="0" applyFont="1" applyFill="1" applyBorder="1" applyAlignment="1" applyProtection="1">
      <alignment horizontal="left"/>
    </xf>
    <xf numFmtId="0" fontId="19" fillId="0" borderId="0" xfId="0" applyFont="1" applyFill="1" applyBorder="1" applyAlignment="1" applyProtection="1">
      <alignment horizontal="left" vertical="top"/>
    </xf>
    <xf numFmtId="0" fontId="14" fillId="0" borderId="0" xfId="0" applyFont="1"/>
    <xf numFmtId="0" fontId="14" fillId="0" borderId="0" xfId="0" applyFont="1" applyFill="1" applyBorder="1" applyAlignment="1">
      <alignment horizontal="left" vertical="top" wrapText="1"/>
    </xf>
    <xf numFmtId="0" fontId="14" fillId="0" borderId="0" xfId="0" applyFont="1" applyFill="1" applyBorder="1" applyAlignment="1" applyProtection="1">
      <alignment vertical="top" wrapText="1"/>
      <protection locked="0"/>
    </xf>
    <xf numFmtId="0" fontId="14" fillId="0" borderId="0" xfId="0" applyFont="1" applyBorder="1"/>
    <xf numFmtId="0" fontId="0" fillId="0" borderId="0" xfId="0" applyAlignment="1" applyProtection="1">
      <alignment vertical="top"/>
    </xf>
    <xf numFmtId="0" fontId="0" fillId="0" borderId="0" xfId="0" applyAlignment="1" applyProtection="1">
      <alignment vertical="top"/>
      <protection locked="0"/>
    </xf>
    <xf numFmtId="9" fontId="17" fillId="0" borderId="0" xfId="0" applyNumberFormat="1" applyFont="1" applyAlignment="1" applyProtection="1">
      <alignment horizontal="right" vertical="top"/>
    </xf>
    <xf numFmtId="0" fontId="17" fillId="0" borderId="0" xfId="0" applyFont="1" applyAlignment="1" applyProtection="1">
      <alignment vertical="top"/>
    </xf>
    <xf numFmtId="0" fontId="0" fillId="0" borderId="0" xfId="0" applyAlignment="1">
      <alignment vertical="top"/>
    </xf>
    <xf numFmtId="0" fontId="5" fillId="0" borderId="0" xfId="0" applyFont="1" applyBorder="1" applyAlignment="1" applyProtection="1">
      <alignment horizontal="center" vertical="top"/>
    </xf>
    <xf numFmtId="0" fontId="5" fillId="0" borderId="0" xfId="0" applyFont="1" applyBorder="1" applyAlignment="1" applyProtection="1">
      <alignment horizontal="center" vertical="center"/>
      <protection locked="0"/>
    </xf>
    <xf numFmtId="0" fontId="0" fillId="0" borderId="0" xfId="0" applyBorder="1" applyProtection="1"/>
    <xf numFmtId="0" fontId="0" fillId="0" borderId="0" xfId="0" applyBorder="1" applyProtection="1">
      <protection locked="0"/>
    </xf>
    <xf numFmtId="0" fontId="19" fillId="0" borderId="0" xfId="0" applyFont="1" applyProtection="1"/>
    <xf numFmtId="0" fontId="0" fillId="0" borderId="0" xfId="0" applyAlignment="1">
      <alignment wrapText="1"/>
    </xf>
    <xf numFmtId="0" fontId="0" fillId="0" borderId="0" xfId="0" applyAlignment="1"/>
    <xf numFmtId="0" fontId="22" fillId="0" borderId="0" xfId="0" applyFont="1" applyAlignment="1">
      <alignment horizontal="left" vertical="top"/>
    </xf>
    <xf numFmtId="0" fontId="0" fillId="0" borderId="0" xfId="0" applyFill="1" applyAlignment="1" applyProtection="1">
      <alignment horizontal="left"/>
    </xf>
    <xf numFmtId="0" fontId="24" fillId="0" borderId="1" xfId="0" applyFont="1" applyBorder="1" applyAlignment="1" applyProtection="1">
      <alignment horizontal="center" vertical="center"/>
      <protection locked="0"/>
    </xf>
    <xf numFmtId="0" fontId="25" fillId="0" borderId="1" xfId="0" applyFont="1" applyBorder="1" applyAlignment="1" applyProtection="1">
      <alignment horizontal="left" vertical="top" wrapText="1"/>
      <protection locked="0"/>
    </xf>
    <xf numFmtId="164" fontId="5" fillId="0" borderId="0" xfId="0" applyNumberFormat="1" applyFont="1" applyAlignment="1">
      <alignment horizontal="center"/>
    </xf>
    <xf numFmtId="0" fontId="4" fillId="0" borderId="0" xfId="0" applyFont="1"/>
    <xf numFmtId="0" fontId="0" fillId="0" borderId="0" xfId="0" applyAlignment="1">
      <alignment horizontal="left"/>
    </xf>
    <xf numFmtId="0" fontId="0" fillId="0" borderId="0" xfId="0" applyAlignment="1">
      <alignment vertical="center"/>
    </xf>
    <xf numFmtId="0" fontId="4" fillId="0" borderId="2" xfId="0" applyFont="1" applyBorder="1" applyAlignment="1" applyProtection="1">
      <alignment vertical="top" wrapText="1"/>
    </xf>
    <xf numFmtId="0" fontId="4" fillId="0" borderId="2" xfId="0" applyFont="1" applyFill="1" applyBorder="1" applyAlignment="1" applyProtection="1">
      <alignment vertical="top" wrapText="1"/>
    </xf>
    <xf numFmtId="0" fontId="21" fillId="0" borderId="0" xfId="0" applyFont="1" applyFill="1" applyBorder="1" applyAlignment="1" applyProtection="1">
      <alignment horizontal="left" vertical="top"/>
      <protection locked="0"/>
    </xf>
    <xf numFmtId="0" fontId="0" fillId="0" borderId="0" xfId="0" applyFill="1" applyBorder="1" applyAlignment="1" applyProtection="1">
      <alignment horizontal="right"/>
      <protection locked="0"/>
    </xf>
    <xf numFmtId="0" fontId="0" fillId="0" borderId="0" xfId="0" applyFill="1" applyBorder="1" applyProtection="1">
      <protection locked="0"/>
    </xf>
    <xf numFmtId="0" fontId="0" fillId="0" borderId="0" xfId="0" applyFill="1" applyBorder="1"/>
    <xf numFmtId="0" fontId="4" fillId="0" borderId="0" xfId="0" applyFont="1" applyFill="1" applyBorder="1" applyAlignment="1" applyProtection="1">
      <alignment horizontal="left" vertical="center" wrapText="1"/>
    </xf>
    <xf numFmtId="0" fontId="4" fillId="0" borderId="0" xfId="0" applyFont="1" applyFill="1" applyBorder="1" applyAlignment="1" applyProtection="1">
      <alignment horizontal="left" vertical="center"/>
    </xf>
    <xf numFmtId="0" fontId="28" fillId="0" borderId="0" xfId="0" applyFont="1" applyAlignment="1">
      <alignment vertical="center" wrapText="1"/>
    </xf>
    <xf numFmtId="0" fontId="27" fillId="0" borderId="0" xfId="0" applyFont="1" applyAlignment="1" applyProtection="1">
      <alignment horizontal="center" vertical="center" wrapText="1"/>
    </xf>
    <xf numFmtId="0" fontId="0" fillId="0" borderId="0" xfId="0" applyAlignment="1" applyProtection="1">
      <alignment vertical="center"/>
      <protection locked="0"/>
    </xf>
    <xf numFmtId="0" fontId="28" fillId="0" borderId="0" xfId="0" applyFont="1" applyAlignment="1" applyProtection="1">
      <alignment vertical="center" wrapText="1"/>
      <protection locked="0"/>
    </xf>
    <xf numFmtId="0" fontId="20" fillId="0" borderId="0" xfId="0" applyFont="1" applyAlignment="1" applyProtection="1">
      <alignment vertical="top"/>
    </xf>
    <xf numFmtId="0" fontId="7" fillId="0" borderId="0" xfId="0" applyFont="1" applyAlignment="1" applyProtection="1">
      <alignment horizontal="right" vertical="top"/>
    </xf>
    <xf numFmtId="0" fontId="20" fillId="0" borderId="0" xfId="0" applyFont="1" applyAlignment="1" applyProtection="1">
      <alignment horizontal="center" vertical="top"/>
    </xf>
    <xf numFmtId="0" fontId="20" fillId="0" borderId="0" xfId="0" applyFont="1" applyAlignment="1" applyProtection="1">
      <alignment horizontal="left" vertical="top"/>
    </xf>
    <xf numFmtId="0" fontId="24" fillId="0" borderId="2" xfId="0" applyFont="1" applyBorder="1" applyAlignment="1" applyProtection="1">
      <alignment horizontal="center" vertical="top"/>
      <protection locked="0"/>
    </xf>
    <xf numFmtId="0" fontId="1" fillId="0" borderId="0" xfId="0" applyFont="1" applyFill="1" applyBorder="1" applyAlignment="1" applyProtection="1">
      <alignment horizontal="left" vertical="top"/>
    </xf>
    <xf numFmtId="0" fontId="1" fillId="0" borderId="0" xfId="0" applyFont="1" applyFill="1" applyBorder="1" applyAlignment="1" applyProtection="1"/>
    <xf numFmtId="0" fontId="1" fillId="0" borderId="0" xfId="0" applyFont="1" applyFill="1" applyBorder="1" applyAlignment="1">
      <alignment horizontal="left" vertical="top" wrapText="1"/>
    </xf>
    <xf numFmtId="0" fontId="22" fillId="0" borderId="2" xfId="0" applyFont="1" applyBorder="1" applyAlignment="1">
      <alignment horizontal="left" vertical="top"/>
    </xf>
    <xf numFmtId="0" fontId="9" fillId="0" borderId="0" xfId="0" applyFont="1" applyAlignment="1" applyProtection="1">
      <alignment horizontal="left" vertical="top"/>
    </xf>
    <xf numFmtId="0" fontId="9" fillId="0" borderId="0" xfId="0" applyFont="1" applyAlignment="1" applyProtection="1">
      <alignment horizontal="center" vertical="top"/>
    </xf>
    <xf numFmtId="0" fontId="2" fillId="0" borderId="0" xfId="0" applyFont="1" applyAlignment="1">
      <alignment vertical="center" wrapText="1"/>
    </xf>
    <xf numFmtId="0" fontId="21" fillId="0" borderId="0" xfId="0" applyFont="1" applyAlignment="1" applyProtection="1">
      <alignment horizontal="center" vertical="center" wrapText="1"/>
    </xf>
    <xf numFmtId="0" fontId="21" fillId="0" borderId="0" xfId="0" applyFont="1" applyAlignment="1" applyProtection="1">
      <alignment vertical="center" wrapText="1"/>
      <protection locked="0"/>
    </xf>
    <xf numFmtId="0" fontId="10" fillId="0" borderId="0" xfId="0" applyFont="1" applyProtection="1"/>
    <xf numFmtId="0" fontId="11" fillId="2" borderId="3" xfId="0" applyFont="1" applyFill="1" applyBorder="1" applyAlignment="1" applyProtection="1">
      <alignment horizontal="left" vertical="center" indent="1"/>
    </xf>
    <xf numFmtId="0" fontId="11" fillId="2" borderId="4" xfId="0" applyFont="1" applyFill="1" applyBorder="1" applyProtection="1"/>
    <xf numFmtId="0" fontId="12" fillId="2" borderId="5" xfId="0" applyFont="1" applyFill="1" applyBorder="1" applyProtection="1"/>
    <xf numFmtId="0" fontId="19" fillId="2" borderId="0" xfId="0" applyFont="1" applyFill="1" applyProtection="1">
      <protection locked="0"/>
    </xf>
    <xf numFmtId="0" fontId="11" fillId="2" borderId="3" xfId="0" applyNumberFormat="1" applyFont="1" applyFill="1" applyBorder="1" applyAlignment="1" applyProtection="1">
      <alignment horizontal="center" vertical="center"/>
    </xf>
    <xf numFmtId="0" fontId="15" fillId="2" borderId="3" xfId="0" applyFont="1" applyFill="1" applyBorder="1" applyAlignment="1" applyProtection="1">
      <alignment horizontal="left" vertical="center" indent="1"/>
    </xf>
    <xf numFmtId="0" fontId="10" fillId="0" borderId="0" xfId="0" applyFont="1" applyAlignment="1" applyProtection="1">
      <alignment vertical="top"/>
    </xf>
    <xf numFmtId="0" fontId="0" fillId="0" borderId="0" xfId="0" applyAlignment="1">
      <alignment horizontal="center"/>
    </xf>
    <xf numFmtId="9" fontId="0" fillId="0" borderId="0" xfId="0" applyNumberFormat="1" applyAlignment="1">
      <alignment horizontal="left"/>
    </xf>
    <xf numFmtId="0" fontId="17" fillId="0" borderId="0" xfId="0" applyFont="1" applyFill="1" applyBorder="1" applyAlignment="1" applyProtection="1">
      <alignment wrapText="1"/>
    </xf>
    <xf numFmtId="0" fontId="31" fillId="0" borderId="6" xfId="0" applyFont="1" applyBorder="1" applyAlignment="1">
      <alignment horizontal="left"/>
    </xf>
    <xf numFmtId="0" fontId="34" fillId="0" borderId="0" xfId="0" applyFont="1" applyBorder="1" applyAlignment="1">
      <alignment horizontal="left"/>
    </xf>
    <xf numFmtId="0" fontId="34" fillId="0" borderId="7" xfId="0" applyFont="1" applyBorder="1" applyAlignment="1">
      <alignment horizontal="left"/>
    </xf>
    <xf numFmtId="1" fontId="13" fillId="2" borderId="8" xfId="0" applyNumberFormat="1" applyFont="1" applyFill="1" applyBorder="1" applyAlignment="1" applyProtection="1">
      <alignment horizontal="center" vertical="center"/>
    </xf>
    <xf numFmtId="1" fontId="0" fillId="0" borderId="0" xfId="0" applyNumberFormat="1"/>
    <xf numFmtId="1" fontId="16" fillId="0" borderId="0" xfId="0" applyNumberFormat="1" applyFont="1" applyAlignment="1">
      <alignment horizontal="left"/>
    </xf>
    <xf numFmtId="1" fontId="0" fillId="0" borderId="0" xfId="0" applyNumberFormat="1" applyAlignment="1">
      <alignment horizontal="left"/>
    </xf>
    <xf numFmtId="0" fontId="17" fillId="0" borderId="0" xfId="0" applyFont="1" applyBorder="1" applyAlignment="1" applyProtection="1">
      <alignment horizontal="right" vertical="top"/>
    </xf>
    <xf numFmtId="0" fontId="0" fillId="0" borderId="0" xfId="0" applyAlignment="1"/>
    <xf numFmtId="0" fontId="17" fillId="0" borderId="0" xfId="0" applyFont="1" applyBorder="1" applyAlignment="1" applyProtection="1">
      <alignment horizontal="right" vertical="top" wrapText="1"/>
    </xf>
    <xf numFmtId="0" fontId="32" fillId="0" borderId="6" xfId="0" applyFont="1" applyBorder="1" applyAlignment="1">
      <alignment wrapText="1"/>
    </xf>
    <xf numFmtId="0" fontId="33" fillId="0" borderId="0" xfId="0" applyFont="1" applyBorder="1" applyAlignment="1">
      <alignment wrapText="1"/>
    </xf>
    <xf numFmtId="0" fontId="33" fillId="0" borderId="7" xfId="0" applyFont="1" applyBorder="1" applyAlignment="1">
      <alignment wrapText="1"/>
    </xf>
    <xf numFmtId="0" fontId="32" fillId="0" borderId="9" xfId="0" applyFont="1" applyBorder="1" applyAlignment="1">
      <alignment wrapText="1"/>
    </xf>
    <xf numFmtId="0" fontId="33" fillId="0" borderId="10" xfId="0" applyFont="1" applyBorder="1" applyAlignment="1">
      <alignment wrapText="1"/>
    </xf>
    <xf numFmtId="0" fontId="33" fillId="0" borderId="11" xfId="0" applyFont="1" applyBorder="1" applyAlignment="1">
      <alignment wrapText="1"/>
    </xf>
    <xf numFmtId="0" fontId="32" fillId="0" borderId="12" xfId="0" applyFont="1" applyBorder="1" applyAlignment="1">
      <alignment wrapText="1"/>
    </xf>
    <xf numFmtId="0" fontId="33" fillId="0" borderId="13" xfId="0" applyFont="1" applyBorder="1" applyAlignment="1">
      <alignment wrapText="1"/>
    </xf>
    <xf numFmtId="0" fontId="33" fillId="0" borderId="14" xfId="0" applyFont="1" applyBorder="1" applyAlignment="1">
      <alignment wrapText="1"/>
    </xf>
    <xf numFmtId="0" fontId="32" fillId="0" borderId="6" xfId="0" applyFont="1" applyBorder="1" applyAlignment="1">
      <alignment horizontal="left" wrapText="1"/>
    </xf>
    <xf numFmtId="0" fontId="33" fillId="0" borderId="0" xfId="0" applyFont="1" applyBorder="1" applyAlignment="1">
      <alignment horizontal="left" wrapText="1"/>
    </xf>
    <xf numFmtId="0" fontId="33" fillId="0" borderId="7" xfId="0" applyFont="1" applyBorder="1" applyAlignment="1">
      <alignment horizontal="left" wrapText="1"/>
    </xf>
    <xf numFmtId="0" fontId="17" fillId="0" borderId="0" xfId="0" applyFont="1" applyBorder="1" applyAlignment="1" applyProtection="1">
      <alignment horizontal="right" vertical="top"/>
    </xf>
    <xf numFmtId="0" fontId="0" fillId="0" borderId="0" xfId="0" applyAlignment="1"/>
    <xf numFmtId="0" fontId="9" fillId="0" borderId="0" xfId="0" applyFont="1" applyAlignment="1" applyProtection="1">
      <alignment vertical="top"/>
    </xf>
    <xf numFmtId="0" fontId="23" fillId="0" borderId="0" xfId="0" applyFont="1" applyAlignment="1">
      <alignment vertical="top"/>
    </xf>
    <xf numFmtId="0" fontId="8" fillId="2" borderId="0" xfId="0" applyFont="1" applyFill="1" applyAlignment="1" applyProtection="1"/>
    <xf numFmtId="0" fontId="19" fillId="2" borderId="0" xfId="0" applyFont="1" applyFill="1" applyAlignment="1"/>
    <xf numFmtId="0" fontId="17" fillId="0" borderId="0" xfId="0" applyFont="1" applyBorder="1" applyAlignment="1" applyProtection="1">
      <alignment horizontal="right" vertical="top" wrapText="1"/>
    </xf>
    <xf numFmtId="0" fontId="0" fillId="0" borderId="0" xfId="0" applyAlignment="1">
      <alignment horizontal="right"/>
    </xf>
    <xf numFmtId="0" fontId="4" fillId="0" borderId="0" xfId="0" applyFont="1" applyAlignment="1"/>
  </cellXfs>
  <cellStyles count="1">
    <cellStyle name="Normal" xfId="0" builtinId="0"/>
  </cellStyles>
  <dxfs count="2">
    <dxf>
      <fill>
        <patternFill>
          <bgColor indexed="26"/>
        </patternFill>
      </fill>
    </dxf>
    <dxf>
      <fill>
        <patternFill>
          <bgColor indexed="2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D01608"/>
      <rgbColor rgb="000066CC"/>
      <rgbColor rgb="00DBF3E3"/>
      <rgbColor rgb="00000080"/>
      <rgbColor rgb="00FF00FF"/>
      <rgbColor rgb="00FFFF00"/>
      <rgbColor rgb="0000FFFF"/>
      <rgbColor rgb="00800080"/>
      <rgbColor rgb="00800000"/>
      <rgbColor rgb="00D4DDEC"/>
      <rgbColor rgb="00E4EAE5"/>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76200</xdr:rowOff>
    </xdr:from>
    <xdr:to>
      <xdr:col>0</xdr:col>
      <xdr:colOff>257175</xdr:colOff>
      <xdr:row>4</xdr:row>
      <xdr:rowOff>304800</xdr:rowOff>
    </xdr:to>
    <xdr:pic>
      <xdr:nvPicPr>
        <xdr:cNvPr id="1126" name="Picture 102">
          <a:extLst>
            <a:ext uri="{FF2B5EF4-FFF2-40B4-BE49-F238E27FC236}">
              <a16:creationId xmlns:a16="http://schemas.microsoft.com/office/drawing/2014/main" id="{394B50B1-99FD-428C-BE62-591ABA4E43F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904875"/>
          <a:ext cx="219075" cy="228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26"/>
  <sheetViews>
    <sheetView topLeftCell="A107" zoomScaleNormal="100" workbookViewId="0">
      <selection activeCell="I115" sqref="I115"/>
    </sheetView>
  </sheetViews>
  <sheetFormatPr defaultRowHeight="13.5"/>
  <cols>
    <col min="1" max="1" width="4.5703125" customWidth="1"/>
    <col min="2" max="2" width="60.28515625" customWidth="1"/>
    <col min="3" max="3" width="4.5703125" customWidth="1"/>
    <col min="4" max="4" width="13.85546875" style="3" customWidth="1"/>
    <col min="5" max="5" width="11.5703125" style="1" hidden="1" customWidth="1"/>
    <col min="6" max="6" width="6.7109375" style="1" hidden="1" customWidth="1"/>
    <col min="7" max="7" width="4.42578125" style="1" hidden="1" customWidth="1"/>
    <col min="8" max="8" width="4.140625" style="1" customWidth="1"/>
    <col min="9" max="9" width="51.28515625" style="1" customWidth="1"/>
    <col min="10" max="10" width="2.140625" style="7" customWidth="1"/>
    <col min="11" max="12" width="12.140625" style="20" customWidth="1"/>
    <col min="13" max="13" width="9.140625" style="1"/>
  </cols>
  <sheetData>
    <row r="1" spans="1:22" ht="23.25">
      <c r="A1" s="126" t="s">
        <v>0</v>
      </c>
      <c r="B1" s="127"/>
      <c r="C1" s="127"/>
      <c r="D1" s="127"/>
      <c r="E1" s="127"/>
      <c r="F1" s="127"/>
      <c r="G1" s="127"/>
      <c r="H1" s="127"/>
      <c r="I1" s="127"/>
      <c r="J1" s="13"/>
      <c r="K1" s="69"/>
      <c r="L1" s="70"/>
      <c r="M1" s="70"/>
      <c r="N1" s="70"/>
      <c r="O1" s="70"/>
      <c r="P1" s="81"/>
      <c r="Q1" s="36" t="s">
        <v>1</v>
      </c>
      <c r="R1" s="37">
        <v>0</v>
      </c>
      <c r="S1" s="14"/>
      <c r="T1" s="14"/>
      <c r="U1" s="14"/>
      <c r="V1" s="39"/>
    </row>
    <row r="2" spans="1:22" ht="9.6" customHeight="1">
      <c r="B2" s="7"/>
      <c r="C2" s="16"/>
      <c r="D2" s="16"/>
      <c r="J2" s="56"/>
      <c r="K2" s="65"/>
      <c r="L2" s="66"/>
      <c r="M2" s="67"/>
      <c r="N2" s="68"/>
      <c r="O2" s="68"/>
      <c r="P2" s="82"/>
      <c r="Q2" s="24" t="s">
        <v>2</v>
      </c>
      <c r="R2" s="38">
        <v>1</v>
      </c>
      <c r="S2" s="14"/>
      <c r="T2" s="14"/>
      <c r="U2" s="14"/>
      <c r="V2" s="39"/>
    </row>
    <row r="3" spans="1:22" ht="24.6" customHeight="1">
      <c r="A3" s="124" t="s">
        <v>3</v>
      </c>
      <c r="B3" s="125"/>
      <c r="C3" s="76"/>
      <c r="D3" s="85" t="s">
        <v>4</v>
      </c>
      <c r="E3" s="44"/>
      <c r="F3" s="44"/>
      <c r="G3" s="44"/>
      <c r="H3" s="44"/>
      <c r="I3" s="84" t="s">
        <v>5</v>
      </c>
      <c r="P3" s="82"/>
      <c r="Q3" s="24" t="s">
        <v>6</v>
      </c>
      <c r="R3" s="38">
        <v>2</v>
      </c>
      <c r="S3" s="14"/>
      <c r="T3" s="14"/>
      <c r="U3" s="14"/>
      <c r="V3" s="39"/>
    </row>
    <row r="4" spans="1:22" ht="9.6" customHeight="1">
      <c r="A4" s="75"/>
      <c r="B4" s="47"/>
      <c r="C4" s="76"/>
      <c r="D4" s="77"/>
      <c r="E4" s="44"/>
      <c r="F4" s="44"/>
      <c r="G4" s="44"/>
      <c r="H4" s="44"/>
      <c r="I4" s="78"/>
      <c r="P4" s="82"/>
      <c r="Q4" s="24" t="s">
        <v>7</v>
      </c>
      <c r="R4" s="38">
        <v>3</v>
      </c>
      <c r="S4" s="14"/>
      <c r="T4" s="14"/>
      <c r="U4" s="14"/>
      <c r="V4" s="39"/>
    </row>
    <row r="5" spans="1:22" ht="36.75" customHeight="1">
      <c r="B5" s="86" t="s">
        <v>8</v>
      </c>
      <c r="C5" s="62"/>
      <c r="D5" s="87" t="s">
        <v>9</v>
      </c>
      <c r="E5" s="73"/>
      <c r="F5" s="73"/>
      <c r="G5" s="73"/>
      <c r="H5" s="73"/>
      <c r="I5" s="88" t="s">
        <v>10</v>
      </c>
      <c r="K5" s="109"/>
      <c r="L5" s="109"/>
      <c r="M5" s="109"/>
      <c r="N5" s="107"/>
      <c r="O5" s="107"/>
      <c r="P5" s="82"/>
      <c r="Q5" s="24" t="s">
        <v>11</v>
      </c>
      <c r="R5" s="38">
        <v>4</v>
      </c>
      <c r="S5" s="14"/>
      <c r="T5" s="14"/>
      <c r="U5" s="14"/>
      <c r="V5" s="39"/>
    </row>
    <row r="6" spans="1:22" ht="9.6" customHeight="1">
      <c r="B6" s="71"/>
      <c r="C6" s="62"/>
      <c r="D6" s="72"/>
      <c r="E6" s="73"/>
      <c r="F6" s="73"/>
      <c r="G6" s="73"/>
      <c r="H6" s="73"/>
      <c r="I6" s="74"/>
      <c r="K6" s="109"/>
      <c r="L6" s="109"/>
      <c r="M6" s="109"/>
      <c r="N6" s="107"/>
      <c r="O6" s="107"/>
      <c r="P6" s="82"/>
      <c r="Q6" s="24" t="s">
        <v>12</v>
      </c>
      <c r="R6" s="38">
        <v>5</v>
      </c>
      <c r="S6" s="14"/>
      <c r="T6" s="14"/>
      <c r="U6" s="14"/>
      <c r="V6" s="39"/>
    </row>
    <row r="7" spans="1:22" ht="18" customHeight="1">
      <c r="A7" s="89" t="s">
        <v>13</v>
      </c>
      <c r="C7" s="7"/>
      <c r="K7" s="128" t="s">
        <v>14</v>
      </c>
      <c r="L7" s="128" t="s">
        <v>15</v>
      </c>
      <c r="M7" s="128" t="s">
        <v>16</v>
      </c>
      <c r="N7" s="122" t="s">
        <v>4</v>
      </c>
      <c r="O7" s="122" t="s">
        <v>17</v>
      </c>
      <c r="P7" s="82"/>
      <c r="Q7" s="24" t="s">
        <v>18</v>
      </c>
      <c r="R7" s="38">
        <v>0</v>
      </c>
      <c r="S7" s="14"/>
      <c r="T7" s="14"/>
      <c r="U7" s="14"/>
      <c r="V7" s="39"/>
    </row>
    <row r="8" spans="1:22" ht="14.25" customHeight="1" thickBot="1">
      <c r="B8" s="8"/>
      <c r="C8" s="7"/>
      <c r="K8" s="129"/>
      <c r="L8" s="129"/>
      <c r="M8" s="123"/>
      <c r="N8" s="123"/>
      <c r="O8" s="123"/>
      <c r="P8" s="82"/>
      <c r="Q8" s="14"/>
      <c r="R8" s="80"/>
      <c r="S8" s="14"/>
      <c r="T8" s="14"/>
      <c r="U8" s="14"/>
      <c r="V8" s="39"/>
    </row>
    <row r="9" spans="1:22" ht="39.950000000000003" customHeight="1">
      <c r="A9" s="55">
        <v>1</v>
      </c>
      <c r="B9" s="15" t="s">
        <v>19</v>
      </c>
      <c r="C9" s="7"/>
      <c r="D9" s="57" t="s">
        <v>11</v>
      </c>
      <c r="F9" s="1" t="e">
        <f>#REF!*#REF!</f>
        <v>#REF!</v>
      </c>
      <c r="G9" s="1" t="e">
        <f>IF(#REF!&gt;=0,10*#REF!,0)</f>
        <v>#REF!</v>
      </c>
      <c r="I9" s="58" t="s">
        <v>20</v>
      </c>
      <c r="K9" s="26">
        <v>5</v>
      </c>
      <c r="L9" s="27">
        <f>K9/K117</f>
        <v>1</v>
      </c>
      <c r="M9" s="28">
        <f>VLOOKUP(D9,Q1:R9,2,FALSE)</f>
        <v>4</v>
      </c>
      <c r="N9" s="28">
        <f>M9*L9</f>
        <v>4</v>
      </c>
      <c r="O9" s="29">
        <f>IF(M9=0,0,L9*MAX(R2:R8))</f>
        <v>5</v>
      </c>
      <c r="P9" s="82"/>
      <c r="Q9" s="14"/>
      <c r="R9" s="80"/>
      <c r="S9" s="14"/>
      <c r="T9" s="14"/>
      <c r="U9" s="14"/>
      <c r="V9" s="39"/>
    </row>
    <row r="10" spans="1:22" ht="12.4" customHeight="1" thickBot="1">
      <c r="A10" s="55"/>
      <c r="B10" s="15"/>
      <c r="C10" s="7"/>
      <c r="D10" s="10"/>
      <c r="K10" s="26"/>
      <c r="L10" s="27"/>
      <c r="M10" s="28"/>
      <c r="N10" s="28"/>
      <c r="O10" s="29"/>
      <c r="P10" s="40"/>
      <c r="Q10" s="14"/>
      <c r="R10" s="14"/>
      <c r="S10" s="14"/>
      <c r="T10" s="14"/>
      <c r="U10" s="14"/>
      <c r="V10" s="39"/>
    </row>
    <row r="11" spans="1:22" ht="39.950000000000003" customHeight="1">
      <c r="A11" s="55">
        <f>A9+1</f>
        <v>2</v>
      </c>
      <c r="B11" s="15" t="s">
        <v>21</v>
      </c>
      <c r="C11" s="7"/>
      <c r="D11" s="57" t="s">
        <v>12</v>
      </c>
      <c r="F11" s="1" t="e">
        <f>#REF!*#REF!</f>
        <v>#REF!</v>
      </c>
      <c r="G11" s="1" t="e">
        <f>IF(#REF!&gt;=0,10*#REF!,0)</f>
        <v>#REF!</v>
      </c>
      <c r="I11" s="58" t="s">
        <v>22</v>
      </c>
      <c r="K11" s="26">
        <v>5</v>
      </c>
      <c r="L11" s="27">
        <f>K11/K117</f>
        <v>1</v>
      </c>
      <c r="M11" s="28">
        <f>VLOOKUP(D11,Q1:R9,2,FALSE)</f>
        <v>5</v>
      </c>
      <c r="N11" s="28">
        <f>M11*L11</f>
        <v>5</v>
      </c>
      <c r="O11" s="29">
        <f>IF(M11=0,0,L11*MAX(R2:R8))</f>
        <v>5</v>
      </c>
      <c r="P11" s="40"/>
      <c r="S11" s="39"/>
      <c r="T11" s="39"/>
      <c r="U11" s="39"/>
      <c r="V11" s="39"/>
    </row>
    <row r="12" spans="1:22" ht="12.4" customHeight="1" thickBot="1">
      <c r="A12" s="55"/>
      <c r="B12" s="15"/>
      <c r="C12" s="7"/>
      <c r="D12" s="10"/>
      <c r="K12" s="26"/>
      <c r="L12" s="27"/>
      <c r="M12" s="28"/>
      <c r="N12" s="28"/>
      <c r="O12" s="29"/>
      <c r="P12" s="39"/>
      <c r="Q12" s="39"/>
      <c r="R12" s="39"/>
      <c r="S12" s="41"/>
      <c r="T12" s="42"/>
      <c r="U12" s="39"/>
      <c r="V12" s="39"/>
    </row>
    <row r="13" spans="1:22" ht="39.950000000000003" customHeight="1">
      <c r="A13" s="55">
        <f>A11+1</f>
        <v>3</v>
      </c>
      <c r="B13" s="15" t="s">
        <v>23</v>
      </c>
      <c r="C13" s="7"/>
      <c r="D13" s="57" t="s">
        <v>12</v>
      </c>
      <c r="F13" s="1" t="e">
        <f>#REF!*#REF!</f>
        <v>#REF!</v>
      </c>
      <c r="G13" s="1" t="e">
        <f>IF(#REF!&gt;=0,10*#REF!,0)</f>
        <v>#REF!</v>
      </c>
      <c r="I13" s="58" t="s">
        <v>24</v>
      </c>
      <c r="K13" s="26">
        <v>4</v>
      </c>
      <c r="L13" s="27">
        <f>K13/K117</f>
        <v>0.8</v>
      </c>
      <c r="M13" s="28">
        <f>VLOOKUP(D13,Q1:R9,2,FALSE)</f>
        <v>5</v>
      </c>
      <c r="N13" s="28">
        <f>M13*L13</f>
        <v>4</v>
      </c>
      <c r="O13" s="29">
        <f>IF(M13=0,0,L13*MAX(R2:R8))</f>
        <v>4</v>
      </c>
      <c r="P13" s="39"/>
      <c r="Q13" s="39"/>
      <c r="R13" s="39"/>
      <c r="S13" s="41"/>
      <c r="T13" s="42"/>
      <c r="U13" s="39"/>
      <c r="V13" s="39"/>
    </row>
    <row r="14" spans="1:22" ht="12.4" customHeight="1" thickBot="1">
      <c r="A14" s="55"/>
      <c r="B14" s="15"/>
      <c r="C14" s="7"/>
      <c r="D14" s="10"/>
      <c r="K14" s="26"/>
      <c r="L14" s="27"/>
      <c r="M14" s="28"/>
      <c r="N14" s="28"/>
      <c r="O14" s="29"/>
      <c r="S14" s="4"/>
    </row>
    <row r="15" spans="1:22" ht="39.950000000000003" customHeight="1">
      <c r="A15" s="55">
        <f>A13+1</f>
        <v>4</v>
      </c>
      <c r="B15" s="15" t="s">
        <v>25</v>
      </c>
      <c r="C15" s="7"/>
      <c r="D15" s="57" t="s">
        <v>2</v>
      </c>
      <c r="F15" s="1" t="e">
        <f>#REF!*#REF!</f>
        <v>#REF!</v>
      </c>
      <c r="G15" s="1" t="e">
        <f>IF(#REF!&gt;=0,10*#REF!,0)</f>
        <v>#REF!</v>
      </c>
      <c r="I15" s="58" t="s">
        <v>26</v>
      </c>
      <c r="K15" s="30">
        <v>3</v>
      </c>
      <c r="L15" s="31">
        <f>K15/K117</f>
        <v>0.6</v>
      </c>
      <c r="M15" s="28">
        <f>VLOOKUP(D15,Q1:R9,2,FALSE)</f>
        <v>1</v>
      </c>
      <c r="N15" s="28">
        <f>M15*L15</f>
        <v>0.6</v>
      </c>
      <c r="O15" s="99">
        <f>IF(M15=0,0,L15*MAX(R2:R8))</f>
        <v>3</v>
      </c>
      <c r="P15" s="19"/>
      <c r="S15" s="18"/>
      <c r="T15" s="17"/>
    </row>
    <row r="16" spans="1:22" ht="12.4" customHeight="1" thickBot="1">
      <c r="A16" s="55"/>
      <c r="B16" s="15"/>
      <c r="C16" s="7"/>
      <c r="D16" s="10"/>
      <c r="K16" s="26"/>
      <c r="L16" s="27"/>
      <c r="M16" s="28"/>
      <c r="N16" s="28"/>
      <c r="O16" s="29"/>
      <c r="S16" s="4"/>
      <c r="T16" s="17"/>
    </row>
    <row r="17" spans="1:20" ht="39.950000000000003" customHeight="1">
      <c r="A17" s="55">
        <f>A15+1</f>
        <v>5</v>
      </c>
      <c r="B17" s="15" t="s">
        <v>27</v>
      </c>
      <c r="C17" s="7"/>
      <c r="D17" s="57" t="s">
        <v>7</v>
      </c>
      <c r="F17" s="1" t="e">
        <f>#REF!*#REF!</f>
        <v>#REF!</v>
      </c>
      <c r="G17" s="1" t="e">
        <f>IF(#REF!&gt;=0,10*#REF!,0)</f>
        <v>#REF!</v>
      </c>
      <c r="I17" s="58" t="s">
        <v>28</v>
      </c>
      <c r="K17" s="26">
        <v>3</v>
      </c>
      <c r="L17" s="27">
        <f>K17/K117</f>
        <v>0.6</v>
      </c>
      <c r="M17" s="28">
        <f>VLOOKUP(D17,Q1:R9,2,FALSE)</f>
        <v>3</v>
      </c>
      <c r="N17" s="28">
        <f>M17*L17</f>
        <v>1.7999999999999998</v>
      </c>
      <c r="O17" s="29">
        <f>IF(M17=0,0,L17*MAX(R2:R8))</f>
        <v>3</v>
      </c>
      <c r="S17" s="4"/>
      <c r="T17" s="17"/>
    </row>
    <row r="18" spans="1:20" ht="12.4" customHeight="1">
      <c r="B18" s="21"/>
      <c r="C18" s="7"/>
      <c r="D18" s="10"/>
      <c r="K18" s="26"/>
      <c r="L18" s="27"/>
      <c r="M18" s="28"/>
      <c r="N18" s="28"/>
      <c r="O18" s="29"/>
      <c r="S18" s="4"/>
      <c r="T18" s="17"/>
    </row>
    <row r="19" spans="1:20" ht="15.75">
      <c r="A19" s="89" t="s">
        <v>29</v>
      </c>
      <c r="C19" s="8"/>
      <c r="D19" s="10"/>
      <c r="K19" s="26"/>
      <c r="L19" s="27"/>
      <c r="M19" s="28"/>
      <c r="N19" s="28"/>
      <c r="O19" s="29"/>
    </row>
    <row r="20" spans="1:20" ht="14.25" thickBot="1">
      <c r="B20" s="22"/>
      <c r="C20" s="8"/>
      <c r="D20" s="10"/>
      <c r="K20" s="26"/>
      <c r="L20" s="27"/>
      <c r="M20" s="28"/>
      <c r="N20" s="28"/>
      <c r="O20" s="29"/>
    </row>
    <row r="21" spans="1:20" ht="39.950000000000003" customHeight="1">
      <c r="A21" s="55">
        <f>A17+1</f>
        <v>6</v>
      </c>
      <c r="B21" s="15" t="s">
        <v>30</v>
      </c>
      <c r="C21" s="7"/>
      <c r="D21" s="57" t="s">
        <v>12</v>
      </c>
      <c r="F21" s="1" t="e">
        <f>#REF!*#REF!</f>
        <v>#REF!</v>
      </c>
      <c r="G21" s="1" t="e">
        <f>IF(#REF!&gt;=0,10*#REF!,0)</f>
        <v>#REF!</v>
      </c>
      <c r="I21" s="58" t="s">
        <v>31</v>
      </c>
      <c r="K21" s="26">
        <v>3</v>
      </c>
      <c r="L21" s="27">
        <f>K21/K117</f>
        <v>0.6</v>
      </c>
      <c r="M21" s="28">
        <f>VLOOKUP(D21,Q1:R9,2,FALSE)</f>
        <v>5</v>
      </c>
      <c r="N21" s="28">
        <f>M21*L21</f>
        <v>3</v>
      </c>
      <c r="O21" s="29">
        <f>IF(M21=0,0,L21*MAX(R2:R8))</f>
        <v>3</v>
      </c>
    </row>
    <row r="22" spans="1:20" ht="12.4" customHeight="1" thickBot="1">
      <c r="A22" s="55"/>
      <c r="B22" s="15"/>
      <c r="C22" s="7"/>
      <c r="D22" s="10"/>
      <c r="K22" s="30"/>
      <c r="L22" s="31"/>
      <c r="M22" s="28"/>
      <c r="N22" s="32"/>
      <c r="O22" s="32"/>
      <c r="P22" s="4"/>
      <c r="Q22" s="4"/>
      <c r="R22" s="4"/>
    </row>
    <row r="23" spans="1:20" ht="39.950000000000003" customHeight="1">
      <c r="A23" s="55">
        <f>A21+1</f>
        <v>7</v>
      </c>
      <c r="B23" s="15" t="s">
        <v>32</v>
      </c>
      <c r="C23" s="7"/>
      <c r="D23" s="57" t="s">
        <v>12</v>
      </c>
      <c r="F23" s="1" t="e">
        <f>#REF!*#REF!</f>
        <v>#REF!</v>
      </c>
      <c r="G23" s="1" t="e">
        <f>IF(#REF!&gt;=0,10*#REF!,0)</f>
        <v>#REF!</v>
      </c>
      <c r="I23" s="58" t="s">
        <v>33</v>
      </c>
      <c r="K23" s="26">
        <v>4</v>
      </c>
      <c r="L23" s="27">
        <f>K23/K117</f>
        <v>0.8</v>
      </c>
      <c r="M23" s="28">
        <f>VLOOKUP(D23,Q1:R9,2,FALSE)</f>
        <v>5</v>
      </c>
      <c r="N23" s="28">
        <f>M23*L23</f>
        <v>4</v>
      </c>
      <c r="O23" s="29">
        <f>IF(M23=0,0,L23*MAX(R2:R8))</f>
        <v>4</v>
      </c>
      <c r="Q23" s="4"/>
      <c r="R23" s="4"/>
    </row>
    <row r="24" spans="1:20" ht="12.4" customHeight="1" thickBot="1">
      <c r="A24" s="55"/>
      <c r="B24" s="15"/>
      <c r="C24" s="50"/>
      <c r="D24" s="49"/>
      <c r="E24" s="51"/>
      <c r="F24" s="51"/>
      <c r="G24" s="51"/>
      <c r="H24" s="51"/>
      <c r="I24" s="51"/>
      <c r="J24" s="50"/>
      <c r="K24" s="26"/>
      <c r="L24" s="27"/>
      <c r="M24" s="28"/>
      <c r="N24" s="28"/>
      <c r="O24" s="29"/>
      <c r="Q24" s="4"/>
      <c r="R24" s="4"/>
    </row>
    <row r="25" spans="1:20" ht="39.950000000000003" customHeight="1">
      <c r="A25" s="55">
        <f>A23+1</f>
        <v>8</v>
      </c>
      <c r="B25" s="15" t="s">
        <v>34</v>
      </c>
      <c r="C25" s="7"/>
      <c r="D25" s="57" t="s">
        <v>7</v>
      </c>
      <c r="I25" s="58" t="s">
        <v>35</v>
      </c>
      <c r="K25" s="26">
        <v>3</v>
      </c>
      <c r="L25" s="27">
        <f>K25/K117</f>
        <v>0.6</v>
      </c>
      <c r="M25" s="28">
        <f>VLOOKUP(D25,Q1:R9,2,FALSE)</f>
        <v>3</v>
      </c>
      <c r="N25" s="28">
        <f>M25*L25</f>
        <v>1.7999999999999998</v>
      </c>
      <c r="O25" s="29">
        <f>IF(M25=0,0,L25*MAX(R2:R8))</f>
        <v>3</v>
      </c>
      <c r="Q25" s="4"/>
      <c r="R25" s="4"/>
    </row>
    <row r="26" spans="1:20" ht="12.4" customHeight="1">
      <c r="B26" s="21"/>
      <c r="C26" s="7"/>
      <c r="D26" s="10"/>
      <c r="K26" s="26"/>
      <c r="L26" s="27"/>
      <c r="M26" s="28"/>
      <c r="N26" s="28"/>
      <c r="O26" s="29"/>
      <c r="Q26" s="4"/>
      <c r="R26" s="4"/>
      <c r="S26" s="4"/>
    </row>
    <row r="27" spans="1:20" ht="15.75">
      <c r="A27" s="89" t="s">
        <v>36</v>
      </c>
      <c r="C27" s="8"/>
      <c r="D27" s="11"/>
      <c r="K27" s="26"/>
      <c r="L27" s="27"/>
      <c r="M27" s="28"/>
      <c r="N27" s="28"/>
      <c r="O27" s="29"/>
      <c r="Q27" s="4"/>
      <c r="R27" s="4"/>
      <c r="S27" s="4"/>
    </row>
    <row r="28" spans="1:20" ht="14.25" thickBot="1">
      <c r="B28" s="22"/>
      <c r="C28" s="8"/>
      <c r="D28" s="11"/>
      <c r="K28" s="26"/>
      <c r="L28" s="27"/>
      <c r="M28" s="28"/>
      <c r="N28" s="28"/>
      <c r="O28" s="29"/>
      <c r="Q28" s="4"/>
      <c r="R28" s="4"/>
      <c r="S28" s="4"/>
    </row>
    <row r="29" spans="1:20" ht="39.950000000000003" customHeight="1">
      <c r="A29" s="55">
        <f>A25+1</f>
        <v>9</v>
      </c>
      <c r="B29" s="15" t="s">
        <v>37</v>
      </c>
      <c r="C29" s="7"/>
      <c r="D29" s="57" t="s">
        <v>12</v>
      </c>
      <c r="F29" s="1" t="e">
        <f>#REF!*#REF!</f>
        <v>#REF!</v>
      </c>
      <c r="G29" s="1" t="e">
        <f>IF(#REF!&gt;=0,10*#REF!,0)</f>
        <v>#REF!</v>
      </c>
      <c r="I29" s="58" t="s">
        <v>38</v>
      </c>
      <c r="K29" s="26">
        <v>2</v>
      </c>
      <c r="L29" s="27">
        <f>K29/K117</f>
        <v>0.4</v>
      </c>
      <c r="M29" s="28">
        <f>VLOOKUP(D29,Q1:R9,2,FALSE)</f>
        <v>5</v>
      </c>
      <c r="N29" s="28">
        <f>M29*L29</f>
        <v>2</v>
      </c>
      <c r="O29" s="29">
        <f>IF(M29=0,0,L29*MAX(R2:R8))</f>
        <v>2</v>
      </c>
      <c r="Q29" s="4"/>
      <c r="R29" s="4"/>
      <c r="S29" s="4"/>
    </row>
    <row r="30" spans="1:20" ht="12.4" customHeight="1" thickBot="1">
      <c r="A30" s="55"/>
      <c r="B30" s="15"/>
      <c r="C30" s="7"/>
      <c r="D30" s="10"/>
      <c r="K30" s="30"/>
      <c r="L30" s="31"/>
      <c r="M30" s="28"/>
      <c r="N30" s="33"/>
      <c r="O30" s="32"/>
      <c r="P30" s="5"/>
      <c r="Q30" s="5"/>
      <c r="R30" s="5"/>
      <c r="S30" s="5"/>
    </row>
    <row r="31" spans="1:20" ht="39.950000000000003" customHeight="1">
      <c r="A31" s="55">
        <f>A29+1</f>
        <v>10</v>
      </c>
      <c r="B31" s="15" t="s">
        <v>39</v>
      </c>
      <c r="C31" s="7"/>
      <c r="D31" s="57" t="s">
        <v>6</v>
      </c>
      <c r="F31" s="1" t="e">
        <f>#REF!*#REF!</f>
        <v>#REF!</v>
      </c>
      <c r="G31" s="1" t="e">
        <f>IF(#REF!&gt;=0,10*#REF!,0)</f>
        <v>#REF!</v>
      </c>
      <c r="I31" s="58" t="s">
        <v>40</v>
      </c>
      <c r="K31" s="26">
        <v>4</v>
      </c>
      <c r="L31" s="27">
        <f>K31/K117</f>
        <v>0.8</v>
      </c>
      <c r="M31" s="28">
        <f>VLOOKUP(D31,Q1:R9,2,FALSE)</f>
        <v>2</v>
      </c>
      <c r="N31" s="28">
        <f>M31*L31</f>
        <v>1.6</v>
      </c>
      <c r="O31" s="29">
        <f>IF(M31=0,0,L31*MAX(R2:R8))</f>
        <v>4</v>
      </c>
    </row>
    <row r="32" spans="1:20" ht="12.4" customHeight="1" thickBot="1">
      <c r="A32" s="55"/>
      <c r="B32" s="15"/>
      <c r="C32" s="7"/>
      <c r="D32" s="49"/>
      <c r="K32" s="26"/>
      <c r="L32" s="27"/>
      <c r="M32" s="28"/>
      <c r="N32" s="28"/>
      <c r="O32" s="29"/>
    </row>
    <row r="33" spans="1:19" ht="39.950000000000003" customHeight="1">
      <c r="A33" s="55">
        <f>A31+1</f>
        <v>11</v>
      </c>
      <c r="B33" s="15" t="s">
        <v>41</v>
      </c>
      <c r="C33" s="7"/>
      <c r="D33" s="57" t="s">
        <v>12</v>
      </c>
      <c r="I33" s="58" t="s">
        <v>42</v>
      </c>
      <c r="K33" s="26">
        <v>3</v>
      </c>
      <c r="L33" s="27">
        <f>K33/K117</f>
        <v>0.6</v>
      </c>
      <c r="M33" s="28">
        <f>VLOOKUP(D33,Q1:R9,2,FALSE)</f>
        <v>5</v>
      </c>
      <c r="N33" s="28">
        <f>M33*L33</f>
        <v>3</v>
      </c>
      <c r="O33" s="29">
        <f>IF(M33=0,0,L33*MAX(R2:R8))</f>
        <v>3</v>
      </c>
    </row>
    <row r="34" spans="1:19" ht="12.4" customHeight="1" thickBot="1">
      <c r="A34" s="55"/>
      <c r="B34" s="15"/>
      <c r="C34" s="7"/>
      <c r="D34" s="10"/>
      <c r="K34" s="26"/>
      <c r="L34" s="27"/>
      <c r="M34" s="28"/>
      <c r="N34" s="28"/>
      <c r="O34" s="29"/>
    </row>
    <row r="35" spans="1:19" ht="39.950000000000003" customHeight="1" thickBot="1">
      <c r="A35" s="55">
        <f>A33+1</f>
        <v>12</v>
      </c>
      <c r="B35" s="15" t="s">
        <v>43</v>
      </c>
      <c r="C35" s="7"/>
      <c r="D35" s="57" t="s">
        <v>11</v>
      </c>
      <c r="F35" s="1" t="e">
        <f>#REF!*#REF!</f>
        <v>#REF!</v>
      </c>
      <c r="G35" s="1" t="e">
        <f>IF(#REF!&gt;=0,10*#REF!,0)</f>
        <v>#REF!</v>
      </c>
      <c r="I35" s="58"/>
      <c r="K35" s="26">
        <v>5</v>
      </c>
      <c r="L35" s="27">
        <f>K35/K117</f>
        <v>1</v>
      </c>
      <c r="M35" s="28">
        <f>VLOOKUP(D35,Q1:R9,2,FALSE)</f>
        <v>4</v>
      </c>
      <c r="N35" s="28">
        <f>M35*L35</f>
        <v>4</v>
      </c>
      <c r="O35" s="29">
        <f>IF(M35=0,0,L35*MAX(R2:R8))</f>
        <v>5</v>
      </c>
    </row>
    <row r="36" spans="1:19" ht="12.4" customHeight="1" thickBot="1">
      <c r="A36" s="55"/>
      <c r="B36" s="15"/>
      <c r="C36" s="7"/>
      <c r="D36" s="10"/>
      <c r="K36" s="26"/>
      <c r="L36" s="27"/>
      <c r="M36" s="28"/>
      <c r="N36" s="28"/>
      <c r="O36" s="29"/>
    </row>
    <row r="37" spans="1:19" ht="39.950000000000003" customHeight="1" thickBot="1">
      <c r="A37" s="55">
        <f>A35+1</f>
        <v>13</v>
      </c>
      <c r="B37" s="15" t="s">
        <v>44</v>
      </c>
      <c r="C37" s="7"/>
      <c r="D37" s="57" t="s">
        <v>11</v>
      </c>
      <c r="F37" s="1" t="e">
        <f>#REF!*#REF!</f>
        <v>#REF!</v>
      </c>
      <c r="G37" s="1" t="e">
        <f>IF(#REF!&gt;=0,10*#REF!,0)</f>
        <v>#REF!</v>
      </c>
      <c r="I37" s="58"/>
      <c r="K37" s="26">
        <v>3</v>
      </c>
      <c r="L37" s="27">
        <f>K37/K117</f>
        <v>0.6</v>
      </c>
      <c r="M37" s="28">
        <f>VLOOKUP(D37,Q1:R9,2,FALSE)</f>
        <v>4</v>
      </c>
      <c r="N37" s="28">
        <f>M37*L37</f>
        <v>2.4</v>
      </c>
      <c r="O37" s="29">
        <f>IF(M37=0,0,L37*MAX(R2:R8))</f>
        <v>3</v>
      </c>
    </row>
    <row r="38" spans="1:19" ht="12.4" customHeight="1" thickBot="1">
      <c r="A38" s="55"/>
      <c r="B38" s="15"/>
      <c r="C38" s="7"/>
      <c r="D38" s="12"/>
      <c r="K38" s="26"/>
      <c r="L38" s="27"/>
      <c r="M38" s="28"/>
      <c r="N38" s="28"/>
      <c r="O38" s="29"/>
    </row>
    <row r="39" spans="1:19" ht="39.950000000000003" customHeight="1">
      <c r="A39" s="55">
        <f>A37+1</f>
        <v>14</v>
      </c>
      <c r="B39" s="15" t="s">
        <v>45</v>
      </c>
      <c r="C39" s="7"/>
      <c r="D39" s="57" t="s">
        <v>12</v>
      </c>
      <c r="F39" s="1" t="e">
        <f>#REF!*#REF!</f>
        <v>#REF!</v>
      </c>
      <c r="G39" s="1" t="e">
        <f>IF(#REF!&gt;=0,10*#REF!,0)</f>
        <v>#REF!</v>
      </c>
      <c r="I39" s="58" t="s">
        <v>46</v>
      </c>
      <c r="K39" s="26">
        <v>4</v>
      </c>
      <c r="L39" s="27">
        <f>K39/K117</f>
        <v>0.8</v>
      </c>
      <c r="M39" s="28">
        <f>VLOOKUP(D39,Q1:R9,2,FALSE)</f>
        <v>5</v>
      </c>
      <c r="N39" s="28">
        <f>M39*L39</f>
        <v>4</v>
      </c>
      <c r="O39" s="29">
        <f>IF(M39=0,0,L39*MAX(R2:R8))</f>
        <v>4</v>
      </c>
      <c r="Q39" s="4"/>
      <c r="R39" s="4"/>
      <c r="S39" s="4"/>
    </row>
    <row r="40" spans="1:19" ht="12.4" customHeight="1" thickBot="1">
      <c r="A40" s="55"/>
      <c r="B40" s="15"/>
      <c r="C40" s="7"/>
      <c r="D40" s="10"/>
      <c r="K40" s="30"/>
      <c r="L40" s="31"/>
      <c r="M40" s="28"/>
      <c r="N40" s="33"/>
      <c r="O40" s="32"/>
      <c r="P40" s="5"/>
      <c r="Q40" s="5"/>
      <c r="R40" s="5"/>
      <c r="S40" s="5"/>
    </row>
    <row r="41" spans="1:19" ht="39.950000000000003" customHeight="1">
      <c r="A41" s="55">
        <f>A39+1</f>
        <v>15</v>
      </c>
      <c r="B41" s="15" t="s">
        <v>47</v>
      </c>
      <c r="C41" s="7"/>
      <c r="D41" s="57" t="s">
        <v>7</v>
      </c>
      <c r="F41" s="1" t="e">
        <f>#REF!*#REF!</f>
        <v>#REF!</v>
      </c>
      <c r="G41" s="1" t="e">
        <f>IF(#REF!&gt;=0,10*#REF!,0)</f>
        <v>#REF!</v>
      </c>
      <c r="I41" s="58" t="s">
        <v>48</v>
      </c>
      <c r="K41" s="26">
        <v>2</v>
      </c>
      <c r="L41" s="27">
        <f>K41/K117</f>
        <v>0.4</v>
      </c>
      <c r="M41" s="28">
        <f>VLOOKUP(D41,Q1:R9,2,FALSE)</f>
        <v>3</v>
      </c>
      <c r="N41" s="28">
        <f>M41*L41</f>
        <v>1.2000000000000002</v>
      </c>
      <c r="O41" s="29">
        <f>IF(M41=0,0,L41*MAX(R2:R8))</f>
        <v>2</v>
      </c>
    </row>
    <row r="42" spans="1:19" ht="12.4" customHeight="1" thickBot="1">
      <c r="A42" s="55"/>
      <c r="B42" s="15"/>
      <c r="C42" s="7"/>
      <c r="D42" s="10"/>
      <c r="K42" s="26"/>
      <c r="L42" s="27"/>
      <c r="M42" s="28"/>
      <c r="N42" s="28"/>
      <c r="O42" s="29"/>
    </row>
    <row r="43" spans="1:19" ht="39.950000000000003" customHeight="1" thickBot="1">
      <c r="A43" s="55">
        <f>A41+1</f>
        <v>16</v>
      </c>
      <c r="B43" s="15" t="s">
        <v>49</v>
      </c>
      <c r="C43" s="7"/>
      <c r="D43" s="57" t="s">
        <v>12</v>
      </c>
      <c r="F43" s="1" t="e">
        <f>#REF!*#REF!</f>
        <v>#REF!</v>
      </c>
      <c r="G43" s="1" t="e">
        <f>IF(#REF!&gt;=0,10*#REF!,0)</f>
        <v>#REF!</v>
      </c>
      <c r="I43" s="58"/>
      <c r="K43" s="26">
        <v>2</v>
      </c>
      <c r="L43" s="27">
        <f>K43/K117</f>
        <v>0.4</v>
      </c>
      <c r="M43" s="28">
        <f>VLOOKUP(D43,Q1:R9,2,FALSE)</f>
        <v>5</v>
      </c>
      <c r="N43" s="28">
        <f>M43*L43</f>
        <v>2</v>
      </c>
      <c r="O43" s="29">
        <f>IF(M43=0,0,L43*MAX(R2:R8))</f>
        <v>2</v>
      </c>
    </row>
    <row r="44" spans="1:19" ht="12.4" customHeight="1" thickBot="1">
      <c r="A44" s="55"/>
      <c r="B44" s="15"/>
      <c r="C44" s="7"/>
      <c r="D44" s="10"/>
      <c r="K44" s="26"/>
      <c r="L44" s="27"/>
      <c r="M44" s="28"/>
      <c r="N44" s="28"/>
      <c r="O44" s="29"/>
    </row>
    <row r="45" spans="1:19" ht="39.950000000000003" customHeight="1">
      <c r="A45" s="55">
        <f>A43+1</f>
        <v>17</v>
      </c>
      <c r="B45" s="15" t="s">
        <v>50</v>
      </c>
      <c r="C45" s="7"/>
      <c r="D45" s="57" t="s">
        <v>2</v>
      </c>
      <c r="F45" s="1" t="e">
        <f>#REF!*#REF!</f>
        <v>#REF!</v>
      </c>
      <c r="G45" s="1" t="e">
        <f>IF(#REF!&gt;=0,10*#REF!,0)</f>
        <v>#REF!</v>
      </c>
      <c r="I45" s="58" t="s">
        <v>51</v>
      </c>
      <c r="K45" s="26">
        <v>1</v>
      </c>
      <c r="L45" s="27">
        <f>K45/K117</f>
        <v>0.2</v>
      </c>
      <c r="M45" s="28">
        <f>VLOOKUP(D45,Q1:R9,2,FALSE)</f>
        <v>1</v>
      </c>
      <c r="N45" s="28">
        <f>M45*L45</f>
        <v>0.2</v>
      </c>
      <c r="O45" s="29">
        <f>IF(M45=0,0,L45*MAX(R2:R8))</f>
        <v>1</v>
      </c>
    </row>
    <row r="46" spans="1:19" ht="12.4" customHeight="1">
      <c r="B46" s="21"/>
      <c r="C46" s="7"/>
      <c r="D46" s="12"/>
      <c r="K46" s="26"/>
      <c r="L46" s="27"/>
      <c r="M46" s="28"/>
      <c r="N46" s="28"/>
      <c r="O46" s="29"/>
    </row>
    <row r="47" spans="1:19" ht="15.75">
      <c r="A47" s="89" t="s">
        <v>52</v>
      </c>
      <c r="C47" s="8"/>
      <c r="D47" s="11"/>
      <c r="K47" s="26"/>
      <c r="L47" s="27"/>
      <c r="M47" s="28"/>
      <c r="N47" s="28"/>
      <c r="O47" s="29"/>
    </row>
    <row r="48" spans="1:19" ht="14.25" thickBot="1">
      <c r="B48" s="22"/>
      <c r="C48" s="8"/>
      <c r="D48" s="11"/>
      <c r="K48" s="26"/>
      <c r="L48" s="27"/>
      <c r="M48" s="28"/>
      <c r="N48" s="28"/>
      <c r="O48" s="29"/>
    </row>
    <row r="49" spans="1:15" ht="39.950000000000003" customHeight="1" thickBot="1">
      <c r="A49" s="55">
        <f>A45+1</f>
        <v>18</v>
      </c>
      <c r="B49" s="15" t="s">
        <v>53</v>
      </c>
      <c r="C49" s="7"/>
      <c r="D49" s="57" t="s">
        <v>12</v>
      </c>
      <c r="F49" s="1" t="e">
        <f>#REF!*#REF!</f>
        <v>#REF!</v>
      </c>
      <c r="G49" s="1" t="e">
        <f>IF(#REF!&gt;=0,10*#REF!,0)</f>
        <v>#REF!</v>
      </c>
      <c r="I49" s="58"/>
      <c r="K49" s="26">
        <v>4</v>
      </c>
      <c r="L49" s="27">
        <f>K49/K117</f>
        <v>0.8</v>
      </c>
      <c r="M49" s="28">
        <f>VLOOKUP(D49,Q1:R9,2,FALSE)</f>
        <v>5</v>
      </c>
      <c r="N49" s="28">
        <f>M49*L49</f>
        <v>4</v>
      </c>
      <c r="O49" s="29">
        <f>IF(M49=0,0,L49*MAX(R2:R8))</f>
        <v>4</v>
      </c>
    </row>
    <row r="50" spans="1:15" ht="12.4" customHeight="1" thickBot="1">
      <c r="A50" s="55"/>
      <c r="B50" s="15"/>
      <c r="C50" s="7"/>
      <c r="D50" s="10"/>
      <c r="K50" s="26"/>
      <c r="L50" s="27"/>
      <c r="M50" s="28"/>
      <c r="N50" s="28"/>
      <c r="O50" s="29"/>
    </row>
    <row r="51" spans="1:15" ht="39.950000000000003" customHeight="1" thickBot="1">
      <c r="A51" s="55">
        <f>A49+1</f>
        <v>19</v>
      </c>
      <c r="B51" s="15" t="s">
        <v>54</v>
      </c>
      <c r="C51" s="7"/>
      <c r="D51" s="57" t="s">
        <v>12</v>
      </c>
      <c r="F51" s="1" t="e">
        <f>#REF!*#REF!</f>
        <v>#REF!</v>
      </c>
      <c r="G51" s="1" t="e">
        <f>IF(#REF!&gt;=0,10*#REF!,0)</f>
        <v>#REF!</v>
      </c>
      <c r="I51" s="58"/>
      <c r="K51" s="26">
        <v>4</v>
      </c>
      <c r="L51" s="27">
        <f>K51/K117</f>
        <v>0.8</v>
      </c>
      <c r="M51" s="28">
        <f>VLOOKUP(D51,Q1:R9,2,FALSE)</f>
        <v>5</v>
      </c>
      <c r="N51" s="28">
        <f>M51*L51</f>
        <v>4</v>
      </c>
      <c r="O51" s="29">
        <f>IF(M51=0,0,L51*MAX(R2:R8))</f>
        <v>4</v>
      </c>
    </row>
    <row r="52" spans="1:15" ht="12.4" customHeight="1" thickBot="1">
      <c r="A52" s="55"/>
      <c r="B52" s="15"/>
      <c r="C52" s="7"/>
      <c r="D52" s="10"/>
      <c r="K52" s="26"/>
      <c r="L52" s="27"/>
      <c r="M52" s="28"/>
      <c r="N52" s="28"/>
      <c r="O52" s="29"/>
    </row>
    <row r="53" spans="1:15" ht="39.950000000000003" customHeight="1">
      <c r="A53" s="55">
        <f>A51+1</f>
        <v>20</v>
      </c>
      <c r="B53" s="15" t="s">
        <v>55</v>
      </c>
      <c r="C53" s="7"/>
      <c r="D53" s="57" t="s">
        <v>2</v>
      </c>
      <c r="F53" s="1" t="e">
        <f>#REF!*#REF!</f>
        <v>#REF!</v>
      </c>
      <c r="G53" s="1" t="e">
        <f>IF(#REF!&gt;=0,10*#REF!,0)</f>
        <v>#REF!</v>
      </c>
      <c r="I53" s="58" t="s">
        <v>56</v>
      </c>
      <c r="K53" s="26">
        <v>2</v>
      </c>
      <c r="L53" s="27">
        <f>K53/K117</f>
        <v>0.4</v>
      </c>
      <c r="M53" s="28">
        <f>VLOOKUP(D53,Q1:R9,2,FALSE)</f>
        <v>1</v>
      </c>
      <c r="N53" s="28">
        <f>M53*L53</f>
        <v>0.4</v>
      </c>
      <c r="O53" s="29">
        <f>IF(M53=0,0,L53*MAX(R2:R8))</f>
        <v>2</v>
      </c>
    </row>
    <row r="54" spans="1:15" ht="12.4" customHeight="1" thickBot="1">
      <c r="A54" s="55"/>
      <c r="B54" s="15"/>
      <c r="C54" s="7"/>
      <c r="D54" s="10"/>
      <c r="K54" s="26"/>
      <c r="L54" s="27"/>
      <c r="M54" s="28"/>
      <c r="N54" s="28"/>
      <c r="O54" s="29"/>
    </row>
    <row r="55" spans="1:15" ht="39.950000000000003" customHeight="1">
      <c r="A55" s="55">
        <f>A53+1</f>
        <v>21</v>
      </c>
      <c r="B55" s="15" t="s">
        <v>57</v>
      </c>
      <c r="C55" s="7"/>
      <c r="D55" s="57" t="s">
        <v>7</v>
      </c>
      <c r="F55" s="1" t="e">
        <f>#REF!*#REF!</f>
        <v>#REF!</v>
      </c>
      <c r="G55" s="1" t="e">
        <f>IF(#REF!&gt;=0,10*#REF!,0)</f>
        <v>#REF!</v>
      </c>
      <c r="I55" s="58" t="s">
        <v>58</v>
      </c>
      <c r="K55" s="26">
        <v>4</v>
      </c>
      <c r="L55" s="27">
        <f>K55/K117</f>
        <v>0.8</v>
      </c>
      <c r="M55" s="28">
        <f>VLOOKUP(D55,Q1:R9,2,FALSE)</f>
        <v>3</v>
      </c>
      <c r="N55" s="28">
        <f>M55*L55</f>
        <v>2.4000000000000004</v>
      </c>
      <c r="O55" s="29">
        <f>IF(M55=0,0,L55*MAX(R2:R8))</f>
        <v>4</v>
      </c>
    </row>
    <row r="56" spans="1:15" ht="12.4" customHeight="1">
      <c r="B56" s="21"/>
      <c r="C56" s="7"/>
      <c r="D56" s="12"/>
      <c r="K56" s="26"/>
      <c r="L56" s="27"/>
      <c r="M56" s="28"/>
      <c r="N56" s="28"/>
      <c r="O56" s="29"/>
    </row>
    <row r="57" spans="1:15" ht="15.75">
      <c r="A57" s="89" t="s">
        <v>59</v>
      </c>
      <c r="C57" s="8"/>
      <c r="D57" s="11"/>
      <c r="E57" s="2"/>
      <c r="K57" s="26"/>
      <c r="L57" s="27"/>
      <c r="M57" s="28"/>
      <c r="N57" s="28"/>
      <c r="O57" s="29"/>
    </row>
    <row r="58" spans="1:15" ht="14.25" thickBot="1">
      <c r="B58" s="22"/>
      <c r="C58" s="8"/>
      <c r="D58" s="11"/>
      <c r="E58" s="2"/>
      <c r="K58" s="26"/>
      <c r="L58" s="27"/>
      <c r="M58" s="28"/>
      <c r="N58" s="28"/>
      <c r="O58" s="29"/>
    </row>
    <row r="59" spans="1:15" ht="39.950000000000003" customHeight="1">
      <c r="A59" s="55">
        <f>A55+1</f>
        <v>22</v>
      </c>
      <c r="B59" s="15" t="s">
        <v>60</v>
      </c>
      <c r="C59" s="7"/>
      <c r="D59" s="57" t="s">
        <v>6</v>
      </c>
      <c r="F59" s="1" t="e">
        <f>#REF!*#REF!</f>
        <v>#REF!</v>
      </c>
      <c r="G59" s="1" t="e">
        <f>IF(#REF!&gt;=0,10*#REF!,0)</f>
        <v>#REF!</v>
      </c>
      <c r="I59" s="58" t="s">
        <v>61</v>
      </c>
      <c r="K59" s="26">
        <v>4</v>
      </c>
      <c r="L59" s="27">
        <f>K59/K117</f>
        <v>0.8</v>
      </c>
      <c r="M59" s="28">
        <f>VLOOKUP(D59,Q1:R9,2,FALSE)</f>
        <v>2</v>
      </c>
      <c r="N59" s="28">
        <f>M59*L59</f>
        <v>1.6</v>
      </c>
      <c r="O59" s="29">
        <f>IF(M59=0,0,L59*MAX(R2:R8))</f>
        <v>4</v>
      </c>
    </row>
    <row r="60" spans="1:15" ht="12.4" customHeight="1" thickBot="1">
      <c r="A60" s="55"/>
      <c r="B60" s="15"/>
      <c r="C60" s="7"/>
      <c r="D60" s="10"/>
      <c r="K60" s="26"/>
      <c r="L60" s="27"/>
      <c r="M60" s="28"/>
      <c r="N60" s="28"/>
      <c r="O60" s="29"/>
    </row>
    <row r="61" spans="1:15" ht="39.950000000000003" customHeight="1">
      <c r="A61" s="55">
        <f>A59+1</f>
        <v>23</v>
      </c>
      <c r="B61" s="15" t="s">
        <v>62</v>
      </c>
      <c r="C61" s="7"/>
      <c r="D61" s="57" t="s">
        <v>6</v>
      </c>
      <c r="F61" s="1" t="e">
        <f>#REF!*#REF!</f>
        <v>#REF!</v>
      </c>
      <c r="G61" s="1" t="e">
        <f>IF(#REF!&gt;=0,10*#REF!,0)</f>
        <v>#REF!</v>
      </c>
      <c r="I61" s="58" t="s">
        <v>63</v>
      </c>
      <c r="K61" s="26">
        <v>3</v>
      </c>
      <c r="L61" s="27">
        <f>K61/K117</f>
        <v>0.6</v>
      </c>
      <c r="M61" s="28">
        <f>VLOOKUP(D61,Q1:R9,2,FALSE)</f>
        <v>2</v>
      </c>
      <c r="N61" s="28">
        <f>M61*L61</f>
        <v>1.2</v>
      </c>
      <c r="O61" s="29">
        <f>IF(M61=0,0,L61*MAX(R2:R8))</f>
        <v>3</v>
      </c>
    </row>
    <row r="62" spans="1:15" ht="12.4" customHeight="1" thickBot="1">
      <c r="A62" s="55"/>
      <c r="B62" s="15"/>
      <c r="C62" s="7"/>
      <c r="D62" s="10"/>
      <c r="K62" s="26"/>
      <c r="L62" s="27"/>
      <c r="M62" s="28"/>
      <c r="N62" s="28"/>
      <c r="O62" s="29"/>
    </row>
    <row r="63" spans="1:15" ht="39.950000000000003" customHeight="1">
      <c r="A63" s="55">
        <f>A61+1</f>
        <v>24</v>
      </c>
      <c r="B63" s="15" t="s">
        <v>64</v>
      </c>
      <c r="C63" s="7"/>
      <c r="D63" s="57" t="s">
        <v>6</v>
      </c>
      <c r="F63" s="1" t="e">
        <f>#REF!*#REF!</f>
        <v>#REF!</v>
      </c>
      <c r="G63" s="1" t="e">
        <f>IF(#REF!&gt;=0,10*#REF!,0)</f>
        <v>#REF!</v>
      </c>
      <c r="I63" s="58" t="s">
        <v>65</v>
      </c>
      <c r="K63" s="26">
        <v>1</v>
      </c>
      <c r="L63" s="27">
        <f>K63/K117</f>
        <v>0.2</v>
      </c>
      <c r="M63" s="28">
        <f>VLOOKUP(D63,Q1:R9,2,FALSE)</f>
        <v>2</v>
      </c>
      <c r="N63" s="28">
        <f>M63*L63</f>
        <v>0.4</v>
      </c>
      <c r="O63" s="29">
        <f>IF(M63=0,0,L63*MAX(R2:R8))</f>
        <v>1</v>
      </c>
    </row>
    <row r="64" spans="1:15" ht="12.4" customHeight="1">
      <c r="B64" s="23"/>
      <c r="C64" s="7"/>
      <c r="D64" s="12"/>
      <c r="K64" s="26"/>
      <c r="L64" s="27"/>
      <c r="M64" s="28"/>
      <c r="N64" s="28"/>
      <c r="O64" s="29"/>
    </row>
    <row r="65" spans="1:15" ht="15.75">
      <c r="A65" s="89" t="s">
        <v>66</v>
      </c>
      <c r="C65" s="8"/>
      <c r="D65" s="11"/>
      <c r="E65" s="2"/>
      <c r="K65" s="26"/>
      <c r="L65" s="27"/>
      <c r="M65" s="28"/>
      <c r="N65" s="28"/>
      <c r="O65" s="29"/>
    </row>
    <row r="66" spans="1:15" ht="14.25" thickBot="1">
      <c r="B66" s="22"/>
      <c r="C66" s="8"/>
      <c r="D66" s="11"/>
      <c r="E66" s="2"/>
      <c r="K66" s="26"/>
      <c r="L66" s="27"/>
      <c r="M66" s="28"/>
      <c r="N66" s="28"/>
      <c r="O66" s="29"/>
    </row>
    <row r="67" spans="1:15" ht="39.950000000000003" customHeight="1">
      <c r="A67" s="55">
        <f>A63+1</f>
        <v>25</v>
      </c>
      <c r="B67" s="15" t="s">
        <v>67</v>
      </c>
      <c r="C67" s="7"/>
      <c r="D67" s="57" t="s">
        <v>11</v>
      </c>
      <c r="F67" s="1" t="e">
        <f>#REF!*#REF!</f>
        <v>#REF!</v>
      </c>
      <c r="G67" s="1" t="e">
        <f>IF(#REF!&gt;=0,10*#REF!,0)</f>
        <v>#REF!</v>
      </c>
      <c r="I67" s="58" t="s">
        <v>68</v>
      </c>
      <c r="K67" s="26">
        <v>3</v>
      </c>
      <c r="L67" s="27">
        <f>K67/K117</f>
        <v>0.6</v>
      </c>
      <c r="M67" s="28">
        <f>VLOOKUP(D67,Q1:R9,2,FALSE)</f>
        <v>4</v>
      </c>
      <c r="N67" s="28">
        <f>M67*L67</f>
        <v>2.4</v>
      </c>
      <c r="O67" s="29">
        <f>IF(M67=0,0,L67*MAX(R2:R8))</f>
        <v>3</v>
      </c>
    </row>
    <row r="68" spans="1:15" ht="12.4" customHeight="1" thickBot="1">
      <c r="A68" s="55"/>
      <c r="B68" s="15"/>
      <c r="C68" s="7"/>
      <c r="D68" s="10"/>
      <c r="K68" s="26"/>
      <c r="L68" s="27"/>
      <c r="M68" s="28"/>
      <c r="N68" s="28"/>
      <c r="O68" s="29"/>
    </row>
    <row r="69" spans="1:15" ht="39.950000000000003" customHeight="1">
      <c r="A69" s="55">
        <f>A67+1</f>
        <v>26</v>
      </c>
      <c r="B69" s="15" t="s">
        <v>69</v>
      </c>
      <c r="C69" s="7"/>
      <c r="D69" s="57" t="s">
        <v>11</v>
      </c>
      <c r="F69" s="1" t="e">
        <f>#REF!*#REF!</f>
        <v>#REF!</v>
      </c>
      <c r="G69" s="1" t="e">
        <f>IF(#REF!&gt;=0,10*#REF!,0)</f>
        <v>#REF!</v>
      </c>
      <c r="I69" s="58" t="s">
        <v>70</v>
      </c>
      <c r="K69" s="26">
        <v>2</v>
      </c>
      <c r="L69" s="27">
        <f>K69/K117</f>
        <v>0.4</v>
      </c>
      <c r="M69" s="28">
        <f>VLOOKUP(D69,Q1:R9,2,FALSE)</f>
        <v>4</v>
      </c>
      <c r="N69" s="28">
        <f>M69*L69</f>
        <v>1.6</v>
      </c>
      <c r="O69" s="29">
        <f>IF(M69=0,0,L69*MAX(R2:R8))</f>
        <v>2</v>
      </c>
    </row>
    <row r="70" spans="1:15" ht="12.4" customHeight="1" thickBot="1">
      <c r="A70" s="55"/>
      <c r="B70" s="15"/>
      <c r="C70" s="7"/>
      <c r="D70" s="10"/>
      <c r="K70" s="26"/>
      <c r="L70" s="27"/>
      <c r="M70" s="28"/>
      <c r="N70" s="28"/>
      <c r="O70" s="29"/>
    </row>
    <row r="71" spans="1:15" ht="39.950000000000003" customHeight="1" thickBot="1">
      <c r="A71" s="55">
        <f>A69+1</f>
        <v>27</v>
      </c>
      <c r="B71" s="15" t="s">
        <v>71</v>
      </c>
      <c r="C71" s="7"/>
      <c r="D71" s="57" t="s">
        <v>12</v>
      </c>
      <c r="F71" s="1" t="e">
        <f>#REF!*#REF!</f>
        <v>#REF!</v>
      </c>
      <c r="G71" s="1" t="e">
        <f>IF(#REF!&gt;=0,10*#REF!,0)</f>
        <v>#REF!</v>
      </c>
      <c r="I71" s="58"/>
      <c r="K71" s="26">
        <v>2</v>
      </c>
      <c r="L71" s="27">
        <f>K71/K117</f>
        <v>0.4</v>
      </c>
      <c r="M71" s="28">
        <f>VLOOKUP(D71,Q1:R9,2,FALSE)</f>
        <v>5</v>
      </c>
      <c r="N71" s="28">
        <f>M71*L71</f>
        <v>2</v>
      </c>
      <c r="O71" s="29">
        <f>IF(M71=0,0,L71*MAX(R2:R8))</f>
        <v>2</v>
      </c>
    </row>
    <row r="72" spans="1:15" ht="12.4" customHeight="1" thickBot="1">
      <c r="A72" s="55"/>
      <c r="B72" s="15"/>
      <c r="C72" s="7"/>
      <c r="D72" s="10"/>
      <c r="K72" s="26"/>
      <c r="L72" s="27"/>
      <c r="M72" s="28"/>
      <c r="N72" s="28"/>
      <c r="O72" s="29"/>
    </row>
    <row r="73" spans="1:15" ht="39.950000000000003" customHeight="1" thickBot="1">
      <c r="A73" s="55">
        <f>A71+1</f>
        <v>28</v>
      </c>
      <c r="B73" s="15" t="s">
        <v>72</v>
      </c>
      <c r="C73" s="7"/>
      <c r="D73" s="57" t="s">
        <v>12</v>
      </c>
      <c r="F73" s="1" t="e">
        <f>#REF!*#REF!</f>
        <v>#REF!</v>
      </c>
      <c r="G73" s="1" t="e">
        <f>IF(#REF!&gt;=0,10*#REF!,0)</f>
        <v>#REF!</v>
      </c>
      <c r="I73" s="58"/>
      <c r="K73" s="26">
        <v>3</v>
      </c>
      <c r="L73" s="27">
        <f>K73/K117</f>
        <v>0.6</v>
      </c>
      <c r="M73" s="28">
        <f>VLOOKUP(D73,Q1:R9,2,FALSE)</f>
        <v>5</v>
      </c>
      <c r="N73" s="28">
        <f>M73*L73</f>
        <v>3</v>
      </c>
      <c r="O73" s="29">
        <f>IF(M73=0,0,L73*MAX(R2:R8))</f>
        <v>3</v>
      </c>
    </row>
    <row r="74" spans="1:15" ht="12.4" customHeight="1" thickBot="1">
      <c r="A74" s="55"/>
      <c r="B74" s="15"/>
      <c r="C74" s="7"/>
      <c r="D74" s="10"/>
      <c r="K74" s="26"/>
      <c r="L74" s="27"/>
      <c r="M74" s="28"/>
      <c r="N74" s="28"/>
      <c r="O74" s="29"/>
    </row>
    <row r="75" spans="1:15" ht="39.950000000000003" customHeight="1">
      <c r="A75" s="55">
        <f>A73+1</f>
        <v>29</v>
      </c>
      <c r="B75" s="15" t="s">
        <v>73</v>
      </c>
      <c r="C75" s="7"/>
      <c r="D75" s="57" t="s">
        <v>2</v>
      </c>
      <c r="F75" s="1" t="e">
        <f>#REF!*#REF!</f>
        <v>#REF!</v>
      </c>
      <c r="G75" s="1" t="e">
        <f>IF(#REF!&gt;=0,10*#REF!,0)</f>
        <v>#REF!</v>
      </c>
      <c r="I75" s="58" t="s">
        <v>74</v>
      </c>
      <c r="K75" s="26">
        <v>3</v>
      </c>
      <c r="L75" s="27">
        <f>K75/K117</f>
        <v>0.6</v>
      </c>
      <c r="M75" s="28">
        <f>VLOOKUP(D75,Q1:R9,2,FALSE)</f>
        <v>1</v>
      </c>
      <c r="N75" s="28">
        <f>M75*L75</f>
        <v>0.6</v>
      </c>
      <c r="O75" s="29">
        <f>IF(M75=0,0,L75*MAX(R2:R8))</f>
        <v>3</v>
      </c>
    </row>
    <row r="76" spans="1:15" ht="12.4" customHeight="1">
      <c r="B76" s="21"/>
      <c r="C76" s="7"/>
      <c r="D76" s="10"/>
      <c r="K76" s="26"/>
      <c r="L76" s="27"/>
      <c r="M76" s="28"/>
      <c r="N76" s="28"/>
      <c r="O76" s="29"/>
    </row>
    <row r="77" spans="1:15" ht="15.75">
      <c r="A77" s="89" t="s">
        <v>75</v>
      </c>
      <c r="C77" s="8"/>
      <c r="D77" s="11"/>
      <c r="K77" s="26"/>
      <c r="L77" s="27"/>
      <c r="M77" s="28"/>
      <c r="N77" s="28"/>
      <c r="O77" s="29"/>
    </row>
    <row r="78" spans="1:15" ht="14.25" thickBot="1">
      <c r="B78" s="22"/>
      <c r="C78" s="8"/>
      <c r="D78" s="11"/>
      <c r="K78" s="26"/>
      <c r="L78" s="27"/>
      <c r="M78" s="28"/>
      <c r="N78" s="28"/>
      <c r="O78" s="29"/>
    </row>
    <row r="79" spans="1:15" ht="39.950000000000003" customHeight="1" thickBot="1">
      <c r="A79" s="55">
        <f>A75+1</f>
        <v>30</v>
      </c>
      <c r="B79" s="15" t="s">
        <v>76</v>
      </c>
      <c r="C79" s="7"/>
      <c r="D79" s="57" t="s">
        <v>11</v>
      </c>
      <c r="F79" s="1" t="e">
        <f>#REF!*#REF!</f>
        <v>#REF!</v>
      </c>
      <c r="G79" s="1" t="e">
        <f>IF(#REF!&gt;=0,10*#REF!,0)</f>
        <v>#REF!</v>
      </c>
      <c r="I79" s="58"/>
      <c r="K79" s="26">
        <v>4</v>
      </c>
      <c r="L79" s="27">
        <f>K79/K117</f>
        <v>0.8</v>
      </c>
      <c r="M79" s="28">
        <f>VLOOKUP(D79,Q1:R9,2,FALSE)</f>
        <v>4</v>
      </c>
      <c r="N79" s="28">
        <f>M79*L79</f>
        <v>3.2</v>
      </c>
      <c r="O79" s="29">
        <f>IF(M79=0,0,L79*MAX(R2:R8))</f>
        <v>4</v>
      </c>
    </row>
    <row r="80" spans="1:15" ht="12.4" customHeight="1" thickBot="1">
      <c r="A80" s="55"/>
      <c r="B80" s="15"/>
      <c r="C80" s="7"/>
      <c r="D80" s="10"/>
      <c r="K80" s="26"/>
      <c r="L80" s="27"/>
      <c r="M80" s="28"/>
      <c r="N80" s="28"/>
      <c r="O80" s="29"/>
    </row>
    <row r="81" spans="1:15" ht="39.950000000000003" customHeight="1">
      <c r="A81" s="55">
        <f>A79+1</f>
        <v>31</v>
      </c>
      <c r="B81" s="15" t="s">
        <v>77</v>
      </c>
      <c r="C81" s="7"/>
      <c r="D81" s="57" t="s">
        <v>11</v>
      </c>
      <c r="F81" s="1" t="e">
        <f>#REF!*#REF!</f>
        <v>#REF!</v>
      </c>
      <c r="G81" s="1" t="e">
        <f>IF(#REF!&gt;=0,10*#REF!,0)</f>
        <v>#REF!</v>
      </c>
      <c r="I81" s="58" t="s">
        <v>78</v>
      </c>
      <c r="K81" s="26">
        <v>3</v>
      </c>
      <c r="L81" s="27">
        <f>K81/K117</f>
        <v>0.6</v>
      </c>
      <c r="M81" s="28">
        <f>VLOOKUP(D81,Q1:R9,2,FALSE)</f>
        <v>4</v>
      </c>
      <c r="N81" s="28">
        <f>M81*L81</f>
        <v>2.4</v>
      </c>
      <c r="O81" s="29">
        <f>IF(M81=0,0,L81*MAX(R2:R8))</f>
        <v>3</v>
      </c>
    </row>
    <row r="82" spans="1:15" ht="12.4" customHeight="1" thickBot="1">
      <c r="A82" s="55"/>
      <c r="B82" s="15"/>
      <c r="C82" s="7"/>
      <c r="D82" s="10"/>
      <c r="K82" s="26"/>
      <c r="L82" s="27"/>
      <c r="M82" s="28"/>
      <c r="N82" s="28"/>
      <c r="O82" s="29"/>
    </row>
    <row r="83" spans="1:15" ht="39.950000000000003" customHeight="1" thickBot="1">
      <c r="A83" s="55">
        <f>A81+1</f>
        <v>32</v>
      </c>
      <c r="B83" s="15" t="s">
        <v>79</v>
      </c>
      <c r="C83" s="7"/>
      <c r="D83" s="57" t="s">
        <v>11</v>
      </c>
      <c r="F83" s="1" t="e">
        <f>#REF!*#REF!</f>
        <v>#REF!</v>
      </c>
      <c r="G83" s="1" t="e">
        <f>IF(#REF!&gt;=0,10*#REF!,0)</f>
        <v>#REF!</v>
      </c>
      <c r="I83" s="58"/>
      <c r="K83" s="26">
        <v>3</v>
      </c>
      <c r="L83" s="27">
        <f>K83/K117</f>
        <v>0.6</v>
      </c>
      <c r="M83" s="28">
        <f>VLOOKUP(D83,Q1:R9,2,FALSE)</f>
        <v>4</v>
      </c>
      <c r="N83" s="28">
        <f>M83*L83</f>
        <v>2.4</v>
      </c>
      <c r="O83" s="29">
        <f>IF(M83=0,0,L83*MAX(R2:R8))</f>
        <v>3</v>
      </c>
    </row>
    <row r="84" spans="1:15" ht="12.4" customHeight="1" thickBot="1">
      <c r="A84" s="55"/>
      <c r="B84" s="15"/>
      <c r="C84" s="7"/>
      <c r="D84" s="12"/>
      <c r="K84" s="26"/>
      <c r="L84" s="27"/>
      <c r="M84" s="28"/>
      <c r="N84" s="28"/>
      <c r="O84" s="29"/>
    </row>
    <row r="85" spans="1:15" ht="39.950000000000003" customHeight="1">
      <c r="A85" s="55">
        <f>A83+1</f>
        <v>33</v>
      </c>
      <c r="B85" s="15" t="s">
        <v>80</v>
      </c>
      <c r="C85" s="7"/>
      <c r="D85" s="57" t="s">
        <v>2</v>
      </c>
      <c r="F85" s="1" t="e">
        <f>#REF!*#REF!</f>
        <v>#REF!</v>
      </c>
      <c r="G85" s="1" t="e">
        <f>IF(#REF!&gt;=0,10*#REF!,0)</f>
        <v>#REF!</v>
      </c>
      <c r="I85" s="58"/>
      <c r="K85" s="26">
        <v>3</v>
      </c>
      <c r="L85" s="27">
        <f>K85/K117</f>
        <v>0.6</v>
      </c>
      <c r="M85" s="28">
        <f>VLOOKUP(D85,Q1:R9,2,FALSE)</f>
        <v>1</v>
      </c>
      <c r="N85" s="28">
        <f>M85*L85</f>
        <v>0.6</v>
      </c>
      <c r="O85" s="29">
        <f>IF(M85=0,0,L85*MAX(R2:R8))</f>
        <v>3</v>
      </c>
    </row>
    <row r="86" spans="1:15" ht="12.4" customHeight="1">
      <c r="B86" s="21"/>
      <c r="C86" s="7"/>
      <c r="D86" s="12"/>
      <c r="K86" s="26"/>
      <c r="L86" s="27"/>
      <c r="M86" s="28"/>
      <c r="N86" s="28"/>
      <c r="O86" s="29"/>
    </row>
    <row r="87" spans="1:15" ht="15.75">
      <c r="A87" s="89" t="s">
        <v>81</v>
      </c>
      <c r="C87" s="8"/>
      <c r="D87" s="11"/>
      <c r="E87" s="2"/>
      <c r="K87" s="26"/>
      <c r="L87" s="27"/>
      <c r="M87" s="28"/>
      <c r="N87" s="28"/>
      <c r="O87" s="29"/>
    </row>
    <row r="88" spans="1:15" ht="14.25" thickBot="1">
      <c r="B88" s="22"/>
      <c r="C88" s="8"/>
      <c r="D88" s="11"/>
      <c r="E88" s="2"/>
      <c r="K88" s="26"/>
      <c r="L88" s="27"/>
      <c r="M88" s="28"/>
      <c r="N88" s="28"/>
      <c r="O88" s="29"/>
    </row>
    <row r="89" spans="1:15" ht="39.950000000000003" customHeight="1" thickBot="1">
      <c r="A89" s="55">
        <f>A85+1</f>
        <v>34</v>
      </c>
      <c r="B89" s="15" t="s">
        <v>82</v>
      </c>
      <c r="C89" s="7"/>
      <c r="D89" s="57" t="s">
        <v>12</v>
      </c>
      <c r="F89" s="1" t="e">
        <f>#REF!*#REF!</f>
        <v>#REF!</v>
      </c>
      <c r="G89" s="1" t="e">
        <f>IF(#REF!&gt;=0,10*#REF!,0)</f>
        <v>#REF!</v>
      </c>
      <c r="I89" s="58"/>
      <c r="K89" s="26">
        <v>5</v>
      </c>
      <c r="L89" s="27">
        <f>K89/K117</f>
        <v>1</v>
      </c>
      <c r="M89" s="28">
        <f>VLOOKUP(D89,Q1:R9,2,FALSE)</f>
        <v>5</v>
      </c>
      <c r="N89" s="28">
        <f>M89*L89</f>
        <v>5</v>
      </c>
      <c r="O89" s="29">
        <f>IF(M89=0,0,L89*MAX(R2:R8))</f>
        <v>5</v>
      </c>
    </row>
    <row r="90" spans="1:15" ht="12.4" customHeight="1" thickBot="1">
      <c r="A90" s="55"/>
      <c r="B90" s="15"/>
      <c r="C90" s="7"/>
      <c r="D90" s="10"/>
      <c r="K90" s="26"/>
      <c r="L90" s="27"/>
      <c r="M90" s="28"/>
      <c r="N90" s="28"/>
      <c r="O90" s="29"/>
    </row>
    <row r="91" spans="1:15" ht="39.950000000000003" customHeight="1" thickBot="1">
      <c r="A91" s="55">
        <f>A89+1</f>
        <v>35</v>
      </c>
      <c r="B91" s="15" t="s">
        <v>83</v>
      </c>
      <c r="C91" s="7"/>
      <c r="D91" s="57" t="s">
        <v>12</v>
      </c>
      <c r="F91" s="1" t="e">
        <f>#REF!*#REF!</f>
        <v>#REF!</v>
      </c>
      <c r="G91" s="1" t="e">
        <f>IF(#REF!&gt;=0,10*#REF!,0)</f>
        <v>#REF!</v>
      </c>
      <c r="I91" s="58"/>
      <c r="K91" s="26">
        <v>2</v>
      </c>
      <c r="L91" s="27">
        <f>K91/K117</f>
        <v>0.4</v>
      </c>
      <c r="M91" s="28">
        <f>VLOOKUP(D91,Q1:R9,2,FALSE)</f>
        <v>5</v>
      </c>
      <c r="N91" s="28">
        <f>M91*L91</f>
        <v>2</v>
      </c>
      <c r="O91" s="29">
        <f>IF(M91=0,0,L91*MAX(R2:R8))</f>
        <v>2</v>
      </c>
    </row>
    <row r="92" spans="1:15" ht="12.4" customHeight="1" thickBot="1">
      <c r="A92" s="55"/>
      <c r="B92" s="15"/>
      <c r="C92" s="7"/>
      <c r="D92" s="10"/>
      <c r="K92" s="26"/>
      <c r="L92" s="27"/>
      <c r="M92" s="28"/>
      <c r="N92" s="28"/>
      <c r="O92" s="29"/>
    </row>
    <row r="93" spans="1:15" ht="39.950000000000003" customHeight="1" thickBot="1">
      <c r="A93" s="55">
        <f>A91+1</f>
        <v>36</v>
      </c>
      <c r="B93" s="15" t="s">
        <v>84</v>
      </c>
      <c r="C93" s="7"/>
      <c r="D93" s="57" t="s">
        <v>12</v>
      </c>
      <c r="F93" s="1" t="e">
        <f>#REF!*#REF!</f>
        <v>#REF!</v>
      </c>
      <c r="G93" s="1" t="e">
        <f>IF(#REF!&gt;=0,10*#REF!,0)</f>
        <v>#REF!</v>
      </c>
      <c r="I93" s="58"/>
      <c r="K93" s="26">
        <v>4</v>
      </c>
      <c r="L93" s="27">
        <f>K93/K117</f>
        <v>0.8</v>
      </c>
      <c r="M93" s="28">
        <f>VLOOKUP(D93,Q1:R9,2,FALSE)</f>
        <v>5</v>
      </c>
      <c r="N93" s="28">
        <f>M93*L93</f>
        <v>4</v>
      </c>
      <c r="O93" s="29">
        <f>IF(M93=0,0,L93*MAX(R2:R8))</f>
        <v>4</v>
      </c>
    </row>
    <row r="94" spans="1:15" ht="12.4" customHeight="1" thickBot="1">
      <c r="A94" s="55"/>
      <c r="B94" s="15"/>
      <c r="C94" s="7"/>
      <c r="D94" s="10"/>
      <c r="K94" s="26"/>
      <c r="L94" s="27"/>
      <c r="M94" s="28"/>
      <c r="N94" s="28"/>
      <c r="O94" s="29"/>
    </row>
    <row r="95" spans="1:15" ht="39.950000000000003" customHeight="1" thickBot="1">
      <c r="A95" s="55">
        <f>A93+1</f>
        <v>37</v>
      </c>
      <c r="B95" s="15" t="s">
        <v>85</v>
      </c>
      <c r="C95" s="7"/>
      <c r="D95" s="57" t="s">
        <v>12</v>
      </c>
      <c r="F95" s="1" t="e">
        <f>#REF!*#REF!</f>
        <v>#REF!</v>
      </c>
      <c r="G95" s="1" t="e">
        <f>IF(#REF!&gt;=0,10*#REF!,0)</f>
        <v>#REF!</v>
      </c>
      <c r="I95" s="58"/>
      <c r="K95" s="26">
        <v>3</v>
      </c>
      <c r="L95" s="27">
        <f>K95/K117</f>
        <v>0.6</v>
      </c>
      <c r="M95" s="28">
        <f>VLOOKUP(D95,Q1:R9,2,FALSE)</f>
        <v>5</v>
      </c>
      <c r="N95" s="28">
        <f>M95*L95</f>
        <v>3</v>
      </c>
      <c r="O95" s="29">
        <f>IF(M95=0,0,L95*MAX(R2:R8))</f>
        <v>3</v>
      </c>
    </row>
    <row r="96" spans="1:15" ht="12.4" customHeight="1" thickBot="1">
      <c r="A96" s="55"/>
      <c r="B96" s="15"/>
      <c r="C96" s="7"/>
      <c r="D96" s="10"/>
      <c r="K96" s="26"/>
      <c r="L96" s="27"/>
      <c r="M96" s="28"/>
      <c r="N96" s="28"/>
      <c r="O96" s="29"/>
    </row>
    <row r="97" spans="1:15" ht="39.950000000000003" customHeight="1">
      <c r="A97" s="55">
        <f>A95+1</f>
        <v>38</v>
      </c>
      <c r="B97" s="15" t="s">
        <v>86</v>
      </c>
      <c r="C97" s="7"/>
      <c r="D97" s="57" t="s">
        <v>11</v>
      </c>
      <c r="F97" s="1" t="e">
        <f>#REF!*#REF!</f>
        <v>#REF!</v>
      </c>
      <c r="G97" s="1" t="e">
        <f>IF(#REF!&gt;=0,10*#REF!,0)</f>
        <v>#REF!</v>
      </c>
      <c r="I97" s="58" t="s">
        <v>87</v>
      </c>
      <c r="K97" s="26">
        <v>3</v>
      </c>
      <c r="L97" s="27">
        <f>K97/K117</f>
        <v>0.6</v>
      </c>
      <c r="M97" s="28">
        <f>VLOOKUP(D97,Q1:R9,2,FALSE)</f>
        <v>4</v>
      </c>
      <c r="N97" s="28">
        <f>M97*L97</f>
        <v>2.4</v>
      </c>
      <c r="O97" s="29">
        <f>IF(M97=0,0,L97*MAX(R2:R8))</f>
        <v>3</v>
      </c>
    </row>
    <row r="98" spans="1:15" ht="12.4" customHeight="1">
      <c r="B98" s="21"/>
      <c r="C98" s="7"/>
      <c r="D98" s="12"/>
      <c r="K98" s="26"/>
      <c r="L98" s="27"/>
      <c r="M98" s="28"/>
      <c r="N98" s="28"/>
      <c r="O98" s="29"/>
    </row>
    <row r="99" spans="1:15" ht="15.75">
      <c r="A99" s="89" t="s">
        <v>88</v>
      </c>
      <c r="C99" s="8"/>
      <c r="D99" s="11"/>
      <c r="E99" s="2"/>
      <c r="K99" s="26"/>
      <c r="L99" s="27"/>
      <c r="M99" s="28"/>
      <c r="N99" s="28"/>
      <c r="O99" s="29"/>
    </row>
    <row r="100" spans="1:15" ht="14.25" thickBot="1">
      <c r="B100" s="22"/>
      <c r="C100" s="8"/>
      <c r="D100" s="11"/>
      <c r="E100" s="2"/>
      <c r="K100" s="26"/>
      <c r="L100" s="27"/>
      <c r="M100" s="28"/>
      <c r="N100" s="28"/>
      <c r="O100" s="29"/>
    </row>
    <row r="101" spans="1:15" ht="39.950000000000003" customHeight="1" thickBot="1">
      <c r="A101" s="55">
        <f>A97+1</f>
        <v>39</v>
      </c>
      <c r="B101" s="15" t="s">
        <v>89</v>
      </c>
      <c r="C101" s="7"/>
      <c r="D101" s="57" t="s">
        <v>2</v>
      </c>
      <c r="F101" s="1" t="e">
        <f>#REF!*#REF!</f>
        <v>#REF!</v>
      </c>
      <c r="G101" s="1" t="e">
        <f>IF(#REF!&gt;=0,10*#REF!,0)</f>
        <v>#REF!</v>
      </c>
      <c r="I101" s="58"/>
      <c r="K101" s="26">
        <v>4</v>
      </c>
      <c r="L101" s="27">
        <f>K101/K117</f>
        <v>0.8</v>
      </c>
      <c r="M101" s="28">
        <f>VLOOKUP(D101,Q1:R9,2,FALSE)</f>
        <v>1</v>
      </c>
      <c r="N101" s="28">
        <f>M101*L101</f>
        <v>0.8</v>
      </c>
      <c r="O101" s="29">
        <f>IF(M101=0,0,L101*MAX(R2:R8))</f>
        <v>4</v>
      </c>
    </row>
    <row r="102" spans="1:15" ht="12.4" customHeight="1" thickBot="1">
      <c r="A102" s="55"/>
      <c r="B102" s="15"/>
      <c r="C102" s="7"/>
      <c r="D102" s="10"/>
      <c r="K102" s="26"/>
      <c r="L102" s="27"/>
      <c r="M102" s="28"/>
      <c r="N102" s="28"/>
      <c r="O102" s="29"/>
    </row>
    <row r="103" spans="1:15" ht="39.950000000000003" customHeight="1" thickBot="1">
      <c r="A103" s="55">
        <f>A101+1</f>
        <v>40</v>
      </c>
      <c r="B103" s="15" t="s">
        <v>90</v>
      </c>
      <c r="C103" s="7"/>
      <c r="D103" s="57" t="s">
        <v>2</v>
      </c>
      <c r="F103" s="1" t="e">
        <f>#REF!*#REF!</f>
        <v>#REF!</v>
      </c>
      <c r="G103" s="1" t="e">
        <f>IF(#REF!&gt;=0,10*#REF!,0)</f>
        <v>#REF!</v>
      </c>
      <c r="I103" s="58"/>
      <c r="K103" s="26">
        <v>3</v>
      </c>
      <c r="L103" s="27">
        <f>K103/K117</f>
        <v>0.6</v>
      </c>
      <c r="M103" s="28">
        <f>VLOOKUP(D103,Q1:R9,2,FALSE)</f>
        <v>1</v>
      </c>
      <c r="N103" s="28">
        <f>M103*L103</f>
        <v>0.6</v>
      </c>
      <c r="O103" s="29">
        <f>IF(M103=0,0,L103*MAX(R2:R8))</f>
        <v>3</v>
      </c>
    </row>
    <row r="104" spans="1:15" ht="12.4" customHeight="1" thickBot="1">
      <c r="A104" s="55"/>
      <c r="B104" s="15"/>
      <c r="C104" s="7"/>
      <c r="D104" s="10"/>
      <c r="K104" s="26"/>
      <c r="L104" s="27"/>
      <c r="M104" s="28"/>
      <c r="N104" s="28"/>
      <c r="O104" s="29"/>
    </row>
    <row r="105" spans="1:15" ht="39.950000000000003" customHeight="1" thickBot="1">
      <c r="A105" s="55">
        <f>A103+1</f>
        <v>41</v>
      </c>
      <c r="B105" s="15" t="s">
        <v>91</v>
      </c>
      <c r="C105" s="7"/>
      <c r="D105" s="57" t="s">
        <v>2</v>
      </c>
      <c r="F105" s="1" t="e">
        <f>#REF!*#REF!</f>
        <v>#REF!</v>
      </c>
      <c r="G105" s="1" t="e">
        <f>IF(#REF!&gt;=0,10*#REF!,0)</f>
        <v>#REF!</v>
      </c>
      <c r="I105" s="58"/>
      <c r="K105" s="26">
        <v>3</v>
      </c>
      <c r="L105" s="27">
        <f>K105/K117</f>
        <v>0.6</v>
      </c>
      <c r="M105" s="28">
        <f>VLOOKUP(D105,Q1:R9,2,FALSE)</f>
        <v>1</v>
      </c>
      <c r="N105" s="28">
        <f>M105*L105</f>
        <v>0.6</v>
      </c>
      <c r="O105" s="29">
        <f>IF(M105=0,0,L105*MAX(R2:R8))</f>
        <v>3</v>
      </c>
    </row>
    <row r="106" spans="1:15" ht="12.4" customHeight="1" thickBot="1">
      <c r="A106" s="55"/>
      <c r="B106" s="15"/>
      <c r="C106" s="7"/>
      <c r="D106" s="10"/>
      <c r="K106" s="26"/>
      <c r="L106" s="27"/>
      <c r="M106" s="28"/>
      <c r="N106" s="28"/>
      <c r="O106" s="29"/>
    </row>
    <row r="107" spans="1:15" ht="39.950000000000003" customHeight="1">
      <c r="A107" s="55">
        <f>A105+1</f>
        <v>42</v>
      </c>
      <c r="B107" s="15" t="s">
        <v>92</v>
      </c>
      <c r="C107" s="7"/>
      <c r="D107" s="57" t="s">
        <v>7</v>
      </c>
      <c r="F107" s="1" t="e">
        <f>#REF!*#REF!</f>
        <v>#REF!</v>
      </c>
      <c r="G107" s="1" t="e">
        <f>IF(#REF!&gt;=0,10*#REF!,0)</f>
        <v>#REF!</v>
      </c>
      <c r="I107" s="58" t="s">
        <v>93</v>
      </c>
      <c r="K107" s="26">
        <v>2</v>
      </c>
      <c r="L107" s="27">
        <f>K107/K117</f>
        <v>0.4</v>
      </c>
      <c r="M107" s="28">
        <f>VLOOKUP(D107,Q1:R9,2,FALSE)</f>
        <v>3</v>
      </c>
      <c r="N107" s="28">
        <f>M107*L107</f>
        <v>1.2000000000000002</v>
      </c>
      <c r="O107" s="29">
        <f>IF(M107=0,0,L107*MAX(R2:R8))</f>
        <v>2</v>
      </c>
    </row>
    <row r="108" spans="1:15" ht="12.4" customHeight="1">
      <c r="B108" s="21"/>
      <c r="C108" s="7"/>
      <c r="D108" s="10"/>
      <c r="K108" s="26"/>
      <c r="L108" s="27"/>
      <c r="M108" s="28"/>
      <c r="N108" s="28"/>
      <c r="O108" s="29"/>
    </row>
    <row r="109" spans="1:15" ht="15.75">
      <c r="A109" s="89" t="s">
        <v>94</v>
      </c>
      <c r="C109" s="8"/>
      <c r="D109" s="11"/>
      <c r="E109" s="2"/>
      <c r="K109" s="26"/>
      <c r="L109" s="27"/>
      <c r="M109" s="28"/>
      <c r="N109" s="28"/>
      <c r="O109" s="29"/>
    </row>
    <row r="110" spans="1:15" ht="14.25" thickBot="1">
      <c r="B110" s="22"/>
      <c r="C110" s="8"/>
      <c r="D110" s="11"/>
      <c r="E110" s="2"/>
      <c r="K110" s="26"/>
      <c r="L110" s="27"/>
      <c r="M110" s="28"/>
      <c r="N110" s="28"/>
      <c r="O110" s="29"/>
    </row>
    <row r="111" spans="1:15" s="47" customFormat="1" ht="39.950000000000003" customHeight="1" thickBot="1">
      <c r="A111" s="55">
        <f>A107+1</f>
        <v>43</v>
      </c>
      <c r="B111" s="15" t="s">
        <v>95</v>
      </c>
      <c r="C111" s="43"/>
      <c r="D111" s="57" t="s">
        <v>12</v>
      </c>
      <c r="E111" s="44"/>
      <c r="F111" s="44" t="e">
        <f>#REF!*#REF!</f>
        <v>#REF!</v>
      </c>
      <c r="G111" s="44" t="e">
        <f>IF(#REF!&gt;=0,10*#REF!,0)</f>
        <v>#REF!</v>
      </c>
      <c r="H111" s="44"/>
      <c r="I111" s="58"/>
      <c r="J111" s="43"/>
      <c r="K111" s="25">
        <v>4</v>
      </c>
      <c r="L111" s="45">
        <f>K111/K117</f>
        <v>0.8</v>
      </c>
      <c r="M111" s="46">
        <f>VLOOKUP(D111,Q1:R9,2,FALSE)</f>
        <v>5</v>
      </c>
      <c r="N111" s="46">
        <f>M111*L111</f>
        <v>4</v>
      </c>
      <c r="O111" s="46">
        <f>IF(M111=0,0,L111*MAX(R2:R8))</f>
        <v>4</v>
      </c>
    </row>
    <row r="112" spans="1:15" s="47" customFormat="1" ht="12.4" customHeight="1" thickBot="1">
      <c r="A112" s="55"/>
      <c r="B112" s="15"/>
      <c r="C112" s="43"/>
      <c r="D112" s="48"/>
      <c r="E112" s="44"/>
      <c r="F112" s="44"/>
      <c r="G112" s="44"/>
      <c r="H112" s="44"/>
      <c r="I112" s="44"/>
      <c r="J112" s="43"/>
      <c r="K112" s="25"/>
      <c r="L112" s="45"/>
      <c r="M112" s="46"/>
      <c r="N112" s="46"/>
      <c r="O112" s="46"/>
    </row>
    <row r="113" spans="1:15" s="47" customFormat="1" ht="39.950000000000003" customHeight="1" thickBot="1">
      <c r="A113" s="55">
        <f>A111+1</f>
        <v>44</v>
      </c>
      <c r="B113" s="15" t="s">
        <v>96</v>
      </c>
      <c r="C113" s="43"/>
      <c r="D113" s="57" t="s">
        <v>12</v>
      </c>
      <c r="E113" s="44"/>
      <c r="F113" s="44" t="e">
        <f>#REF!*#REF!</f>
        <v>#REF!</v>
      </c>
      <c r="G113" s="44" t="e">
        <f>IF(#REF!&gt;=0,10*#REF!,0)</f>
        <v>#REF!</v>
      </c>
      <c r="H113" s="44"/>
      <c r="I113" s="58"/>
      <c r="J113" s="43"/>
      <c r="K113" s="25">
        <v>4</v>
      </c>
      <c r="L113" s="45">
        <f>K113/K117</f>
        <v>0.8</v>
      </c>
      <c r="M113" s="46">
        <f>VLOOKUP(D113,Q1:R9,2,FALSE)</f>
        <v>5</v>
      </c>
      <c r="N113" s="46">
        <f>M113*L113</f>
        <v>4</v>
      </c>
      <c r="O113" s="46">
        <f>IF(M113=0,0,L113*MAX(R2:R8))</f>
        <v>4</v>
      </c>
    </row>
    <row r="114" spans="1:15" s="47" customFormat="1" ht="12.4" customHeight="1" thickBot="1">
      <c r="A114" s="55"/>
      <c r="B114" s="15"/>
      <c r="C114" s="43"/>
      <c r="D114" s="48"/>
      <c r="E114" s="44"/>
      <c r="F114" s="44"/>
      <c r="G114" s="44"/>
      <c r="H114" s="44"/>
      <c r="I114" s="44"/>
      <c r="J114" s="43"/>
      <c r="K114" s="25"/>
      <c r="L114" s="45"/>
      <c r="M114" s="46"/>
      <c r="N114" s="46"/>
      <c r="O114" s="46"/>
    </row>
    <row r="115" spans="1:15" s="47" customFormat="1" ht="39.950000000000003" customHeight="1">
      <c r="A115" s="55">
        <f>A113+1</f>
        <v>45</v>
      </c>
      <c r="B115" s="15" t="s">
        <v>97</v>
      </c>
      <c r="C115" s="43"/>
      <c r="D115" s="57" t="s">
        <v>12</v>
      </c>
      <c r="E115" s="44"/>
      <c r="F115" s="44" t="e">
        <f>#REF!*#REF!</f>
        <v>#REF!</v>
      </c>
      <c r="G115" s="44" t="e">
        <f>IF(#REF!&gt;=0,10*#REF!,0)</f>
        <v>#REF!</v>
      </c>
      <c r="H115" s="44"/>
      <c r="I115" s="58" t="s">
        <v>98</v>
      </c>
      <c r="J115" s="43"/>
      <c r="K115" s="25">
        <v>3</v>
      </c>
      <c r="L115" s="45">
        <f>K115/K117</f>
        <v>0.6</v>
      </c>
      <c r="M115" s="46">
        <f>VLOOKUP(D115,Q1:R9,2,FALSE)</f>
        <v>5</v>
      </c>
      <c r="N115" s="46">
        <f>M115*L115</f>
        <v>3</v>
      </c>
      <c r="O115" s="46">
        <f>IF(M115=0,0,L115*MAX(R2:R8))</f>
        <v>3</v>
      </c>
    </row>
    <row r="116" spans="1:15" ht="12.4" customHeight="1" thickBot="1">
      <c r="B116" s="9"/>
      <c r="C116" s="7"/>
      <c r="D116" s="12"/>
      <c r="K116" s="34"/>
      <c r="L116" s="34"/>
      <c r="M116" s="34"/>
      <c r="N116" s="35"/>
      <c r="O116" s="35"/>
    </row>
    <row r="117" spans="1:15" ht="24" customHeight="1" thickBot="1">
      <c r="A117" s="90" t="s">
        <v>99</v>
      </c>
      <c r="B117" s="91"/>
      <c r="C117" s="92"/>
      <c r="D117" s="103">
        <f>IF(ISERR((N117/O117)*100),"",(N117/O117)*100)</f>
        <v>74.583333333333329</v>
      </c>
      <c r="E117" s="93"/>
      <c r="F117" s="93"/>
      <c r="G117" s="93"/>
      <c r="H117" s="94" t="str">
        <f>IF(D117="","","-")</f>
        <v>-</v>
      </c>
      <c r="I117" s="95" t="str">
        <f>VLOOKUP(J117,'Rating ranges'!A2:B7,2,TRUE)</f>
        <v>Good</v>
      </c>
      <c r="J117" s="52">
        <f>IF(D117="",0,D117)</f>
        <v>74.583333333333329</v>
      </c>
      <c r="K117" s="34">
        <f>MAX(K9:K115)</f>
        <v>5</v>
      </c>
      <c r="L117" s="34"/>
      <c r="M117" s="34"/>
      <c r="N117" s="35">
        <f>SUM(N9:N115)</f>
        <v>107.39999999999999</v>
      </c>
      <c r="O117" s="35">
        <f>SUM(O9:O115)</f>
        <v>144</v>
      </c>
    </row>
    <row r="119" spans="1:15" ht="12.75">
      <c r="A119" s="116" t="str">
        <f>"*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117"/>
      <c r="C119" s="117"/>
      <c r="D119" s="117"/>
      <c r="E119" s="117"/>
      <c r="F119" s="117"/>
      <c r="G119" s="117"/>
      <c r="H119" s="117"/>
      <c r="I119" s="118"/>
    </row>
    <row r="120" spans="1:15" ht="15" customHeight="1">
      <c r="A120" s="110" t="str">
        <f>"*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120" s="111"/>
      <c r="C120" s="111"/>
      <c r="D120" s="111"/>
      <c r="E120" s="111"/>
      <c r="F120" s="111"/>
      <c r="G120" s="111"/>
      <c r="H120" s="111"/>
      <c r="I120" s="112"/>
    </row>
    <row r="121" spans="1:15" ht="12.75">
      <c r="A121" s="119" t="str">
        <f>"*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121" s="120"/>
      <c r="C121" s="120"/>
      <c r="D121" s="120"/>
      <c r="E121" s="120"/>
      <c r="F121" s="120"/>
      <c r="G121" s="120"/>
      <c r="H121" s="120"/>
      <c r="I121" s="121"/>
    </row>
    <row r="122" spans="1:15" ht="12.75">
      <c r="A122" s="110" t="str">
        <f>"*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122" s="111"/>
      <c r="C122" s="111"/>
      <c r="D122" s="111"/>
      <c r="E122" s="111"/>
      <c r="F122" s="111"/>
      <c r="G122" s="111"/>
      <c r="H122" s="111"/>
      <c r="I122" s="112"/>
    </row>
    <row r="123" spans="1:15" ht="12.75">
      <c r="A123" s="113" t="str">
        <f>"*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114"/>
      <c r="C123" s="114"/>
      <c r="D123" s="114"/>
      <c r="E123" s="114"/>
      <c r="F123" s="114"/>
      <c r="G123" s="114"/>
      <c r="H123" s="114"/>
      <c r="I123" s="115"/>
      <c r="K123" s="6"/>
      <c r="L123" s="6"/>
    </row>
    <row r="125" spans="1:15">
      <c r="D125" s="59"/>
    </row>
    <row r="126" spans="1:15" ht="12.75">
      <c r="A126" s="108"/>
      <c r="B126" s="100"/>
      <c r="C126" s="101"/>
      <c r="D126" s="101"/>
      <c r="E126" s="101"/>
      <c r="F126" s="101"/>
      <c r="G126" s="101"/>
      <c r="H126" s="101"/>
      <c r="I126" s="101"/>
      <c r="J126" s="102"/>
    </row>
  </sheetData>
  <sheetProtection selectLockedCells="1"/>
  <mergeCells count="12">
    <mergeCell ref="O7:O8"/>
    <mergeCell ref="A3:B3"/>
    <mergeCell ref="A1:I1"/>
    <mergeCell ref="K7:K8"/>
    <mergeCell ref="L7:L8"/>
    <mergeCell ref="M7:M8"/>
    <mergeCell ref="N7:N8"/>
    <mergeCell ref="A122:I122"/>
    <mergeCell ref="A123:I123"/>
    <mergeCell ref="A119:I119"/>
    <mergeCell ref="A120:I120"/>
    <mergeCell ref="A121:I121"/>
  </mergeCells>
  <phoneticPr fontId="2" type="noConversion"/>
  <conditionalFormatting sqref="D111 D113 D115 D105 D107 D101 D103 D89 D91 D93 D95 D97 D79 D81 D83 D85 D69 D71 D73 D75 D67 D63 D59 D61 D49 D51 D53 D55 D29 D35 D37 D39 D41 D43 D45 D31:D33 D21 D23:D25 D17 D9 D11 D13 D15">
    <cfRule type="cellIs" dxfId="1" priority="1" stopIfTrue="1" operator="equal">
      <formula>"Enter score"</formula>
    </cfRule>
  </conditionalFormatting>
  <dataValidations count="3">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9 D11 D13 D15 D17 D21 D23 D25 D29 D31 D33 D35 D37 D39 D41 D43 D45 D49 D51 D53 D55 D59 D61 D63 D67 D69 D71 D73 D75 D79 D81 D83 D85 D89 D91 D93 D95 D97 D101 D103 D105 D107 D111 D113 D115" xr:uid="{00000000-0002-0000-0000-000000000000}">
      <formula1>$Q$1:$Q$7</formula1>
    </dataValidation>
    <dataValidation type="list" allowBlank="1" showInputMessage="1" showErrorMessage="1" sqref="D96 D74 D54 D18" xr:uid="{00000000-0002-0000-0000-000001000000}">
      <formula1>$Q$1:$Q$8</formula1>
    </dataValidation>
    <dataValidation type="list" showErrorMessage="1" errorTitle="Invalid score entered" error="Score must be one of:_x000a__x000a_Very poor_x000a_Poor_x000a_Moderate_x000a_Good_x000a_Excellent_x000a_N/A" promptTitle="Enter score for this item:" prompt="● Very poor_x000a_● Poor_x000a_● Moderate_x000a_● Good_x000a_● Excellent_x000a_● N/A (not applicable or insufficient data)" sqref="D32 D24" xr:uid="{00000000-0002-0000-0000-000002000000}">
      <formula1>$Q$1:$Q$8</formula1>
    </dataValidation>
  </dataValidations>
  <pageMargins left="0.47244094488188981" right="0.51181102362204722" top="0.78740157480314965" bottom="0.78740157480314965" header="0.51181102362204722" footer="0.51181102362204722"/>
  <pageSetup paperSize="9" orientation="landscape" r:id="rId1"/>
  <headerFooter alignWithMargins="0"/>
  <ignoredErrors>
    <ignoredError sqref="L9:M9 K117" unlockedFormula="1"/>
  </ignoredErrors>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6"/>
  <sheetViews>
    <sheetView tabSelected="1" zoomScaleNormal="100" workbookViewId="0">
      <selection activeCell="E4" sqref="E4"/>
    </sheetView>
  </sheetViews>
  <sheetFormatPr defaultRowHeight="12.75"/>
  <cols>
    <col min="1" max="1" width="4.140625" style="54" customWidth="1"/>
    <col min="2" max="2" width="103.5703125" style="53" customWidth="1"/>
    <col min="3" max="3" width="13.5703125" customWidth="1"/>
  </cols>
  <sheetData>
    <row r="1" spans="1:3" ht="23.25">
      <c r="A1" s="126" t="s">
        <v>100</v>
      </c>
      <c r="B1" s="127"/>
      <c r="C1" s="127"/>
    </row>
    <row r="2" spans="1:3" ht="15.75">
      <c r="A2"/>
      <c r="B2" s="9"/>
      <c r="C2" s="89" t="s">
        <v>101</v>
      </c>
    </row>
    <row r="3" spans="1:3" s="47" customFormat="1" ht="25.15" customHeight="1">
      <c r="A3" s="96" t="s">
        <v>13</v>
      </c>
    </row>
    <row r="4" spans="1:3" ht="51">
      <c r="A4" s="83">
        <v>1</v>
      </c>
      <c r="B4" s="63" t="s">
        <v>102</v>
      </c>
      <c r="C4" s="79" t="s">
        <v>103</v>
      </c>
    </row>
    <row r="5" spans="1:3" ht="38.25">
      <c r="A5" s="83">
        <f>A4+1</f>
        <v>2</v>
      </c>
      <c r="B5" s="63" t="s">
        <v>104</v>
      </c>
      <c r="C5" s="79" t="s">
        <v>103</v>
      </c>
    </row>
    <row r="6" spans="1:3" ht="38.25">
      <c r="A6" s="83">
        <f>A5+1</f>
        <v>3</v>
      </c>
      <c r="B6" s="63" t="s">
        <v>105</v>
      </c>
      <c r="C6" s="79" t="s">
        <v>106</v>
      </c>
    </row>
    <row r="7" spans="1:3" ht="38.25">
      <c r="A7" s="83">
        <f>A6+1</f>
        <v>4</v>
      </c>
      <c r="B7" s="63" t="s">
        <v>107</v>
      </c>
      <c r="C7" s="79" t="s">
        <v>108</v>
      </c>
    </row>
    <row r="8" spans="1:3" ht="38.25">
      <c r="A8" s="83">
        <f>A7+1</f>
        <v>5</v>
      </c>
      <c r="B8" s="63" t="s">
        <v>109</v>
      </c>
      <c r="C8" s="79" t="s">
        <v>108</v>
      </c>
    </row>
    <row r="9" spans="1:3">
      <c r="A9"/>
      <c r="B9" s="21"/>
      <c r="C9" s="47"/>
    </row>
    <row r="10" spans="1:3" s="47" customFormat="1" ht="25.15" customHeight="1">
      <c r="A10" s="96" t="s">
        <v>29</v>
      </c>
    </row>
    <row r="11" spans="1:3" ht="38.25">
      <c r="A11" s="83">
        <f>A8+1</f>
        <v>6</v>
      </c>
      <c r="B11" s="63" t="s">
        <v>110</v>
      </c>
      <c r="C11" s="79" t="s">
        <v>108</v>
      </c>
    </row>
    <row r="12" spans="1:3" ht="51">
      <c r="A12" s="83">
        <f>A11+1</f>
        <v>7</v>
      </c>
      <c r="B12" s="63" t="s">
        <v>111</v>
      </c>
      <c r="C12" s="79" t="s">
        <v>106</v>
      </c>
    </row>
    <row r="13" spans="1:3" ht="38.25">
      <c r="A13" s="83">
        <f>A12+1</f>
        <v>8</v>
      </c>
      <c r="B13" s="63" t="s">
        <v>112</v>
      </c>
      <c r="C13" s="79" t="s">
        <v>108</v>
      </c>
    </row>
    <row r="14" spans="1:3">
      <c r="A14"/>
      <c r="B14" s="21"/>
      <c r="C14" s="47"/>
    </row>
    <row r="15" spans="1:3" s="47" customFormat="1" ht="25.15" customHeight="1">
      <c r="A15" s="96" t="s">
        <v>36</v>
      </c>
    </row>
    <row r="16" spans="1:3" ht="38.25">
      <c r="A16" s="83">
        <f>A13+1</f>
        <v>9</v>
      </c>
      <c r="B16" s="63" t="s">
        <v>113</v>
      </c>
      <c r="C16" s="79" t="s">
        <v>114</v>
      </c>
    </row>
    <row r="17" spans="1:3" ht="51">
      <c r="A17" s="83">
        <f t="shared" ref="A17:A24" si="0">A16+1</f>
        <v>10</v>
      </c>
      <c r="B17" s="63" t="s">
        <v>115</v>
      </c>
      <c r="C17" s="79" t="s">
        <v>106</v>
      </c>
    </row>
    <row r="18" spans="1:3" ht="38.25">
      <c r="A18" s="83">
        <f t="shared" si="0"/>
        <v>11</v>
      </c>
      <c r="B18" s="63" t="s">
        <v>116</v>
      </c>
      <c r="C18" s="79" t="s">
        <v>108</v>
      </c>
    </row>
    <row r="19" spans="1:3" ht="51">
      <c r="A19" s="83">
        <f t="shared" si="0"/>
        <v>12</v>
      </c>
      <c r="B19" s="63" t="s">
        <v>117</v>
      </c>
      <c r="C19" s="79" t="s">
        <v>103</v>
      </c>
    </row>
    <row r="20" spans="1:3" ht="51">
      <c r="A20" s="83">
        <f t="shared" si="0"/>
        <v>13</v>
      </c>
      <c r="B20" s="63" t="s">
        <v>118</v>
      </c>
      <c r="C20" s="79" t="s">
        <v>108</v>
      </c>
    </row>
    <row r="21" spans="1:3" ht="38.25">
      <c r="A21" s="83">
        <f t="shared" si="0"/>
        <v>14</v>
      </c>
      <c r="B21" s="63" t="s">
        <v>119</v>
      </c>
      <c r="C21" s="79" t="s">
        <v>106</v>
      </c>
    </row>
    <row r="22" spans="1:3" ht="25.5">
      <c r="A22" s="83">
        <f t="shared" si="0"/>
        <v>15</v>
      </c>
      <c r="B22" s="63" t="s">
        <v>120</v>
      </c>
      <c r="C22" s="79" t="s">
        <v>114</v>
      </c>
    </row>
    <row r="23" spans="1:3" ht="25.5">
      <c r="A23" s="83">
        <f t="shared" si="0"/>
        <v>16</v>
      </c>
      <c r="B23" s="63" t="s">
        <v>121</v>
      </c>
      <c r="C23" s="79" t="s">
        <v>114</v>
      </c>
    </row>
    <row r="24" spans="1:3" ht="25.5">
      <c r="A24" s="83">
        <f t="shared" si="0"/>
        <v>17</v>
      </c>
      <c r="B24" s="63" t="s">
        <v>122</v>
      </c>
      <c r="C24" s="79" t="s">
        <v>123</v>
      </c>
    </row>
    <row r="25" spans="1:3">
      <c r="A25"/>
      <c r="B25" s="21"/>
      <c r="C25" s="47"/>
    </row>
    <row r="26" spans="1:3" s="47" customFormat="1" ht="25.15" customHeight="1">
      <c r="A26" s="96" t="s">
        <v>52</v>
      </c>
    </row>
    <row r="27" spans="1:3" ht="38.25">
      <c r="A27" s="83">
        <f>A24+1</f>
        <v>18</v>
      </c>
      <c r="B27" s="63" t="s">
        <v>124</v>
      </c>
      <c r="C27" s="79" t="s">
        <v>106</v>
      </c>
    </row>
    <row r="28" spans="1:3" ht="38.25">
      <c r="A28" s="83">
        <f>A27+1</f>
        <v>19</v>
      </c>
      <c r="B28" s="63" t="s">
        <v>125</v>
      </c>
      <c r="C28" s="79" t="s">
        <v>106</v>
      </c>
    </row>
    <row r="29" spans="1:3" ht="51">
      <c r="A29" s="83">
        <f>A28+1</f>
        <v>20</v>
      </c>
      <c r="B29" s="63" t="s">
        <v>126</v>
      </c>
      <c r="C29" s="79" t="s">
        <v>114</v>
      </c>
    </row>
    <row r="30" spans="1:3" ht="38.25">
      <c r="A30" s="83">
        <f>A29+1</f>
        <v>21</v>
      </c>
      <c r="B30" s="63" t="s">
        <v>127</v>
      </c>
      <c r="C30" s="79" t="s">
        <v>106</v>
      </c>
    </row>
    <row r="31" spans="1:3">
      <c r="A31"/>
      <c r="B31" s="21"/>
      <c r="C31" s="47"/>
    </row>
    <row r="32" spans="1:3" s="47" customFormat="1" ht="25.15" customHeight="1">
      <c r="A32" s="96" t="s">
        <v>59</v>
      </c>
    </row>
    <row r="33" spans="1:3" ht="38.25">
      <c r="A33" s="83">
        <f>A30+1</f>
        <v>22</v>
      </c>
      <c r="B33" s="63" t="s">
        <v>128</v>
      </c>
      <c r="C33" s="79" t="s">
        <v>106</v>
      </c>
    </row>
    <row r="34" spans="1:3" ht="51">
      <c r="A34" s="83">
        <f>A33+1</f>
        <v>23</v>
      </c>
      <c r="B34" s="63" t="s">
        <v>129</v>
      </c>
      <c r="C34" s="79" t="s">
        <v>108</v>
      </c>
    </row>
    <row r="35" spans="1:3" ht="38.25">
      <c r="A35" s="83">
        <f>A34+1</f>
        <v>24</v>
      </c>
      <c r="B35" s="63" t="s">
        <v>130</v>
      </c>
      <c r="C35" s="79" t="s">
        <v>123</v>
      </c>
    </row>
    <row r="36" spans="1:3">
      <c r="A36"/>
      <c r="B36" s="21"/>
      <c r="C36" s="47"/>
    </row>
    <row r="37" spans="1:3" s="47" customFormat="1" ht="25.15" customHeight="1">
      <c r="A37" s="96" t="s">
        <v>66</v>
      </c>
    </row>
    <row r="38" spans="1:3" ht="38.25">
      <c r="A38" s="83">
        <f>A35+1</f>
        <v>25</v>
      </c>
      <c r="B38" s="63" t="s">
        <v>131</v>
      </c>
      <c r="C38" s="79" t="s">
        <v>108</v>
      </c>
    </row>
    <row r="39" spans="1:3" ht="63.75">
      <c r="A39" s="83">
        <f>A38+1</f>
        <v>26</v>
      </c>
      <c r="B39" s="63" t="s">
        <v>132</v>
      </c>
      <c r="C39" s="79" t="s">
        <v>114</v>
      </c>
    </row>
    <row r="40" spans="1:3" ht="38.25">
      <c r="A40" s="83">
        <f>A39+1</f>
        <v>27</v>
      </c>
      <c r="B40" s="64" t="s">
        <v>133</v>
      </c>
      <c r="C40" s="79" t="s">
        <v>114</v>
      </c>
    </row>
    <row r="41" spans="1:3" ht="63.75">
      <c r="A41" s="83">
        <f>A40+1</f>
        <v>28</v>
      </c>
      <c r="B41" s="63" t="s">
        <v>134</v>
      </c>
      <c r="C41" s="79" t="s">
        <v>108</v>
      </c>
    </row>
    <row r="42" spans="1:3" ht="38.25">
      <c r="A42" s="83">
        <f>A41+1</f>
        <v>29</v>
      </c>
      <c r="B42" s="63" t="s">
        <v>135</v>
      </c>
      <c r="C42" s="79" t="s">
        <v>108</v>
      </c>
    </row>
    <row r="43" spans="1:3">
      <c r="A43"/>
      <c r="B43" s="21"/>
      <c r="C43" s="47"/>
    </row>
    <row r="44" spans="1:3" s="47" customFormat="1" ht="25.15" customHeight="1">
      <c r="A44" s="96" t="s">
        <v>75</v>
      </c>
    </row>
    <row r="45" spans="1:3" ht="38.25">
      <c r="A45" s="83">
        <f>A42+1</f>
        <v>30</v>
      </c>
      <c r="B45" s="63" t="s">
        <v>136</v>
      </c>
      <c r="C45" s="79" t="s">
        <v>106</v>
      </c>
    </row>
    <row r="46" spans="1:3" ht="38.25">
      <c r="A46" s="83">
        <f>A45+1</f>
        <v>31</v>
      </c>
      <c r="B46" s="63" t="s">
        <v>137</v>
      </c>
      <c r="C46" s="79" t="s">
        <v>108</v>
      </c>
    </row>
    <row r="47" spans="1:3" ht="51">
      <c r="A47" s="83">
        <f>A46+1</f>
        <v>32</v>
      </c>
      <c r="B47" s="63" t="s">
        <v>138</v>
      </c>
      <c r="C47" s="79" t="s">
        <v>108</v>
      </c>
    </row>
    <row r="48" spans="1:3" ht="25.5">
      <c r="A48" s="83">
        <f>A47+1</f>
        <v>33</v>
      </c>
      <c r="B48" s="63" t="s">
        <v>139</v>
      </c>
      <c r="C48" s="79" t="s">
        <v>108</v>
      </c>
    </row>
    <row r="49" spans="1:3">
      <c r="A49"/>
      <c r="B49" s="21"/>
      <c r="C49" s="47"/>
    </row>
    <row r="50" spans="1:3" s="47" customFormat="1" ht="25.15" customHeight="1">
      <c r="A50" s="96" t="s">
        <v>81</v>
      </c>
    </row>
    <row r="51" spans="1:3" ht="51">
      <c r="A51" s="83">
        <f>A48+1</f>
        <v>34</v>
      </c>
      <c r="B51" s="63" t="s">
        <v>140</v>
      </c>
      <c r="C51" s="79" t="s">
        <v>103</v>
      </c>
    </row>
    <row r="52" spans="1:3" ht="38.25">
      <c r="A52" s="83">
        <f>A51+1</f>
        <v>35</v>
      </c>
      <c r="B52" s="63" t="s">
        <v>141</v>
      </c>
      <c r="C52" s="79" t="s">
        <v>114</v>
      </c>
    </row>
    <row r="53" spans="1:3" ht="25.5">
      <c r="A53" s="83">
        <f>A52+1</f>
        <v>36</v>
      </c>
      <c r="B53" s="63" t="s">
        <v>142</v>
      </c>
      <c r="C53" s="79" t="s">
        <v>106</v>
      </c>
    </row>
    <row r="54" spans="1:3" ht="38.25">
      <c r="A54" s="83">
        <f>A53+1</f>
        <v>37</v>
      </c>
      <c r="B54" s="63" t="s">
        <v>143</v>
      </c>
      <c r="C54" s="79" t="s">
        <v>108</v>
      </c>
    </row>
    <row r="55" spans="1:3" ht="25.5">
      <c r="A55" s="83">
        <f>A54+1</f>
        <v>38</v>
      </c>
      <c r="B55" s="63" t="s">
        <v>144</v>
      </c>
      <c r="C55" s="79" t="s">
        <v>108</v>
      </c>
    </row>
    <row r="56" spans="1:3">
      <c r="A56"/>
      <c r="B56" s="21"/>
      <c r="C56" s="47"/>
    </row>
    <row r="57" spans="1:3" s="47" customFormat="1" ht="25.15" customHeight="1">
      <c r="A57" s="96" t="s">
        <v>88</v>
      </c>
    </row>
    <row r="58" spans="1:3" ht="51">
      <c r="A58" s="83">
        <f>A55+1</f>
        <v>39</v>
      </c>
      <c r="B58" s="63" t="s">
        <v>145</v>
      </c>
      <c r="C58" s="79" t="s">
        <v>106</v>
      </c>
    </row>
    <row r="59" spans="1:3" ht="38.25">
      <c r="A59" s="83">
        <f>A58+1</f>
        <v>40</v>
      </c>
      <c r="B59" s="63" t="s">
        <v>146</v>
      </c>
      <c r="C59" s="79" t="s">
        <v>108</v>
      </c>
    </row>
    <row r="60" spans="1:3" ht="51">
      <c r="A60" s="83">
        <f>A59+1</f>
        <v>41</v>
      </c>
      <c r="B60" s="63" t="s">
        <v>147</v>
      </c>
      <c r="C60" s="79" t="s">
        <v>108</v>
      </c>
    </row>
    <row r="61" spans="1:3" ht="38.25">
      <c r="A61" s="83">
        <f>A60+1</f>
        <v>42</v>
      </c>
      <c r="B61" s="63" t="s">
        <v>148</v>
      </c>
      <c r="C61" s="79" t="s">
        <v>114</v>
      </c>
    </row>
    <row r="62" spans="1:3">
      <c r="A62"/>
      <c r="B62" s="21"/>
      <c r="C62" s="47"/>
    </row>
    <row r="63" spans="1:3" s="47" customFormat="1" ht="25.15" customHeight="1">
      <c r="A63" s="96" t="s">
        <v>94</v>
      </c>
    </row>
    <row r="64" spans="1:3" ht="51">
      <c r="A64" s="83">
        <f>A61+1</f>
        <v>43</v>
      </c>
      <c r="B64" s="63" t="s">
        <v>149</v>
      </c>
      <c r="C64" s="79" t="s">
        <v>106</v>
      </c>
    </row>
    <row r="65" spans="1:3" ht="25.5">
      <c r="A65" s="83">
        <f>A64+1</f>
        <v>44</v>
      </c>
      <c r="B65" s="63" t="s">
        <v>150</v>
      </c>
      <c r="C65" s="79" t="s">
        <v>108</v>
      </c>
    </row>
    <row r="66" spans="1:3" ht="51">
      <c r="A66" s="83">
        <f>A65+1</f>
        <v>45</v>
      </c>
      <c r="B66" s="63" t="s">
        <v>151</v>
      </c>
      <c r="C66" s="79" t="s">
        <v>108</v>
      </c>
    </row>
  </sheetData>
  <mergeCells count="1">
    <mergeCell ref="A1:C1"/>
  </mergeCells>
  <phoneticPr fontId="2" type="noConversion"/>
  <conditionalFormatting sqref="C16:C24 C27:C30 C33:C35 C38:C42 C45:C48 C51:C55 C58:C61 C64:C66 C4:C8 C11:C13">
    <cfRule type="cellIs" dxfId="0" priority="1" stopIfTrue="1" operator="equal">
      <formula>"Enter score"</formula>
    </cfRule>
  </conditionalFormatting>
  <pageMargins left="0.75" right="0.75" top="1" bottom="1" header="0.5" footer="0.5"/>
  <pageSetup paperSize="9" orientation="landscape" r:id="rId1"/>
  <headerFooter alignWithMargins="0"/>
  <rowBreaks count="1" manualBreakCount="1">
    <brk id="14"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activeCell="B14" sqref="B14"/>
    </sheetView>
  </sheetViews>
  <sheetFormatPr defaultRowHeight="12.75"/>
  <cols>
    <col min="1" max="1" width="17.42578125" customWidth="1"/>
    <col min="2" max="2" width="16.5703125" customWidth="1"/>
    <col min="3" max="3" width="8.85546875" customWidth="1"/>
    <col min="4" max="4" width="5.5703125" customWidth="1"/>
    <col min="5" max="5" width="4.7109375" customWidth="1"/>
    <col min="6" max="6" width="5.7109375" customWidth="1"/>
  </cols>
  <sheetData>
    <row r="1" spans="1:6">
      <c r="A1" s="60" t="s">
        <v>152</v>
      </c>
      <c r="B1" s="60" t="s">
        <v>153</v>
      </c>
      <c r="C1" s="130" t="s">
        <v>154</v>
      </c>
      <c r="D1" s="130"/>
      <c r="E1" s="130"/>
      <c r="F1" s="130"/>
    </row>
    <row r="2" spans="1:6">
      <c r="A2" s="105">
        <v>0</v>
      </c>
      <c r="B2" t="str">
        <f>""</f>
        <v/>
      </c>
    </row>
    <row r="3" spans="1:6">
      <c r="A3" s="105">
        <v>1</v>
      </c>
      <c r="B3" t="s">
        <v>155</v>
      </c>
      <c r="C3" s="98" t="s">
        <v>156</v>
      </c>
      <c r="D3" s="104">
        <f>A4</f>
        <v>29</v>
      </c>
    </row>
    <row r="4" spans="1:6">
      <c r="A4" s="106">
        <v>29</v>
      </c>
      <c r="B4" s="61" t="s">
        <v>6</v>
      </c>
      <c r="C4" s="61" t="s">
        <v>157</v>
      </c>
      <c r="D4" s="104">
        <f>A4</f>
        <v>29</v>
      </c>
      <c r="E4" s="97" t="s">
        <v>158</v>
      </c>
      <c r="F4" s="104">
        <f>A5</f>
        <v>49</v>
      </c>
    </row>
    <row r="5" spans="1:6">
      <c r="A5" s="106">
        <v>49</v>
      </c>
      <c r="B5" s="61" t="s">
        <v>7</v>
      </c>
      <c r="C5" s="61" t="s">
        <v>157</v>
      </c>
      <c r="D5" s="104">
        <f>A5</f>
        <v>49</v>
      </c>
      <c r="E5" s="97" t="s">
        <v>158</v>
      </c>
      <c r="F5" s="104">
        <f>A6</f>
        <v>69</v>
      </c>
    </row>
    <row r="6" spans="1:6">
      <c r="A6" s="106">
        <v>69</v>
      </c>
      <c r="B6" s="61" t="s">
        <v>11</v>
      </c>
      <c r="C6" s="61" t="s">
        <v>157</v>
      </c>
      <c r="D6" s="104">
        <f>A6</f>
        <v>69</v>
      </c>
      <c r="E6" s="97" t="s">
        <v>158</v>
      </c>
      <c r="F6" s="104">
        <f>A7</f>
        <v>89</v>
      </c>
    </row>
    <row r="7" spans="1:6">
      <c r="A7" s="106">
        <v>89</v>
      </c>
      <c r="B7" s="61" t="s">
        <v>12</v>
      </c>
      <c r="C7" s="98" t="s">
        <v>159</v>
      </c>
      <c r="D7" s="104">
        <f>A7</f>
        <v>89</v>
      </c>
    </row>
    <row r="8" spans="1:6">
      <c r="A8" s="61"/>
      <c r="B8" s="61"/>
    </row>
    <row r="9" spans="1:6">
      <c r="A9" s="61"/>
      <c r="B9" s="61"/>
    </row>
    <row r="10" spans="1:6">
      <c r="A10" s="61"/>
      <c r="B10" s="61"/>
    </row>
    <row r="11" spans="1:6">
      <c r="A11" s="61"/>
      <c r="B11" s="61"/>
    </row>
  </sheetData>
  <mergeCells count="1">
    <mergeCell ref="C1:F1"/>
  </mergeCells>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http://www.uxforthemasses.com</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Expert usability evaluation template</dc:title>
  <dc:subject/>
  <dc:creator>Neil Turner</dc:creator>
  <cp:keywords/>
  <dc:description/>
  <cp:lastModifiedBy/>
  <cp:revision/>
  <dcterms:created xsi:type="dcterms:W3CDTF">2008-01-21T11:46:15Z</dcterms:created>
  <dcterms:modified xsi:type="dcterms:W3CDTF">2021-03-11T11:28:31Z</dcterms:modified>
  <cp:category/>
  <cp:contentStatus/>
</cp:coreProperties>
</file>